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22E32AC3-D81C-4ED9-8AC8-74717731A1CD}" xr6:coauthVersionLast="47" xr6:coauthVersionMax="47" xr10:uidLastSave="{7642832F-CE7E-4648-8DB9-866F9F09008E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Beavers" sheetId="2" r:id="rId3"/>
    <sheet name="Cannons" sheetId="6" r:id="rId4"/>
    <sheet name="Frabakah Elite" sheetId="5" r:id="rId5"/>
    <sheet name="Goldenlight Warriors" sheetId="10" r:id="rId6"/>
    <sheet name="Hawks" sheetId="15" r:id="rId7"/>
    <sheet name="Phantoms" sheetId="9" r:id="rId8"/>
    <sheet name="Pork Swords" sheetId="14" r:id="rId9"/>
    <sheet name="The Bucket Warehouse" sheetId="11" r:id="rId10"/>
    <sheet name="Games" sheetId="13" state="hidden" r:id="rId11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7" i="11" l="1"/>
  <c r="O17" i="11"/>
  <c r="R17" i="11"/>
  <c r="P17" i="11" s="1"/>
  <c r="S17" i="11"/>
  <c r="T17" i="11"/>
  <c r="N18" i="11"/>
  <c r="O18" i="11"/>
  <c r="R18" i="11"/>
  <c r="P18" i="11" s="1"/>
  <c r="S18" i="11"/>
  <c r="T18" i="11"/>
  <c r="N19" i="11"/>
  <c r="O19" i="11"/>
  <c r="R19" i="11"/>
  <c r="P19" i="11" s="1"/>
  <c r="S19" i="11"/>
  <c r="T19" i="11"/>
  <c r="N20" i="11"/>
  <c r="O20" i="11"/>
  <c r="R20" i="11"/>
  <c r="P20" i="11" s="1"/>
  <c r="S20" i="11"/>
  <c r="T20" i="11"/>
  <c r="N21" i="11"/>
  <c r="O21" i="11"/>
  <c r="R21" i="11"/>
  <c r="P21" i="11" s="1"/>
  <c r="S21" i="11"/>
  <c r="T21" i="11"/>
  <c r="N17" i="10"/>
  <c r="O17" i="10"/>
  <c r="R17" i="10"/>
  <c r="P17" i="10" s="1"/>
  <c r="S17" i="10"/>
  <c r="T17" i="10"/>
  <c r="N18" i="10"/>
  <c r="O18" i="10"/>
  <c r="P18" i="10"/>
  <c r="R18" i="10"/>
  <c r="S18" i="10"/>
  <c r="T18" i="10"/>
  <c r="N19" i="10"/>
  <c r="O19" i="10"/>
  <c r="R19" i="10"/>
  <c r="P19" i="10" s="1"/>
  <c r="S19" i="10"/>
  <c r="T19" i="10"/>
  <c r="N20" i="10"/>
  <c r="O20" i="10"/>
  <c r="R20" i="10"/>
  <c r="P20" i="10" s="1"/>
  <c r="S20" i="10"/>
  <c r="T20" i="10"/>
  <c r="N21" i="10"/>
  <c r="O21" i="10"/>
  <c r="R21" i="10"/>
  <c r="P21" i="10" s="1"/>
  <c r="S21" i="10"/>
  <c r="T21" i="10"/>
  <c r="N22" i="10"/>
  <c r="O22" i="10"/>
  <c r="R22" i="10"/>
  <c r="P22" i="10" s="1"/>
  <c r="S22" i="10"/>
  <c r="T22" i="10"/>
  <c r="A41" i="2"/>
  <c r="C41" i="2"/>
  <c r="D41" i="2"/>
  <c r="E41" i="2"/>
  <c r="F41" i="2"/>
  <c r="G41" i="2"/>
  <c r="H41" i="2"/>
  <c r="I41" i="2"/>
  <c r="J41" i="2"/>
  <c r="K41" i="2"/>
  <c r="L41" i="2"/>
  <c r="M41" i="2"/>
  <c r="N20" i="2"/>
  <c r="O20" i="2"/>
  <c r="R20" i="2"/>
  <c r="S20" i="2"/>
  <c r="T20" i="2"/>
  <c r="A43" i="14"/>
  <c r="C43" i="14"/>
  <c r="D43" i="14"/>
  <c r="E43" i="14"/>
  <c r="F43" i="14"/>
  <c r="G43" i="14"/>
  <c r="H43" i="14"/>
  <c r="I43" i="14"/>
  <c r="J43" i="14"/>
  <c r="K43" i="14"/>
  <c r="L43" i="14"/>
  <c r="M43" i="14"/>
  <c r="A44" i="14"/>
  <c r="C44" i="14"/>
  <c r="D44" i="14"/>
  <c r="E44" i="14"/>
  <c r="F44" i="14"/>
  <c r="G44" i="14"/>
  <c r="H44" i="14"/>
  <c r="I44" i="14"/>
  <c r="J44" i="14"/>
  <c r="K44" i="14"/>
  <c r="L44" i="14"/>
  <c r="M44" i="14"/>
  <c r="A45" i="14"/>
  <c r="C45" i="14"/>
  <c r="D45" i="14"/>
  <c r="E45" i="14"/>
  <c r="F45" i="14"/>
  <c r="G45" i="14"/>
  <c r="H45" i="14"/>
  <c r="I45" i="14"/>
  <c r="J45" i="14"/>
  <c r="K45" i="14"/>
  <c r="L45" i="14"/>
  <c r="M45" i="14"/>
  <c r="N18" i="14"/>
  <c r="O18" i="14"/>
  <c r="R18" i="14"/>
  <c r="P18" i="14" s="1"/>
  <c r="S18" i="14"/>
  <c r="T18" i="14"/>
  <c r="N19" i="14"/>
  <c r="O19" i="14"/>
  <c r="R19" i="14"/>
  <c r="S19" i="14"/>
  <c r="T19" i="14"/>
  <c r="N20" i="14"/>
  <c r="O20" i="14"/>
  <c r="R20" i="14"/>
  <c r="S20" i="14"/>
  <c r="T20" i="14"/>
  <c r="N21" i="14"/>
  <c r="O21" i="14"/>
  <c r="R21" i="14"/>
  <c r="S21" i="14"/>
  <c r="T21" i="14"/>
  <c r="A51" i="9"/>
  <c r="C51" i="9"/>
  <c r="D51" i="9"/>
  <c r="E51" i="9"/>
  <c r="F51" i="9"/>
  <c r="G51" i="9"/>
  <c r="H51" i="9"/>
  <c r="I51" i="9"/>
  <c r="J51" i="9"/>
  <c r="K51" i="9"/>
  <c r="L51" i="9"/>
  <c r="M51" i="9"/>
  <c r="A52" i="9"/>
  <c r="C52" i="9"/>
  <c r="D52" i="9"/>
  <c r="E52" i="9"/>
  <c r="F52" i="9"/>
  <c r="G52" i="9"/>
  <c r="H52" i="9"/>
  <c r="I52" i="9"/>
  <c r="J52" i="9"/>
  <c r="K52" i="9"/>
  <c r="L52" i="9"/>
  <c r="M52" i="9"/>
  <c r="N22" i="9"/>
  <c r="O22" i="9"/>
  <c r="R22" i="9"/>
  <c r="S22" i="9"/>
  <c r="T22" i="9"/>
  <c r="N23" i="9"/>
  <c r="O23" i="9"/>
  <c r="R23" i="9"/>
  <c r="S23" i="9"/>
  <c r="T23" i="9"/>
  <c r="N24" i="9"/>
  <c r="O24" i="9"/>
  <c r="R24" i="9"/>
  <c r="S24" i="9"/>
  <c r="T24" i="9"/>
  <c r="N25" i="9"/>
  <c r="O25" i="9"/>
  <c r="R25" i="9"/>
  <c r="S25" i="9"/>
  <c r="T25" i="9"/>
  <c r="N15" i="15"/>
  <c r="O15" i="15"/>
  <c r="R15" i="15"/>
  <c r="P15" i="15" s="1"/>
  <c r="S15" i="15"/>
  <c r="T15" i="15"/>
  <c r="N16" i="15"/>
  <c r="O16" i="15"/>
  <c r="R16" i="15"/>
  <c r="P16" i="15" s="1"/>
  <c r="S16" i="15"/>
  <c r="T16" i="15"/>
  <c r="N17" i="15"/>
  <c r="O17" i="15"/>
  <c r="R17" i="15"/>
  <c r="S17" i="15"/>
  <c r="T17" i="15"/>
  <c r="N17" i="5"/>
  <c r="O17" i="5"/>
  <c r="R17" i="5"/>
  <c r="S17" i="5"/>
  <c r="P17" i="5" s="1"/>
  <c r="T17" i="5"/>
  <c r="N18" i="5"/>
  <c r="O18" i="5"/>
  <c r="R18" i="5"/>
  <c r="S18" i="5"/>
  <c r="T18" i="5"/>
  <c r="N19" i="5"/>
  <c r="O19" i="5"/>
  <c r="R19" i="5"/>
  <c r="S19" i="5"/>
  <c r="T19" i="5"/>
  <c r="N20" i="5"/>
  <c r="O20" i="5"/>
  <c r="R20" i="5"/>
  <c r="S20" i="5"/>
  <c r="T20" i="5"/>
  <c r="A50" i="9"/>
  <c r="C50" i="9"/>
  <c r="D50" i="9"/>
  <c r="E50" i="9"/>
  <c r="F50" i="9"/>
  <c r="G50" i="9"/>
  <c r="H50" i="9"/>
  <c r="I50" i="9"/>
  <c r="J50" i="9"/>
  <c r="K50" i="9"/>
  <c r="L50" i="9"/>
  <c r="M50" i="9"/>
  <c r="A40" i="5"/>
  <c r="C40" i="5"/>
  <c r="D40" i="5"/>
  <c r="E40" i="5"/>
  <c r="F40" i="5"/>
  <c r="G40" i="5"/>
  <c r="H40" i="5"/>
  <c r="I40" i="5"/>
  <c r="J40" i="5"/>
  <c r="K40" i="5"/>
  <c r="L40" i="5"/>
  <c r="M40" i="5"/>
  <c r="A41" i="5"/>
  <c r="C41" i="5"/>
  <c r="D41" i="5"/>
  <c r="E41" i="5"/>
  <c r="F41" i="5"/>
  <c r="G41" i="5"/>
  <c r="H41" i="5"/>
  <c r="I41" i="5"/>
  <c r="J41" i="5"/>
  <c r="K41" i="5"/>
  <c r="L41" i="5"/>
  <c r="M41" i="5"/>
  <c r="A42" i="5"/>
  <c r="C42" i="5"/>
  <c r="D42" i="5"/>
  <c r="E42" i="5"/>
  <c r="F42" i="5"/>
  <c r="G42" i="5"/>
  <c r="H42" i="5"/>
  <c r="I42" i="5"/>
  <c r="J42" i="5"/>
  <c r="K42" i="5"/>
  <c r="L42" i="5"/>
  <c r="M42" i="5"/>
  <c r="N16" i="5"/>
  <c r="O16" i="5"/>
  <c r="R16" i="5"/>
  <c r="S16" i="5"/>
  <c r="T16" i="5"/>
  <c r="A43" i="11"/>
  <c r="C43" i="11"/>
  <c r="D43" i="11"/>
  <c r="E43" i="11"/>
  <c r="F43" i="11"/>
  <c r="G43" i="11"/>
  <c r="H43" i="11"/>
  <c r="I43" i="11"/>
  <c r="J43" i="11"/>
  <c r="K43" i="11"/>
  <c r="L43" i="11"/>
  <c r="M43" i="11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C42" i="11"/>
  <c r="D42" i="11"/>
  <c r="E42" i="11"/>
  <c r="F42" i="11"/>
  <c r="G42" i="11"/>
  <c r="H42" i="11"/>
  <c r="I42" i="11"/>
  <c r="J42" i="11"/>
  <c r="K42" i="11"/>
  <c r="L42" i="11"/>
  <c r="M42" i="11"/>
  <c r="N16" i="11"/>
  <c r="O16" i="11"/>
  <c r="R16" i="11"/>
  <c r="S16" i="11"/>
  <c r="T16" i="11"/>
  <c r="N16" i="14"/>
  <c r="O16" i="14"/>
  <c r="R16" i="14"/>
  <c r="S16" i="14"/>
  <c r="T16" i="14"/>
  <c r="N17" i="14"/>
  <c r="O17" i="14"/>
  <c r="R17" i="14"/>
  <c r="S17" i="14"/>
  <c r="T17" i="14"/>
  <c r="A43" i="10"/>
  <c r="C43" i="10"/>
  <c r="D43" i="10"/>
  <c r="E43" i="10"/>
  <c r="F43" i="10"/>
  <c r="G43" i="10"/>
  <c r="H43" i="10"/>
  <c r="I43" i="10"/>
  <c r="J43" i="10"/>
  <c r="K43" i="10"/>
  <c r="L43" i="10"/>
  <c r="M43" i="10"/>
  <c r="A44" i="10"/>
  <c r="C44" i="10"/>
  <c r="D44" i="10"/>
  <c r="E44" i="10"/>
  <c r="F44" i="10"/>
  <c r="G44" i="10"/>
  <c r="H44" i="10"/>
  <c r="I44" i="10"/>
  <c r="J44" i="10"/>
  <c r="K44" i="10"/>
  <c r="L44" i="10"/>
  <c r="M44" i="10"/>
  <c r="A39" i="5"/>
  <c r="C39" i="5"/>
  <c r="D39" i="5"/>
  <c r="E39" i="5"/>
  <c r="F39" i="5"/>
  <c r="G39" i="5"/>
  <c r="H39" i="5"/>
  <c r="I39" i="5"/>
  <c r="J39" i="5"/>
  <c r="K39" i="5"/>
  <c r="L39" i="5"/>
  <c r="M39" i="5"/>
  <c r="N18" i="2"/>
  <c r="O18" i="2"/>
  <c r="R18" i="2"/>
  <c r="S18" i="2"/>
  <c r="T18" i="2"/>
  <c r="N19" i="2"/>
  <c r="O19" i="2"/>
  <c r="R19" i="2"/>
  <c r="S19" i="2"/>
  <c r="T19" i="2"/>
  <c r="A49" i="9"/>
  <c r="C49" i="9"/>
  <c r="D49" i="9"/>
  <c r="E49" i="9"/>
  <c r="F49" i="9"/>
  <c r="G49" i="9"/>
  <c r="H49" i="9"/>
  <c r="I49" i="9"/>
  <c r="J49" i="9"/>
  <c r="K49" i="9"/>
  <c r="L49" i="9"/>
  <c r="M49" i="9"/>
  <c r="N20" i="9"/>
  <c r="O20" i="9"/>
  <c r="R20" i="9"/>
  <c r="S20" i="9"/>
  <c r="T20" i="9"/>
  <c r="N21" i="9"/>
  <c r="O21" i="9"/>
  <c r="R21" i="9"/>
  <c r="S21" i="9"/>
  <c r="T21" i="9"/>
  <c r="A38" i="5"/>
  <c r="C38" i="5"/>
  <c r="D38" i="5"/>
  <c r="E38" i="5"/>
  <c r="F38" i="5"/>
  <c r="G38" i="5"/>
  <c r="H38" i="5"/>
  <c r="I38" i="5"/>
  <c r="J38" i="5"/>
  <c r="K38" i="5"/>
  <c r="L38" i="5"/>
  <c r="M38" i="5"/>
  <c r="N14" i="5"/>
  <c r="O14" i="5"/>
  <c r="R14" i="5"/>
  <c r="S14" i="5"/>
  <c r="T14" i="5"/>
  <c r="N15" i="5"/>
  <c r="O15" i="5"/>
  <c r="R15" i="5"/>
  <c r="S15" i="5"/>
  <c r="T15" i="5"/>
  <c r="A42" i="10"/>
  <c r="C42" i="10"/>
  <c r="D42" i="10"/>
  <c r="E42" i="10"/>
  <c r="F42" i="10"/>
  <c r="G42" i="10"/>
  <c r="H42" i="10"/>
  <c r="I42" i="10"/>
  <c r="J42" i="10"/>
  <c r="K42" i="10"/>
  <c r="L42" i="10"/>
  <c r="M42" i="10"/>
  <c r="N16" i="10"/>
  <c r="O16" i="10"/>
  <c r="R16" i="10"/>
  <c r="S16" i="10"/>
  <c r="T16" i="10"/>
  <c r="A48" i="9"/>
  <c r="C48" i="9"/>
  <c r="D48" i="9"/>
  <c r="E48" i="9"/>
  <c r="F48" i="9"/>
  <c r="G48" i="9"/>
  <c r="H48" i="9"/>
  <c r="I48" i="9"/>
  <c r="J48" i="9"/>
  <c r="K48" i="9"/>
  <c r="L48" i="9"/>
  <c r="M48" i="9"/>
  <c r="A34" i="15"/>
  <c r="C34" i="15"/>
  <c r="D34" i="15"/>
  <c r="E34" i="15"/>
  <c r="F34" i="15"/>
  <c r="G34" i="15"/>
  <c r="H34" i="15"/>
  <c r="I34" i="15"/>
  <c r="J34" i="15"/>
  <c r="K34" i="15"/>
  <c r="L34" i="15"/>
  <c r="M34" i="15"/>
  <c r="N14" i="15"/>
  <c r="O14" i="15"/>
  <c r="R14" i="15"/>
  <c r="S14" i="15"/>
  <c r="T14" i="15"/>
  <c r="A40" i="11"/>
  <c r="C40" i="11"/>
  <c r="D40" i="11"/>
  <c r="E40" i="11"/>
  <c r="F40" i="11"/>
  <c r="G40" i="11"/>
  <c r="H40" i="11"/>
  <c r="I40" i="11"/>
  <c r="J40" i="11"/>
  <c r="K40" i="11"/>
  <c r="L40" i="11"/>
  <c r="M40" i="11"/>
  <c r="A42" i="14"/>
  <c r="C42" i="14"/>
  <c r="D42" i="14"/>
  <c r="E42" i="14"/>
  <c r="F42" i="14"/>
  <c r="G42" i="14"/>
  <c r="H42" i="14"/>
  <c r="I42" i="14"/>
  <c r="J42" i="14"/>
  <c r="K42" i="14"/>
  <c r="L42" i="14"/>
  <c r="M42" i="14"/>
  <c r="A45" i="9"/>
  <c r="C45" i="9"/>
  <c r="D45" i="9"/>
  <c r="E45" i="9"/>
  <c r="F45" i="9"/>
  <c r="G45" i="9"/>
  <c r="H45" i="9"/>
  <c r="I45" i="9"/>
  <c r="J45" i="9"/>
  <c r="K45" i="9"/>
  <c r="L45" i="9"/>
  <c r="M45" i="9"/>
  <c r="A46" i="9"/>
  <c r="C46" i="9"/>
  <c r="D46" i="9"/>
  <c r="E46" i="9"/>
  <c r="F46" i="9"/>
  <c r="G46" i="9"/>
  <c r="H46" i="9"/>
  <c r="I46" i="9"/>
  <c r="J46" i="9"/>
  <c r="K46" i="9"/>
  <c r="L46" i="9"/>
  <c r="M46" i="9"/>
  <c r="A47" i="9"/>
  <c r="C47" i="9"/>
  <c r="D47" i="9"/>
  <c r="E47" i="9"/>
  <c r="F47" i="9"/>
  <c r="G47" i="9"/>
  <c r="H47" i="9"/>
  <c r="I47" i="9"/>
  <c r="J47" i="9"/>
  <c r="K47" i="9"/>
  <c r="L47" i="9"/>
  <c r="M47" i="9"/>
  <c r="N19" i="9"/>
  <c r="O19" i="9"/>
  <c r="R19" i="9"/>
  <c r="S19" i="9"/>
  <c r="T19" i="9"/>
  <c r="A40" i="2"/>
  <c r="C40" i="2"/>
  <c r="D40" i="2"/>
  <c r="E40" i="2"/>
  <c r="F40" i="2"/>
  <c r="G40" i="2"/>
  <c r="H40" i="2"/>
  <c r="I40" i="2"/>
  <c r="J40" i="2"/>
  <c r="K40" i="2"/>
  <c r="L40" i="2"/>
  <c r="M40" i="2"/>
  <c r="N17" i="9"/>
  <c r="O17" i="9"/>
  <c r="R17" i="9"/>
  <c r="S17" i="9"/>
  <c r="T17" i="9"/>
  <c r="N18" i="9"/>
  <c r="O18" i="9"/>
  <c r="R18" i="9"/>
  <c r="S18" i="9"/>
  <c r="T18" i="9"/>
  <c r="A36" i="5"/>
  <c r="C36" i="5"/>
  <c r="D36" i="5"/>
  <c r="E36" i="5"/>
  <c r="F36" i="5"/>
  <c r="G36" i="5"/>
  <c r="H36" i="5"/>
  <c r="I36" i="5"/>
  <c r="J36" i="5"/>
  <c r="K36" i="5"/>
  <c r="L36" i="5"/>
  <c r="M36" i="5"/>
  <c r="A37" i="5"/>
  <c r="C37" i="5"/>
  <c r="D37" i="5"/>
  <c r="E37" i="5"/>
  <c r="F37" i="5"/>
  <c r="G37" i="5"/>
  <c r="H37" i="5"/>
  <c r="I37" i="5"/>
  <c r="J37" i="5"/>
  <c r="K37" i="5"/>
  <c r="L37" i="5"/>
  <c r="M37" i="5"/>
  <c r="A43" i="9"/>
  <c r="C43" i="9"/>
  <c r="D43" i="9"/>
  <c r="E43" i="9"/>
  <c r="F43" i="9"/>
  <c r="G43" i="9"/>
  <c r="H43" i="9"/>
  <c r="I43" i="9"/>
  <c r="J43" i="9"/>
  <c r="K43" i="9"/>
  <c r="L43" i="9"/>
  <c r="M43" i="9"/>
  <c r="A44" i="9"/>
  <c r="C44" i="9"/>
  <c r="D44" i="9"/>
  <c r="E44" i="9"/>
  <c r="F44" i="9"/>
  <c r="G44" i="9"/>
  <c r="H44" i="9"/>
  <c r="I44" i="9"/>
  <c r="J44" i="9"/>
  <c r="K44" i="9"/>
  <c r="L44" i="9"/>
  <c r="M44" i="9"/>
  <c r="N16" i="9"/>
  <c r="O16" i="9"/>
  <c r="R16" i="9"/>
  <c r="S16" i="9"/>
  <c r="T16" i="9"/>
  <c r="A39" i="11"/>
  <c r="C39" i="11"/>
  <c r="D39" i="11"/>
  <c r="E39" i="11"/>
  <c r="F39" i="11"/>
  <c r="G39" i="11"/>
  <c r="H39" i="11"/>
  <c r="I39" i="11"/>
  <c r="J39" i="11"/>
  <c r="K39" i="11"/>
  <c r="L39" i="11"/>
  <c r="M39" i="11"/>
  <c r="N14" i="11"/>
  <c r="O14" i="11"/>
  <c r="R14" i="11"/>
  <c r="S14" i="11"/>
  <c r="T14" i="11"/>
  <c r="N15" i="11"/>
  <c r="O15" i="11"/>
  <c r="R15" i="11"/>
  <c r="S15" i="11"/>
  <c r="T15" i="11"/>
  <c r="A40" i="10"/>
  <c r="C40" i="10"/>
  <c r="D40" i="10"/>
  <c r="E40" i="10"/>
  <c r="F40" i="10"/>
  <c r="G40" i="10"/>
  <c r="H40" i="10"/>
  <c r="I40" i="10"/>
  <c r="J40" i="10"/>
  <c r="K40" i="10"/>
  <c r="L40" i="10"/>
  <c r="M40" i="10"/>
  <c r="A41" i="10"/>
  <c r="C41" i="10"/>
  <c r="D41" i="10"/>
  <c r="E41" i="10"/>
  <c r="F41" i="10"/>
  <c r="G41" i="10"/>
  <c r="H41" i="10"/>
  <c r="I41" i="10"/>
  <c r="J41" i="10"/>
  <c r="K41" i="10"/>
  <c r="L41" i="10"/>
  <c r="M41" i="10"/>
  <c r="N14" i="14"/>
  <c r="O14" i="14"/>
  <c r="R14" i="14"/>
  <c r="S14" i="14"/>
  <c r="T14" i="14"/>
  <c r="N15" i="14"/>
  <c r="O15" i="14"/>
  <c r="R15" i="14"/>
  <c r="S15" i="14"/>
  <c r="T15" i="14"/>
  <c r="A41" i="9"/>
  <c r="C41" i="9"/>
  <c r="D41" i="9"/>
  <c r="E41" i="9"/>
  <c r="F41" i="9"/>
  <c r="G41" i="9"/>
  <c r="H41" i="9"/>
  <c r="I41" i="9"/>
  <c r="J41" i="9"/>
  <c r="K41" i="9"/>
  <c r="L41" i="9"/>
  <c r="M41" i="9"/>
  <c r="A42" i="9"/>
  <c r="C42" i="9"/>
  <c r="D42" i="9"/>
  <c r="E42" i="9"/>
  <c r="F42" i="9"/>
  <c r="G42" i="9"/>
  <c r="H42" i="9"/>
  <c r="I42" i="9"/>
  <c r="J42" i="9"/>
  <c r="K42" i="9"/>
  <c r="L42" i="9"/>
  <c r="M42" i="9"/>
  <c r="N15" i="9"/>
  <c r="O15" i="9"/>
  <c r="R15" i="9"/>
  <c r="S15" i="9"/>
  <c r="T15" i="9"/>
  <c r="A38" i="2"/>
  <c r="C38" i="2"/>
  <c r="D38" i="2"/>
  <c r="E38" i="2"/>
  <c r="F38" i="2"/>
  <c r="G38" i="2"/>
  <c r="H38" i="2"/>
  <c r="I38" i="2"/>
  <c r="J38" i="2"/>
  <c r="K38" i="2"/>
  <c r="L38" i="2"/>
  <c r="M38" i="2"/>
  <c r="A39" i="2"/>
  <c r="C39" i="2"/>
  <c r="D39" i="2"/>
  <c r="E39" i="2"/>
  <c r="F39" i="2"/>
  <c r="G39" i="2"/>
  <c r="H39" i="2"/>
  <c r="I39" i="2"/>
  <c r="J39" i="2"/>
  <c r="K39" i="2"/>
  <c r="L39" i="2"/>
  <c r="M39" i="2"/>
  <c r="N17" i="2"/>
  <c r="O17" i="2"/>
  <c r="R17" i="2"/>
  <c r="S17" i="2"/>
  <c r="T17" i="2"/>
  <c r="V107" i="13"/>
  <c r="N12" i="11"/>
  <c r="O12" i="11"/>
  <c r="R12" i="11"/>
  <c r="S12" i="11"/>
  <c r="P12" i="11" s="1"/>
  <c r="T12" i="11"/>
  <c r="N13" i="11"/>
  <c r="O13" i="11"/>
  <c r="R13" i="11"/>
  <c r="S13" i="11"/>
  <c r="T13" i="11"/>
  <c r="N12" i="14"/>
  <c r="O12" i="14"/>
  <c r="R12" i="14"/>
  <c r="S12" i="14"/>
  <c r="T12" i="14"/>
  <c r="N13" i="14"/>
  <c r="O13" i="14"/>
  <c r="R13" i="14"/>
  <c r="S13" i="14"/>
  <c r="T13" i="14"/>
  <c r="N13" i="9"/>
  <c r="O13" i="9"/>
  <c r="R13" i="9"/>
  <c r="S13" i="9"/>
  <c r="T13" i="9"/>
  <c r="N14" i="9"/>
  <c r="O14" i="9"/>
  <c r="R14" i="9"/>
  <c r="S14" i="9"/>
  <c r="T14" i="9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A39" i="10"/>
  <c r="C39" i="10"/>
  <c r="D39" i="10"/>
  <c r="E39" i="10"/>
  <c r="F39" i="10"/>
  <c r="G39" i="10"/>
  <c r="H39" i="10"/>
  <c r="I39" i="10"/>
  <c r="J39" i="10"/>
  <c r="K39" i="10"/>
  <c r="L39" i="10"/>
  <c r="M39" i="10"/>
  <c r="N14" i="10"/>
  <c r="O14" i="10"/>
  <c r="R14" i="10"/>
  <c r="S14" i="10"/>
  <c r="T14" i="10"/>
  <c r="N15" i="10"/>
  <c r="O15" i="10"/>
  <c r="R15" i="10"/>
  <c r="S15" i="10"/>
  <c r="T15" i="10"/>
  <c r="A37" i="2"/>
  <c r="C37" i="2"/>
  <c r="D37" i="2"/>
  <c r="E37" i="2"/>
  <c r="F37" i="2"/>
  <c r="G37" i="2"/>
  <c r="H37" i="2"/>
  <c r="I37" i="2"/>
  <c r="J37" i="2"/>
  <c r="K37" i="2"/>
  <c r="L37" i="2"/>
  <c r="M37" i="2"/>
  <c r="N15" i="2"/>
  <c r="O15" i="2"/>
  <c r="R15" i="2"/>
  <c r="S15" i="2"/>
  <c r="T15" i="2"/>
  <c r="N16" i="2"/>
  <c r="O16" i="2"/>
  <c r="R16" i="2"/>
  <c r="S16" i="2"/>
  <c r="T16" i="2"/>
  <c r="N11" i="9"/>
  <c r="O11" i="9"/>
  <c r="R11" i="9"/>
  <c r="S11" i="9"/>
  <c r="T11" i="9"/>
  <c r="N12" i="9"/>
  <c r="O12" i="9"/>
  <c r="R12" i="9"/>
  <c r="S12" i="9"/>
  <c r="T12" i="9"/>
  <c r="A36" i="2"/>
  <c r="C36" i="2"/>
  <c r="D36" i="2"/>
  <c r="E36" i="2"/>
  <c r="F36" i="2"/>
  <c r="G36" i="2"/>
  <c r="H36" i="2"/>
  <c r="I36" i="2"/>
  <c r="J36" i="2"/>
  <c r="K36" i="2"/>
  <c r="L36" i="2"/>
  <c r="M36" i="2"/>
  <c r="N14" i="2"/>
  <c r="O14" i="2"/>
  <c r="R14" i="2"/>
  <c r="S14" i="2"/>
  <c r="T14" i="2"/>
  <c r="N11" i="10"/>
  <c r="O11" i="10"/>
  <c r="R11" i="10"/>
  <c r="S11" i="10"/>
  <c r="T11" i="10"/>
  <c r="N12" i="10"/>
  <c r="O12" i="10"/>
  <c r="R12" i="10"/>
  <c r="S12" i="10"/>
  <c r="T12" i="10"/>
  <c r="N13" i="10"/>
  <c r="O13" i="10"/>
  <c r="R13" i="10"/>
  <c r="S13" i="10"/>
  <c r="T13" i="10"/>
  <c r="N13" i="5"/>
  <c r="O13" i="5"/>
  <c r="R13" i="5"/>
  <c r="S13" i="5"/>
  <c r="T13" i="5"/>
  <c r="R12" i="6"/>
  <c r="S12" i="6"/>
  <c r="P12" i="6" s="1"/>
  <c r="T12" i="6"/>
  <c r="R13" i="6"/>
  <c r="S13" i="6"/>
  <c r="T13" i="6"/>
  <c r="N13" i="2"/>
  <c r="O13" i="2"/>
  <c r="R13" i="2"/>
  <c r="S13" i="2"/>
  <c r="T13" i="2"/>
  <c r="N13" i="15"/>
  <c r="O13" i="15"/>
  <c r="R13" i="15"/>
  <c r="S13" i="15"/>
  <c r="T13" i="15"/>
  <c r="N4" i="2"/>
  <c r="R15" i="6"/>
  <c r="S15" i="6"/>
  <c r="T15" i="6"/>
  <c r="R16" i="6"/>
  <c r="S16" i="6"/>
  <c r="T16" i="6"/>
  <c r="R14" i="6"/>
  <c r="S14" i="6"/>
  <c r="T14" i="6"/>
  <c r="N12" i="2"/>
  <c r="O12" i="2"/>
  <c r="R12" i="2"/>
  <c r="S12" i="2"/>
  <c r="T12" i="2"/>
  <c r="R5" i="2"/>
  <c r="S5" i="2"/>
  <c r="R6" i="2"/>
  <c r="S6" i="2"/>
  <c r="R7" i="2"/>
  <c r="S7" i="2"/>
  <c r="R4" i="5"/>
  <c r="S4" i="5"/>
  <c r="R5" i="5"/>
  <c r="S5" i="5"/>
  <c r="R6" i="5"/>
  <c r="S6" i="5"/>
  <c r="R7" i="5"/>
  <c r="S7" i="5"/>
  <c r="R8" i="5"/>
  <c r="S8" i="5"/>
  <c r="R9" i="5"/>
  <c r="S9" i="5"/>
  <c r="R10" i="5"/>
  <c r="S10" i="5"/>
  <c r="R4" i="6"/>
  <c r="S4" i="6"/>
  <c r="R5" i="6"/>
  <c r="S5" i="6"/>
  <c r="R6" i="6"/>
  <c r="S6" i="6"/>
  <c r="R7" i="6"/>
  <c r="S7" i="6"/>
  <c r="R8" i="6"/>
  <c r="S8" i="6"/>
  <c r="R9" i="6"/>
  <c r="S9" i="6"/>
  <c r="R10" i="6"/>
  <c r="S10" i="6"/>
  <c r="P10" i="6" s="1"/>
  <c r="R4" i="9"/>
  <c r="S4" i="9"/>
  <c r="R5" i="9"/>
  <c r="S5" i="9"/>
  <c r="R6" i="9"/>
  <c r="S6" i="9"/>
  <c r="P6" i="9" s="1"/>
  <c r="R7" i="9"/>
  <c r="S7" i="9"/>
  <c r="R8" i="9"/>
  <c r="P8" i="9" s="1"/>
  <c r="S8" i="9"/>
  <c r="R4" i="10"/>
  <c r="S4" i="10"/>
  <c r="R5" i="10"/>
  <c r="S5" i="10"/>
  <c r="R6" i="10"/>
  <c r="S6" i="10"/>
  <c r="R7" i="10"/>
  <c r="S7" i="10"/>
  <c r="R4" i="11"/>
  <c r="P4" i="11" s="1"/>
  <c r="S4" i="11"/>
  <c r="R5" i="11"/>
  <c r="S5" i="11"/>
  <c r="R6" i="11"/>
  <c r="S6" i="11"/>
  <c r="R7" i="11"/>
  <c r="S7" i="11"/>
  <c r="R8" i="11"/>
  <c r="S8" i="11"/>
  <c r="R4" i="14"/>
  <c r="P4" i="14" s="1"/>
  <c r="S4" i="14"/>
  <c r="R5" i="14"/>
  <c r="S5" i="14"/>
  <c r="R6" i="14"/>
  <c r="S6" i="14"/>
  <c r="R7" i="14"/>
  <c r="P7" i="14" s="1"/>
  <c r="S7" i="14"/>
  <c r="R8" i="14"/>
  <c r="S8" i="14"/>
  <c r="R9" i="14"/>
  <c r="S9" i="14"/>
  <c r="P9" i="14" s="1"/>
  <c r="R10" i="14"/>
  <c r="S10" i="14"/>
  <c r="R11" i="14"/>
  <c r="S11" i="14"/>
  <c r="R4" i="15"/>
  <c r="S4" i="15"/>
  <c r="R5" i="15"/>
  <c r="S5" i="15"/>
  <c r="R6" i="15"/>
  <c r="P6" i="15" s="1"/>
  <c r="S6" i="15"/>
  <c r="R7" i="15"/>
  <c r="P7" i="15" s="1"/>
  <c r="S7" i="15"/>
  <c r="R8" i="15"/>
  <c r="S8" i="15"/>
  <c r="R9" i="15"/>
  <c r="S9" i="15"/>
  <c r="P9" i="15" s="1"/>
  <c r="R10" i="15"/>
  <c r="S10" i="15"/>
  <c r="R4" i="2"/>
  <c r="S4" i="2"/>
  <c r="N11" i="6"/>
  <c r="O11" i="6"/>
  <c r="R11" i="6"/>
  <c r="S11" i="6"/>
  <c r="T11" i="6"/>
  <c r="N12" i="6"/>
  <c r="O12" i="6"/>
  <c r="N13" i="6"/>
  <c r="O13" i="6"/>
  <c r="N12" i="15"/>
  <c r="O12" i="15"/>
  <c r="R12" i="15"/>
  <c r="S12" i="15"/>
  <c r="P12" i="15" s="1"/>
  <c r="T12" i="15"/>
  <c r="N12" i="5"/>
  <c r="O12" i="5"/>
  <c r="R12" i="5"/>
  <c r="S12" i="5"/>
  <c r="P12" i="5" s="1"/>
  <c r="T12" i="5"/>
  <c r="N11" i="15"/>
  <c r="O11" i="15"/>
  <c r="R11" i="15"/>
  <c r="S11" i="15"/>
  <c r="T11" i="15"/>
  <c r="A38" i="11"/>
  <c r="C38" i="11"/>
  <c r="D38" i="11"/>
  <c r="E38" i="11"/>
  <c r="F38" i="11"/>
  <c r="G38" i="11"/>
  <c r="H38" i="11"/>
  <c r="I38" i="11"/>
  <c r="J38" i="11"/>
  <c r="K38" i="11"/>
  <c r="L38" i="11"/>
  <c r="M38" i="11"/>
  <c r="N11" i="11"/>
  <c r="O11" i="11"/>
  <c r="R11" i="11"/>
  <c r="S11" i="11"/>
  <c r="T11" i="11"/>
  <c r="N11" i="14"/>
  <c r="O11" i="14"/>
  <c r="T11" i="14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N10" i="6"/>
  <c r="O10" i="6"/>
  <c r="T10" i="6"/>
  <c r="C34" i="5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A34" i="2"/>
  <c r="C34" i="2"/>
  <c r="D34" i="2"/>
  <c r="E34" i="2"/>
  <c r="F34" i="2"/>
  <c r="G34" i="2"/>
  <c r="H34" i="2"/>
  <c r="I34" i="2"/>
  <c r="J34" i="2"/>
  <c r="K34" i="2"/>
  <c r="L34" i="2"/>
  <c r="M34" i="2"/>
  <c r="A35" i="2"/>
  <c r="C35" i="2"/>
  <c r="D35" i="2"/>
  <c r="E35" i="2"/>
  <c r="F35" i="2"/>
  <c r="G35" i="2"/>
  <c r="H35" i="2"/>
  <c r="I35" i="2"/>
  <c r="J35" i="2"/>
  <c r="K35" i="2"/>
  <c r="L35" i="2"/>
  <c r="M35" i="2"/>
  <c r="N7" i="5"/>
  <c r="O7" i="5"/>
  <c r="T7" i="5"/>
  <c r="N8" i="5"/>
  <c r="O8" i="5"/>
  <c r="T8" i="5"/>
  <c r="N9" i="5"/>
  <c r="O9" i="5"/>
  <c r="T9" i="5"/>
  <c r="N10" i="5"/>
  <c r="O10" i="5"/>
  <c r="T10" i="5"/>
  <c r="N11" i="5"/>
  <c r="O11" i="5"/>
  <c r="R11" i="5"/>
  <c r="S11" i="5"/>
  <c r="T11" i="5"/>
  <c r="A26" i="2"/>
  <c r="C26" i="2"/>
  <c r="D26" i="2"/>
  <c r="E26" i="2"/>
  <c r="F26" i="2"/>
  <c r="G26" i="2"/>
  <c r="H26" i="2"/>
  <c r="I26" i="2"/>
  <c r="J26" i="2"/>
  <c r="K26" i="2"/>
  <c r="L26" i="2"/>
  <c r="M26" i="2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A41" i="14"/>
  <c r="C41" i="14"/>
  <c r="D41" i="14"/>
  <c r="E41" i="14"/>
  <c r="F41" i="14"/>
  <c r="G41" i="14"/>
  <c r="H41" i="14"/>
  <c r="I41" i="14"/>
  <c r="J41" i="14"/>
  <c r="K41" i="14"/>
  <c r="L41" i="14"/>
  <c r="M41" i="14"/>
  <c r="R9" i="11"/>
  <c r="S9" i="11"/>
  <c r="R10" i="11"/>
  <c r="P10" i="11" s="1"/>
  <c r="R8" i="10"/>
  <c r="R9" i="10"/>
  <c r="R10" i="10"/>
  <c r="R9" i="9"/>
  <c r="R10" i="9"/>
  <c r="A40" i="14"/>
  <c r="C40" i="14"/>
  <c r="D40" i="14"/>
  <c r="E40" i="14"/>
  <c r="F40" i="14"/>
  <c r="G40" i="14"/>
  <c r="H40" i="14"/>
  <c r="I40" i="14"/>
  <c r="J40" i="14"/>
  <c r="K40" i="14"/>
  <c r="L40" i="14"/>
  <c r="M40" i="14"/>
  <c r="A37" i="11"/>
  <c r="C37" i="11"/>
  <c r="D37" i="11"/>
  <c r="E37" i="11"/>
  <c r="F37" i="11"/>
  <c r="G37" i="11"/>
  <c r="H37" i="11"/>
  <c r="I37" i="11"/>
  <c r="J37" i="11"/>
  <c r="K37" i="11"/>
  <c r="L37" i="11"/>
  <c r="M37" i="11"/>
  <c r="T6" i="5"/>
  <c r="A36" i="10"/>
  <c r="C36" i="10"/>
  <c r="D36" i="10"/>
  <c r="E36" i="10"/>
  <c r="F36" i="10"/>
  <c r="G36" i="10"/>
  <c r="H36" i="10"/>
  <c r="I36" i="10"/>
  <c r="J36" i="10"/>
  <c r="K36" i="10"/>
  <c r="L36" i="10"/>
  <c r="M36" i="10"/>
  <c r="N9" i="11"/>
  <c r="O9" i="11"/>
  <c r="T9" i="11"/>
  <c r="N10" i="11"/>
  <c r="O10" i="11"/>
  <c r="S10" i="11"/>
  <c r="T10" i="11"/>
  <c r="S10" i="9"/>
  <c r="S8" i="10"/>
  <c r="S9" i="10"/>
  <c r="A39" i="14"/>
  <c r="C39" i="14"/>
  <c r="D39" i="14"/>
  <c r="E39" i="14"/>
  <c r="F39" i="14"/>
  <c r="G39" i="14"/>
  <c r="H39" i="14"/>
  <c r="I39" i="14"/>
  <c r="J39" i="14"/>
  <c r="K39" i="14"/>
  <c r="L39" i="14"/>
  <c r="M39" i="14"/>
  <c r="A40" i="9"/>
  <c r="C40" i="9"/>
  <c r="D40" i="9"/>
  <c r="E40" i="9"/>
  <c r="F40" i="9"/>
  <c r="G40" i="9"/>
  <c r="H40" i="9"/>
  <c r="I40" i="9"/>
  <c r="J40" i="9"/>
  <c r="K40" i="9"/>
  <c r="L40" i="9"/>
  <c r="M40" i="9"/>
  <c r="A33" i="15"/>
  <c r="C33" i="15"/>
  <c r="D33" i="15"/>
  <c r="E33" i="15"/>
  <c r="F33" i="15"/>
  <c r="G33" i="15"/>
  <c r="H33" i="15"/>
  <c r="I33" i="15"/>
  <c r="J33" i="15"/>
  <c r="K33" i="15"/>
  <c r="L33" i="15"/>
  <c r="M33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4" i="14"/>
  <c r="T5" i="9"/>
  <c r="T6" i="9"/>
  <c r="T7" i="9"/>
  <c r="T8" i="9"/>
  <c r="T9" i="9"/>
  <c r="T10" i="9"/>
  <c r="T4" i="9"/>
  <c r="T5" i="6"/>
  <c r="T6" i="6"/>
  <c r="T7" i="6"/>
  <c r="T8" i="6"/>
  <c r="T9" i="6"/>
  <c r="T4" i="6"/>
  <c r="T5" i="5"/>
  <c r="T4" i="5"/>
  <c r="T5" i="2"/>
  <c r="T6" i="2"/>
  <c r="T7" i="2"/>
  <c r="T4" i="2"/>
  <c r="A37" i="14"/>
  <c r="C37" i="14"/>
  <c r="D37" i="14"/>
  <c r="E37" i="14"/>
  <c r="F37" i="14"/>
  <c r="G37" i="14"/>
  <c r="H37" i="14"/>
  <c r="I37" i="14"/>
  <c r="J37" i="14"/>
  <c r="K37" i="14"/>
  <c r="L37" i="14"/>
  <c r="M37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6" i="11"/>
  <c r="C36" i="11"/>
  <c r="D36" i="11"/>
  <c r="E36" i="11"/>
  <c r="F36" i="11"/>
  <c r="G36" i="11"/>
  <c r="H36" i="11"/>
  <c r="I36" i="11"/>
  <c r="J36" i="11"/>
  <c r="K36" i="11"/>
  <c r="L36" i="11"/>
  <c r="M36" i="11"/>
  <c r="S10" i="10"/>
  <c r="S9" i="9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M22" i="15"/>
  <c r="L22" i="15"/>
  <c r="K22" i="15"/>
  <c r="J22" i="15"/>
  <c r="I22" i="15"/>
  <c r="H22" i="15"/>
  <c r="G22" i="15"/>
  <c r="F22" i="15"/>
  <c r="E22" i="15"/>
  <c r="D22" i="15"/>
  <c r="C22" i="15"/>
  <c r="A22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5" i="14"/>
  <c r="L35" i="14"/>
  <c r="K35" i="14"/>
  <c r="J35" i="14"/>
  <c r="I35" i="14"/>
  <c r="H35" i="14"/>
  <c r="G35" i="14"/>
  <c r="F35" i="14"/>
  <c r="E35" i="14"/>
  <c r="D35" i="14"/>
  <c r="C35" i="14"/>
  <c r="A35" i="14"/>
  <c r="M34" i="14"/>
  <c r="L34" i="14"/>
  <c r="K34" i="14"/>
  <c r="J34" i="14"/>
  <c r="I34" i="14"/>
  <c r="H34" i="14"/>
  <c r="G34" i="14"/>
  <c r="F34" i="14"/>
  <c r="E34" i="14"/>
  <c r="D34" i="14"/>
  <c r="C34" i="14"/>
  <c r="A34" i="14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6"/>
  <c r="O5" i="6"/>
  <c r="N6" i="6"/>
  <c r="O6" i="6"/>
  <c r="N7" i="6"/>
  <c r="O7" i="6"/>
  <c r="N8" i="6"/>
  <c r="O8" i="6"/>
  <c r="N9" i="6"/>
  <c r="O9" i="6"/>
  <c r="O4" i="6"/>
  <c r="N4" i="6"/>
  <c r="N5" i="5"/>
  <c r="O5" i="5"/>
  <c r="N6" i="5"/>
  <c r="O6" i="5"/>
  <c r="O4" i="5"/>
  <c r="N4" i="5"/>
  <c r="O7" i="2"/>
  <c r="O6" i="2"/>
  <c r="O5" i="2"/>
  <c r="O4" i="2"/>
  <c r="N7" i="2"/>
  <c r="N6" i="2"/>
  <c r="N5" i="2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39" i="9"/>
  <c r="L39" i="9"/>
  <c r="K39" i="9"/>
  <c r="J39" i="9"/>
  <c r="I39" i="9"/>
  <c r="H39" i="9"/>
  <c r="G39" i="9"/>
  <c r="F39" i="9"/>
  <c r="E39" i="9"/>
  <c r="D39" i="9"/>
  <c r="C39" i="9"/>
  <c r="A39" i="9"/>
  <c r="M38" i="9"/>
  <c r="L38" i="9"/>
  <c r="K38" i="9"/>
  <c r="J38" i="9"/>
  <c r="I38" i="9"/>
  <c r="H38" i="9"/>
  <c r="G38" i="9"/>
  <c r="F38" i="9"/>
  <c r="E38" i="9"/>
  <c r="D38" i="9"/>
  <c r="C38" i="9"/>
  <c r="A38" i="9"/>
  <c r="M37" i="9"/>
  <c r="L37" i="9"/>
  <c r="K37" i="9"/>
  <c r="J37" i="9"/>
  <c r="I37" i="9"/>
  <c r="H37" i="9"/>
  <c r="G37" i="9"/>
  <c r="F37" i="9"/>
  <c r="E37" i="9"/>
  <c r="D37" i="9"/>
  <c r="C37" i="9"/>
  <c r="A37" i="9"/>
  <c r="M36" i="9"/>
  <c r="L36" i="9"/>
  <c r="K36" i="9"/>
  <c r="J36" i="9"/>
  <c r="I36" i="9"/>
  <c r="H36" i="9"/>
  <c r="G36" i="9"/>
  <c r="F36" i="9"/>
  <c r="E36" i="9"/>
  <c r="D36" i="9"/>
  <c r="C36" i="9"/>
  <c r="A36" i="9"/>
  <c r="M35" i="9"/>
  <c r="L35" i="9"/>
  <c r="K35" i="9"/>
  <c r="J35" i="9"/>
  <c r="I35" i="9"/>
  <c r="H35" i="9"/>
  <c r="G35" i="9"/>
  <c r="F35" i="9"/>
  <c r="E35" i="9"/>
  <c r="D35" i="9"/>
  <c r="C35" i="9"/>
  <c r="A35" i="9"/>
  <c r="M34" i="9"/>
  <c r="L34" i="9"/>
  <c r="K34" i="9"/>
  <c r="J34" i="9"/>
  <c r="I34" i="9"/>
  <c r="H34" i="9"/>
  <c r="G34" i="9"/>
  <c r="F34" i="9"/>
  <c r="E34" i="9"/>
  <c r="D34" i="9"/>
  <c r="C34" i="9"/>
  <c r="A34" i="9"/>
  <c r="M33" i="9"/>
  <c r="L33" i="9"/>
  <c r="K33" i="9"/>
  <c r="J33" i="9"/>
  <c r="I33" i="9"/>
  <c r="H33" i="9"/>
  <c r="G33" i="9"/>
  <c r="F33" i="9"/>
  <c r="E33" i="9"/>
  <c r="D33" i="9"/>
  <c r="C33" i="9"/>
  <c r="A33" i="9"/>
  <c r="M32" i="9"/>
  <c r="L32" i="9"/>
  <c r="K32" i="9"/>
  <c r="J32" i="9"/>
  <c r="I32" i="9"/>
  <c r="H32" i="9"/>
  <c r="G32" i="9"/>
  <c r="F32" i="9"/>
  <c r="E32" i="9"/>
  <c r="D32" i="9"/>
  <c r="C32" i="9"/>
  <c r="A32" i="9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C35" i="5"/>
  <c r="D35" i="5"/>
  <c r="E35" i="5"/>
  <c r="F35" i="5"/>
  <c r="G35" i="5"/>
  <c r="H35" i="5"/>
  <c r="I35" i="5"/>
  <c r="J35" i="5"/>
  <c r="K35" i="5"/>
  <c r="L35" i="5"/>
  <c r="M35" i="5"/>
  <c r="M20" i="6"/>
  <c r="L20" i="6"/>
  <c r="K20" i="6"/>
  <c r="J20" i="6"/>
  <c r="I20" i="6"/>
  <c r="H20" i="6"/>
  <c r="G20" i="6"/>
  <c r="F20" i="6"/>
  <c r="E20" i="6"/>
  <c r="D20" i="6"/>
  <c r="C20" i="6"/>
  <c r="A20" i="6"/>
  <c r="A35" i="5"/>
  <c r="M34" i="5"/>
  <c r="L34" i="5"/>
  <c r="K34" i="5"/>
  <c r="J34" i="5"/>
  <c r="I34" i="5"/>
  <c r="H34" i="5"/>
  <c r="G34" i="5"/>
  <c r="F34" i="5"/>
  <c r="E34" i="5"/>
  <c r="D34" i="5"/>
  <c r="A34" i="5"/>
  <c r="M33" i="5"/>
  <c r="L33" i="5"/>
  <c r="K33" i="5"/>
  <c r="J33" i="5"/>
  <c r="I33" i="5"/>
  <c r="H33" i="5"/>
  <c r="G33" i="5"/>
  <c r="F33" i="5"/>
  <c r="E33" i="5"/>
  <c r="D33" i="5"/>
  <c r="C33" i="5"/>
  <c r="A33" i="5"/>
  <c r="M32" i="5"/>
  <c r="L32" i="5"/>
  <c r="K32" i="5"/>
  <c r="J32" i="5"/>
  <c r="I32" i="5"/>
  <c r="H32" i="5"/>
  <c r="G32" i="5"/>
  <c r="F32" i="5"/>
  <c r="E32" i="5"/>
  <c r="D32" i="5"/>
  <c r="C32" i="5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D25" i="2"/>
  <c r="C25" i="2"/>
  <c r="E25" i="2"/>
  <c r="F25" i="2"/>
  <c r="G25" i="2"/>
  <c r="H25" i="2"/>
  <c r="I25" i="2"/>
  <c r="J25" i="2"/>
  <c r="K25" i="2"/>
  <c r="L25" i="2"/>
  <c r="M25" i="2"/>
  <c r="A25" i="2"/>
  <c r="P4" i="15"/>
  <c r="P5" i="15"/>
  <c r="P12" i="2"/>
  <c r="P9" i="10"/>
  <c r="P10" i="15"/>
  <c r="P9" i="6"/>
  <c r="P8" i="6"/>
  <c r="P8" i="11" l="1"/>
  <c r="P21" i="14"/>
  <c r="P25" i="9"/>
  <c r="P13" i="15"/>
  <c r="P11" i="10"/>
  <c r="P20" i="2"/>
  <c r="P11" i="2"/>
  <c r="P8" i="2"/>
  <c r="P4" i="2"/>
  <c r="P5" i="2"/>
  <c r="P11" i="11"/>
  <c r="P5" i="11"/>
  <c r="P10" i="14"/>
  <c r="P19" i="14"/>
  <c r="P20" i="14"/>
  <c r="P22" i="9"/>
  <c r="P24" i="9"/>
  <c r="P23" i="9"/>
  <c r="P17" i="15"/>
  <c r="P12" i="10"/>
  <c r="P10" i="5"/>
  <c r="P11" i="5"/>
  <c r="P19" i="5"/>
  <c r="P14" i="5"/>
  <c r="P20" i="5"/>
  <c r="P18" i="5"/>
  <c r="P6" i="6"/>
  <c r="P17" i="2"/>
  <c r="P9" i="2"/>
  <c r="P10" i="2"/>
  <c r="P14" i="11"/>
  <c r="P6" i="14"/>
  <c r="P14" i="14"/>
  <c r="P17" i="14"/>
  <c r="P8" i="14"/>
  <c r="P15" i="14"/>
  <c r="P4" i="9"/>
  <c r="P5" i="9"/>
  <c r="P11" i="15"/>
  <c r="P16" i="10"/>
  <c r="P7" i="10"/>
  <c r="P8" i="10"/>
  <c r="P4" i="10"/>
  <c r="P5" i="10"/>
  <c r="P5" i="5"/>
  <c r="P9" i="5"/>
  <c r="P6" i="5"/>
  <c r="P8" i="5"/>
  <c r="P13" i="6"/>
  <c r="P7" i="6"/>
  <c r="P7" i="2"/>
  <c r="P18" i="2"/>
  <c r="P7" i="11"/>
  <c r="P16" i="11"/>
  <c r="P13" i="11"/>
  <c r="P14" i="15"/>
  <c r="P15" i="5"/>
  <c r="P13" i="5"/>
  <c r="P16" i="5"/>
  <c r="P11" i="6"/>
  <c r="P4" i="6"/>
  <c r="P14" i="2"/>
  <c r="P19" i="2"/>
  <c r="P15" i="11"/>
  <c r="P9" i="11"/>
  <c r="P5" i="14"/>
  <c r="P14" i="10"/>
  <c r="P4" i="5"/>
  <c r="P7" i="5"/>
  <c r="P5" i="6"/>
  <c r="P15" i="2"/>
  <c r="P6" i="11"/>
  <c r="P12" i="14"/>
  <c r="P11" i="14"/>
  <c r="P13" i="14"/>
  <c r="P16" i="14"/>
  <c r="P20" i="9"/>
  <c r="P9" i="9"/>
  <c r="P13" i="9"/>
  <c r="P11" i="9"/>
  <c r="P21" i="9"/>
  <c r="P8" i="15"/>
  <c r="P13" i="10"/>
  <c r="P15" i="10"/>
  <c r="P6" i="10"/>
  <c r="P10" i="10"/>
  <c r="P17" i="9"/>
  <c r="P19" i="9"/>
  <c r="P10" i="9"/>
  <c r="P14" i="9"/>
  <c r="P12" i="9"/>
  <c r="P18" i="9"/>
  <c r="P7" i="9"/>
  <c r="P15" i="9"/>
  <c r="P16" i="9"/>
  <c r="P16" i="2"/>
  <c r="P6" i="2"/>
  <c r="P13" i="2"/>
</calcChain>
</file>

<file path=xl/sharedStrings.xml><?xml version="1.0" encoding="utf-8"?>
<sst xmlns="http://schemas.openxmlformats.org/spreadsheetml/2006/main" count="1656" uniqueCount="392">
  <si>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</si>
  <si>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</si>
  <si>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</si>
  <si>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</si>
  <si>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</si>
  <si>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</si>
  <si>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</si>
  <si>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</si>
  <si>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</si>
  <si>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</si>
  <si>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</si>
  <si>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</si>
  <si>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</si>
  <si>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</si>
  <si>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</si>
  <si>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</si>
  <si>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</si>
  <si>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</si>
  <si>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</si>
  <si>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</si>
  <si>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</si>
  <si>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</si>
  <si>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</si>
  <si>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</si>
  <si>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</si>
  <si>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</si>
  <si>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</si>
  <si>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</si>
  <si>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</si>
  <si>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</si>
  <si>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</si>
  <si>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</si>
  <si>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</si>
  <si>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</si>
  <si>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</si>
  <si>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</si>
  <si>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</si>
  <si>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</si>
  <si>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</si>
  <si>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</si>
  <si>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</si>
  <si>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</si>
  <si>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</si>
  <si>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</si>
  <si>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</si>
  <si>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</si>
  <si>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</si>
  <si>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</si>
  <si>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</si>
  <si>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</si>
  <si>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</si>
  <si>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</si>
  <si>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</si>
  <si>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</si>
  <si>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</si>
  <si>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</si>
  <si>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</si>
  <si>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</si>
  <si>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</si>
  <si>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</si>
  <si>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</si>
  <si>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</si>
  <si>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</si>
  <si>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</si>
  <si>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</si>
  <si>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</si>
  <si>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</si>
  <si>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</si>
  <si>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</si>
  <si>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</si>
  <si>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</si>
  <si>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</si>
  <si>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</si>
  <si>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</si>
  <si>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</si>
  <si>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</si>
  <si>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</si>
  <si>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</si>
  <si>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</si>
  <si>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</si>
  <si>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</si>
  <si>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</si>
  <si>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</si>
  <si>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</si>
  <si>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</si>
  <si>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</si>
  <si>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</si>
  <si>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</si>
  <si>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</si>
  <si>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</si>
  <si>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</si>
  <si>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</si>
  <si>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</si>
  <si>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</si>
  <si>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</si>
  <si>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</si>
  <si>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</si>
  <si>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</si>
  <si>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</si>
  <si>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</si>
  <si>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</si>
  <si>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</si>
  <si>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</si>
  <si>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</si>
  <si>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</si>
  <si>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</si>
  <si>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</si>
  <si>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</si>
  <si>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</si>
  <si>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</si>
  <si>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</si>
  <si>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</si>
  <si>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</si>
  <si>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</si>
  <si>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</si>
  <si>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</si>
  <si>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</si>
  <si>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</si>
  <si>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</si>
  <si>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</si>
  <si>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</si>
  <si>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</si>
  <si>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</si>
  <si>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</si>
  <si>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</si>
  <si>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</si>
  <si>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</si>
  <si>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</si>
  <si>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</si>
  <si>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</si>
  <si>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</si>
  <si>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</si>
  <si>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</si>
  <si>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</si>
  <si>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</si>
  <si>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</si>
  <si>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</si>
  <si>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</si>
  <si>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</si>
  <si>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</si>
  <si>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</si>
  <si>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</si>
  <si>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</si>
  <si>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</si>
  <si>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</si>
  <si>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</si>
  <si>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</si>
  <si>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</si>
  <si>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</si>
  <si>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</si>
  <si>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</si>
  <si>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</si>
  <si>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</si>
  <si>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</si>
  <si>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</si>
  <si>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</si>
  <si>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</si>
  <si>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</si>
  <si>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</si>
  <si>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</si>
  <si>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</si>
  <si>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</si>
  <si>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</si>
  <si>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</si>
  <si>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</si>
  <si>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</si>
  <si>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</si>
  <si>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</si>
  <si>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</si>
  <si>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</si>
  <si>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</si>
  <si>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</si>
  <si>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</si>
  <si>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</si>
  <si>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</si>
  <si>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</si>
  <si>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</si>
  <si>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</si>
  <si>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</si>
  <si>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</si>
  <si>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</si>
  <si>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</si>
  <si>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</si>
  <si>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</si>
  <si>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</si>
  <si>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</si>
  <si>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</si>
  <si>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</si>
  <si>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</si>
  <si>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</si>
  <si>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</si>
  <si>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</si>
  <si>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</si>
  <si>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</si>
  <si>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</si>
  <si>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</si>
  <si>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</si>
  <si>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</si>
  <si>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</si>
  <si>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</si>
  <si>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</si>
  <si>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</si>
  <si>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</si>
  <si>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</si>
  <si>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</si>
  <si>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</si>
  <si>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</si>
  <si>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</si>
  <si>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</si>
  <si>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</si>
  <si>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</si>
  <si>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</si>
  <si>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</si>
  <si>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</si>
  <si>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</si>
  <si>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</si>
  <si>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</si>
  <si>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</si>
  <si>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</si>
  <si>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</si>
  <si>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</si>
  <si>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</si>
  <si>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</si>
  <si>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</si>
  <si>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</si>
  <si>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</si>
  <si>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</si>
  <si>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</si>
  <si>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</si>
  <si>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</si>
  <si>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</si>
  <si>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</si>
  <si>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</si>
  <si>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</si>
  <si>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</si>
  <si>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</si>
  <si>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</si>
  <si>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</si>
  <si>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</si>
  <si>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</si>
  <si>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</si>
  <si>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</si>
  <si>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</si>
  <si>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</si>
  <si>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</si>
  <si>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</si>
  <si>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</si>
  <si>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</si>
  <si>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</si>
  <si>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</si>
  <si>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</si>
  <si>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</si>
  <si>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</si>
  <si>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</si>
  <si>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</si>
  <si>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</si>
  <si>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</si>
  <si>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</si>
  <si>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</si>
  <si>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</si>
  <si>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</si>
  <si>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</si>
  <si>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</si>
  <si>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</si>
  <si>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</si>
  <si>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</si>
  <si>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</si>
  <si>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</si>
  <si>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</si>
  <si>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</si>
  <si>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</si>
  <si>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</si>
  <si>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Jon Harris</t>
  </si>
  <si>
    <t>Cannons</t>
  </si>
  <si>
    <t>Gabe Haynes</t>
  </si>
  <si>
    <t>John Southwell</t>
  </si>
  <si>
    <t>Mooch Jones</t>
  </si>
  <si>
    <t>Hawks</t>
  </si>
  <si>
    <t>Aaron Coddington</t>
  </si>
  <si>
    <t>Michael Ashton</t>
  </si>
  <si>
    <t>Tim Papp</t>
  </si>
  <si>
    <t>Toby Conroy</t>
  </si>
  <si>
    <t>Alex Tumurbaatar</t>
  </si>
  <si>
    <t>Phantoms</t>
  </si>
  <si>
    <t>Ben Artuso</t>
  </si>
  <si>
    <t>Blake Richards</t>
  </si>
  <si>
    <t>Dino Hladenki</t>
  </si>
  <si>
    <t>Russell Koehne</t>
  </si>
  <si>
    <t>Pork Swords</t>
  </si>
  <si>
    <t>Sid Street</t>
  </si>
  <si>
    <t>Nicol Bolos</t>
  </si>
  <si>
    <t>Pierre Pain</t>
  </si>
  <si>
    <t>Jono Miller</t>
  </si>
  <si>
    <t>Josh Buchaniec</t>
  </si>
  <si>
    <t>Jake Saunders</t>
  </si>
  <si>
    <t>Jordan Kitchener</t>
  </si>
  <si>
    <t>Ariston Sillana</t>
  </si>
  <si>
    <t>Trystan Zafico</t>
  </si>
  <si>
    <t>Erkhtur Erdenebileg</t>
  </si>
  <si>
    <t>Dean Abbott</t>
  </si>
  <si>
    <t>Matt Lowden</t>
  </si>
  <si>
    <t>Sam Branch</t>
  </si>
  <si>
    <t>Rob Gibson</t>
  </si>
  <si>
    <t>Declan Clowry</t>
  </si>
  <si>
    <t>Ryan Crowe</t>
  </si>
  <si>
    <t>Clarence Revilla</t>
  </si>
  <si>
    <t>Dennis Khanthavivone</t>
  </si>
  <si>
    <t>Joses Idehen</t>
  </si>
  <si>
    <t>Allen Revilla</t>
  </si>
  <si>
    <t>Aaron McMillan</t>
  </si>
  <si>
    <t>Kai Grant</t>
  </si>
  <si>
    <t>Beavers</t>
  </si>
  <si>
    <t>Daniel Jones</t>
  </si>
  <si>
    <t>Dave Peters</t>
  </si>
  <si>
    <t>Leif Nilsson</t>
  </si>
  <si>
    <t>Steven Barclay</t>
  </si>
  <si>
    <t>Steven Favell</t>
  </si>
  <si>
    <t>Zac Brill-Luck</t>
  </si>
  <si>
    <t>Steve Le Cerf</t>
  </si>
  <si>
    <t>Mitch Brown</t>
  </si>
  <si>
    <t>Frabakah Elite</t>
  </si>
  <si>
    <t>Bailey Mallitt</t>
  </si>
  <si>
    <t>Bryan Neequaye</t>
  </si>
  <si>
    <t>Lachlan French</t>
  </si>
  <si>
    <t>Marcus David</t>
  </si>
  <si>
    <t>Toni Bandilovski</t>
  </si>
  <si>
    <t>Ralph Quizon</t>
  </si>
  <si>
    <t>Goldenlight Warriors</t>
  </si>
  <si>
    <t>Gombosuren Lkhamsuren</t>
  </si>
  <si>
    <t>Paanaa Ayurzana</t>
  </si>
  <si>
    <t>Tuvshinbagana Munkhjargal</t>
  </si>
  <si>
    <t>Batadorj Ganbaatar</t>
  </si>
  <si>
    <t>Magnai Muukhbat</t>
  </si>
  <si>
    <t>Turbat Bassansuren</t>
  </si>
  <si>
    <t>Matthew Goodwin</t>
  </si>
  <si>
    <t>Josh Papp</t>
  </si>
  <si>
    <t>Andrew Bawden</t>
  </si>
  <si>
    <t>Tevin Miro</t>
  </si>
  <si>
    <t>The Bucket Warehouse</t>
  </si>
  <si>
    <t>Tsiokantas Constantinos</t>
  </si>
  <si>
    <t>Toby Hannan</t>
  </si>
  <si>
    <t>Arjun Rao</t>
  </si>
  <si>
    <t>Division 1 League Leader Totals</t>
  </si>
  <si>
    <t>Joshua Barclay</t>
  </si>
  <si>
    <t>Abhi Kashyap</t>
  </si>
  <si>
    <t>Tyler Richard</t>
  </si>
  <si>
    <t>Altangerel Ganzorig</t>
  </si>
  <si>
    <t>Batzorig Ragchaa</t>
  </si>
  <si>
    <t>Viggy Mohan</t>
  </si>
  <si>
    <t>Christian Ntsama</t>
  </si>
  <si>
    <t>Madi Asham</t>
  </si>
  <si>
    <t>Che Peters</t>
  </si>
  <si>
    <t>Nic Adams</t>
  </si>
  <si>
    <t>Sam Bates</t>
  </si>
  <si>
    <t>Cobey Barnes</t>
  </si>
  <si>
    <t>Pureusurer Ichinkholloo</t>
  </si>
  <si>
    <t>Cohen Stonham</t>
  </si>
  <si>
    <t>Finn Daley</t>
  </si>
  <si>
    <t>Ashton Law</t>
  </si>
  <si>
    <t>Montana Baker</t>
  </si>
  <si>
    <t>Mitch Wise</t>
  </si>
  <si>
    <t>Zak Charchan</t>
  </si>
  <si>
    <t>Hamish Whyte</t>
  </si>
  <si>
    <t>Kinley Tobgay</t>
  </si>
  <si>
    <t>Ryan Crampton</t>
  </si>
  <si>
    <t>Xavier Maze</t>
  </si>
  <si>
    <t>Lucas Williams</t>
  </si>
  <si>
    <t>Adam Aly</t>
  </si>
  <si>
    <t>Aiden Ponnampalam</t>
  </si>
  <si>
    <t>Raj Chuman</t>
  </si>
  <si>
    <t>Byambu Davcradorj</t>
  </si>
  <si>
    <t>Sarantsogt Tsogtbaatar</t>
  </si>
  <si>
    <t>Namkhaidorj Dugersureu</t>
  </si>
  <si>
    <t>Magnaibayar Munkhbat</t>
  </si>
  <si>
    <t>Cheakon Ng</t>
  </si>
  <si>
    <t>Sam Steel</t>
  </si>
  <si>
    <t>Jason Dymowski</t>
  </si>
  <si>
    <t>Adam Gavanich</t>
  </si>
  <si>
    <t>Eddie Lok</t>
  </si>
  <si>
    <t>Alec Watson</t>
  </si>
  <si>
    <t>Lachlan Loutit</t>
  </si>
  <si>
    <t>Purevbaatar Narantuya</t>
  </si>
  <si>
    <t>Daniel Tam</t>
  </si>
  <si>
    <t>Dhal Fieg</t>
  </si>
  <si>
    <t>Finn Holm</t>
  </si>
  <si>
    <t>Cohen Stontam</t>
  </si>
  <si>
    <t>Ash Law</t>
  </si>
  <si>
    <t>Jordan Hilder</t>
  </si>
  <si>
    <t>Division 1 League Leaders - 13 games played minimum</t>
  </si>
  <si>
    <t>Griffin Hambly</t>
  </si>
  <si>
    <t>William Chong</t>
  </si>
  <si>
    <t>Riley Hawke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</si>
</sst>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9" tint="0.3999755851924192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b/>
      <sz val="11"/>
      <color rgb="FFFFC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/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5" fillId="17" borderId="2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1" fontId="7" fillId="0" borderId="0" xfId="0" applyNumberFormat="1" applyFont="1" applyAlignment="1">
      <alignment horizontal="center"/>
    </xf>
    <xf numFmtId="164" fontId="0" fillId="0" borderId="2" xfId="0" applyNumberFormat="1" applyBorder="1"/>
    <xf numFmtId="0" fontId="8" fillId="0" borderId="0" xfId="0" applyFont="1"/>
    <xf numFmtId="0" fontId="0" fillId="0" borderId="7" xfId="0" applyBorder="1"/>
    <xf numFmtId="0" fontId="5" fillId="0" borderId="0" xfId="0" applyFont="1"/>
    <xf numFmtId="0" fontId="5" fillId="18" borderId="8" xfId="0" applyFont="1" applyFill="1" applyBorder="1"/>
    <xf numFmtId="2" fontId="0" fillId="0" borderId="0" xfId="0" applyNumberFormat="1"/>
    <xf numFmtId="0" fontId="9" fillId="0" borderId="0" xfId="0" applyFont="1"/>
    <xf numFmtId="16" fontId="0" fillId="0" borderId="0" xfId="0" applyNumberFormat="1"/>
    <xf numFmtId="0" fontId="0" fillId="0" borderId="12" xfId="0" applyBorder="1"/>
    <xf numFmtId="0" fontId="0" fillId="0" borderId="7" xfId="0" applyBorder="1" applyAlignment="1">
      <alignment horizontal="left" indent="2"/>
    </xf>
    <xf numFmtId="0" fontId="5" fillId="15" borderId="2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6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23" borderId="4" xfId="0" applyFont="1" applyFill="1" applyBorder="1" applyAlignment="1">
      <alignment horizontal="center" shrinkToFit="1"/>
    </xf>
    <xf numFmtId="0" fontId="13" fillId="23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22" borderId="10" xfId="0" applyFont="1" applyFill="1" applyBorder="1" applyAlignment="1">
      <alignment horizontal="center" shrinkToFit="1"/>
    </xf>
    <xf numFmtId="0" fontId="14" fillId="22" borderId="11" xfId="0" applyFont="1" applyFill="1" applyBorder="1" applyAlignment="1">
      <alignment horizontal="center" shrinkToFit="1"/>
    </xf>
    <xf numFmtId="0" fontId="0" fillId="0" borderId="16" xfId="0" applyBorder="1" applyAlignment="1">
      <alignment horizontal="center"/>
    </xf>
    <xf numFmtId="0" fontId="11" fillId="16" borderId="2" xfId="0" applyFont="1" applyFill="1" applyBorder="1" applyAlignment="1">
      <alignment horizontal="center" shrinkToFit="1"/>
    </xf>
    <xf numFmtId="0" fontId="11" fillId="16" borderId="4" xfId="0" applyFont="1" applyFill="1" applyBorder="1" applyAlignment="1">
      <alignment horizontal="center" shrinkToFit="1"/>
    </xf>
    <xf numFmtId="0" fontId="11" fillId="16" borderId="5" xfId="0" applyFont="1" applyFill="1" applyBorder="1" applyAlignment="1">
      <alignment horizontal="center" shrinkToFit="1"/>
    </xf>
    <xf numFmtId="0" fontId="11" fillId="16" borderId="9" xfId="0" applyFont="1" applyFill="1" applyBorder="1" applyAlignment="1">
      <alignment horizontal="center" shrinkToFit="1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15" fillId="24" borderId="13" xfId="0" applyFont="1" applyFill="1" applyBorder="1" applyAlignment="1">
      <alignment horizontal="center" shrinkToFit="1"/>
    </xf>
    <xf numFmtId="0" fontId="15" fillId="24" borderId="14" xfId="0" applyFont="1" applyFill="1" applyBorder="1" applyAlignment="1">
      <alignment horizontal="center" shrinkToFit="1"/>
    </xf>
    <xf numFmtId="0" fontId="15" fillId="24" borderId="15" xfId="0" applyFont="1" applyFill="1" applyBorder="1" applyAlignment="1">
      <alignment horizontal="center" shrinkToFit="1"/>
    </xf>
    <xf numFmtId="0" fontId="10" fillId="20" borderId="4" xfId="0" applyFont="1" applyFill="1" applyBorder="1" applyAlignment="1">
      <alignment horizontal="center" shrinkToFit="1"/>
    </xf>
    <xf numFmtId="0" fontId="10" fillId="20" borderId="5" xfId="0" applyFont="1" applyFill="1" applyBorder="1" applyAlignment="1">
      <alignment horizontal="center" shrinkToFit="1"/>
    </xf>
    <xf numFmtId="0" fontId="16" fillId="16" borderId="4" xfId="0" applyFont="1" applyFill="1" applyBorder="1" applyAlignment="1">
      <alignment horizontal="center" shrinkToFit="1"/>
    </xf>
    <xf numFmtId="0" fontId="16" fillId="16" borderId="5" xfId="0" applyFont="1" applyFill="1" applyBorder="1" applyAlignment="1">
      <alignment horizontal="center" shrinkToFit="1"/>
    </xf>
    <xf numFmtId="0" fontId="16" fillId="16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8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DDFF"/>
      <color rgb="FF0000FF"/>
      <color rgb="FF00FF00"/>
      <color rgb="FF00FF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5" sqref="V25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0" t="s">
        <v>388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6.75" customHeight="1" x14ac:dyDescent="0.25"/>
    <row r="3" spans="1:25" x14ac:dyDescent="0.25">
      <c r="B3" s="19" t="s">
        <v>14</v>
      </c>
      <c r="C3" s="19"/>
      <c r="D3" s="19"/>
      <c r="E3" s="19"/>
      <c r="G3" s="19" t="s">
        <v>15</v>
      </c>
      <c r="H3" s="19"/>
      <c r="I3" s="19"/>
      <c r="J3" s="19"/>
      <c r="L3" s="19" t="s">
        <v>16</v>
      </c>
      <c r="M3" s="19"/>
      <c r="N3" s="19"/>
      <c r="O3" s="19"/>
      <c r="Q3" s="19" t="s">
        <v>21</v>
      </c>
      <c r="R3" s="19"/>
      <c r="S3" s="19"/>
      <c r="T3" s="19"/>
      <c r="V3" s="19" t="s">
        <v>40</v>
      </c>
      <c r="W3" s="19"/>
      <c r="X3" s="19"/>
      <c r="Y3" s="19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37</v>
      </c>
    </row>
    <row r="5" spans="1:25" x14ac:dyDescent="0.25">
      <c r="A5">
        <v>1</v>
      </c>
      <c r="B5" s="1" t="s">
        <v>293</v>
      </c>
      <c r="C5" s="1" t="s">
        <v>283</v>
      </c>
      <c r="D5" s="1">
        <v>27</v>
      </c>
      <c r="E5" s="9">
        <v>18.111111111111111</v>
      </c>
      <c r="G5" s="1" t="s">
        <v>292</v>
      </c>
      <c r="H5" s="1" t="s">
        <v>273</v>
      </c>
      <c r="I5" s="1">
        <v>22</v>
      </c>
      <c r="J5" s="9">
        <v>9.7727272727272734</v>
      </c>
      <c r="L5" s="1" t="s">
        <v>281</v>
      </c>
      <c r="M5" s="1" t="s">
        <v>277</v>
      </c>
      <c r="N5" s="1">
        <v>24</v>
      </c>
      <c r="O5" s="9">
        <v>5.958333333333333</v>
      </c>
      <c r="Q5" s="1" t="s">
        <v>123</v>
      </c>
      <c r="R5" s="1" t="s">
        <v>273</v>
      </c>
      <c r="S5" s="1">
        <v>24</v>
      </c>
      <c r="T5" s="1">
        <v>3</v>
      </c>
      <c r="V5" s="1" t="s">
        <v>290</v>
      </c>
      <c r="W5" s="1" t="s">
        <v>338</v>
      </c>
      <c r="X5" s="1">
        <v>30</v>
      </c>
      <c r="Y5" s="9">
        <v>30.3</v>
      </c>
    </row>
    <row r="6" spans="1:25" x14ac:dyDescent="0.25">
      <c r="A6">
        <v>2</v>
      </c>
      <c r="B6" s="1" t="s">
        <v>290</v>
      </c>
      <c r="C6" s="1" t="s">
        <v>338</v>
      </c>
      <c r="D6" s="1">
        <v>30</v>
      </c>
      <c r="E6" s="9">
        <v>17.233333333333334</v>
      </c>
      <c r="G6" s="1" t="s">
        <v>290</v>
      </c>
      <c r="H6" s="1" t="s">
        <v>338</v>
      </c>
      <c r="I6" s="1">
        <v>30</v>
      </c>
      <c r="J6" s="9">
        <v>8.8333333333333339</v>
      </c>
      <c r="L6" s="1" t="s">
        <v>285</v>
      </c>
      <c r="M6" s="1" t="s">
        <v>283</v>
      </c>
      <c r="N6" s="1">
        <v>16</v>
      </c>
      <c r="O6" s="9">
        <v>5.625</v>
      </c>
      <c r="Q6" s="1" t="s">
        <v>114</v>
      </c>
      <c r="R6" s="1" t="s">
        <v>338</v>
      </c>
      <c r="S6" s="1">
        <v>13</v>
      </c>
      <c r="T6" s="1">
        <v>2.3076923076923075</v>
      </c>
      <c r="V6" s="1" t="s">
        <v>292</v>
      </c>
      <c r="W6" s="1" t="s">
        <v>273</v>
      </c>
      <c r="X6" s="1">
        <v>22</v>
      </c>
      <c r="Y6" s="9">
        <v>27.136363636363637</v>
      </c>
    </row>
    <row r="7" spans="1:25" x14ac:dyDescent="0.25">
      <c r="A7">
        <v>3</v>
      </c>
      <c r="B7" s="1" t="s">
        <v>294</v>
      </c>
      <c r="C7" s="1" t="s">
        <v>288</v>
      </c>
      <c r="D7" s="1">
        <v>14</v>
      </c>
      <c r="E7" s="9">
        <v>16.285714285714285</v>
      </c>
      <c r="G7" s="1" t="s">
        <v>346</v>
      </c>
      <c r="H7" s="1" t="s">
        <v>327</v>
      </c>
      <c r="I7" s="1">
        <v>19</v>
      </c>
      <c r="J7" s="9">
        <v>7.6842105263157894</v>
      </c>
      <c r="L7" s="1" t="s">
        <v>278</v>
      </c>
      <c r="M7" s="1" t="s">
        <v>277</v>
      </c>
      <c r="N7" s="1">
        <v>24</v>
      </c>
      <c r="O7" s="9">
        <v>4.291666666666667</v>
      </c>
      <c r="Q7" s="1" t="s">
        <v>309</v>
      </c>
      <c r="R7" s="1" t="s">
        <v>273</v>
      </c>
      <c r="S7" s="1">
        <v>32</v>
      </c>
      <c r="T7" s="1">
        <v>1.9375</v>
      </c>
      <c r="V7" s="1" t="s">
        <v>281</v>
      </c>
      <c r="W7" s="1" t="s">
        <v>277</v>
      </c>
      <c r="X7" s="1">
        <v>24</v>
      </c>
      <c r="Y7" s="9">
        <v>26.520833333333332</v>
      </c>
    </row>
    <row r="8" spans="1:25" x14ac:dyDescent="0.25">
      <c r="A8">
        <v>4</v>
      </c>
      <c r="B8" s="1" t="s">
        <v>295</v>
      </c>
      <c r="C8" s="1" t="s">
        <v>283</v>
      </c>
      <c r="D8" s="1">
        <v>15</v>
      </c>
      <c r="E8" s="9">
        <v>15.533333333333333</v>
      </c>
      <c r="G8" s="1" t="s">
        <v>322</v>
      </c>
      <c r="H8" s="1" t="s">
        <v>320</v>
      </c>
      <c r="I8" s="1">
        <v>30</v>
      </c>
      <c r="J8" s="9">
        <v>7.5666666666666664</v>
      </c>
      <c r="L8" s="1" t="s">
        <v>317</v>
      </c>
      <c r="M8" s="1" t="s">
        <v>311</v>
      </c>
      <c r="N8" s="1">
        <v>24</v>
      </c>
      <c r="O8" s="9">
        <v>4.25</v>
      </c>
      <c r="Q8" s="1" t="s">
        <v>353</v>
      </c>
      <c r="R8" s="1" t="s">
        <v>288</v>
      </c>
      <c r="S8" s="1">
        <v>16</v>
      </c>
      <c r="T8" s="1">
        <v>1.9375</v>
      </c>
      <c r="V8" s="1" t="s">
        <v>295</v>
      </c>
      <c r="W8" s="1" t="s">
        <v>283</v>
      </c>
      <c r="X8" s="1">
        <v>15</v>
      </c>
      <c r="Y8" s="9">
        <v>25.533333333333335</v>
      </c>
    </row>
    <row r="9" spans="1:25" x14ac:dyDescent="0.25">
      <c r="A9">
        <v>5</v>
      </c>
      <c r="B9" s="1" t="s">
        <v>282</v>
      </c>
      <c r="C9" s="1" t="s">
        <v>327</v>
      </c>
      <c r="D9" s="1">
        <v>26</v>
      </c>
      <c r="E9" s="9">
        <v>15.192307692307692</v>
      </c>
      <c r="G9" s="1" t="s">
        <v>331</v>
      </c>
      <c r="H9" s="1" t="s">
        <v>327</v>
      </c>
      <c r="I9" s="1">
        <v>27</v>
      </c>
      <c r="J9" s="9">
        <v>7.5555555555555554</v>
      </c>
      <c r="L9" s="1" t="s">
        <v>189</v>
      </c>
      <c r="M9" s="1" t="s">
        <v>288</v>
      </c>
      <c r="N9" s="1">
        <v>17</v>
      </c>
      <c r="O9" s="9">
        <v>4.0588235294117645</v>
      </c>
      <c r="Q9" s="1" t="s">
        <v>290</v>
      </c>
      <c r="R9" s="1" t="s">
        <v>338</v>
      </c>
      <c r="S9" s="1">
        <v>30</v>
      </c>
      <c r="T9" s="1">
        <v>1.8</v>
      </c>
      <c r="V9" s="1" t="s">
        <v>84</v>
      </c>
      <c r="W9" s="1" t="s">
        <v>288</v>
      </c>
      <c r="X9" s="1">
        <v>17</v>
      </c>
      <c r="Y9" s="9">
        <v>24.882352941176471</v>
      </c>
    </row>
    <row r="10" spans="1:25" x14ac:dyDescent="0.25">
      <c r="A10">
        <v>6</v>
      </c>
      <c r="B10" s="1" t="s">
        <v>84</v>
      </c>
      <c r="C10" s="1" t="s">
        <v>288</v>
      </c>
      <c r="D10" s="1">
        <v>17</v>
      </c>
      <c r="E10" s="9">
        <v>14.470588235294118</v>
      </c>
      <c r="G10" s="1" t="s">
        <v>173</v>
      </c>
      <c r="H10" s="1" t="s">
        <v>288</v>
      </c>
      <c r="I10" s="1">
        <v>20</v>
      </c>
      <c r="J10" s="9">
        <v>7.45</v>
      </c>
      <c r="L10" s="1" t="s">
        <v>295</v>
      </c>
      <c r="M10" s="1" t="s">
        <v>283</v>
      </c>
      <c r="N10" s="1">
        <v>15</v>
      </c>
      <c r="O10" s="9">
        <v>3.7333333333333334</v>
      </c>
      <c r="Q10" s="1" t="s">
        <v>282</v>
      </c>
      <c r="R10" s="1" t="s">
        <v>327</v>
      </c>
      <c r="S10" s="1">
        <v>26</v>
      </c>
      <c r="T10" s="1">
        <v>1.7307692307692308</v>
      </c>
      <c r="V10" s="1" t="s">
        <v>293</v>
      </c>
      <c r="W10" s="1" t="s">
        <v>283</v>
      </c>
      <c r="X10" s="1">
        <v>27</v>
      </c>
      <c r="Y10" s="9">
        <v>24.851851851851851</v>
      </c>
    </row>
    <row r="11" spans="1:25" x14ac:dyDescent="0.25">
      <c r="A11">
        <v>7</v>
      </c>
      <c r="B11" s="1" t="s">
        <v>114</v>
      </c>
      <c r="C11" s="1" t="s">
        <v>338</v>
      </c>
      <c r="D11" s="1">
        <v>13</v>
      </c>
      <c r="E11" s="9">
        <v>14.23076923076923</v>
      </c>
      <c r="G11" s="1" t="s">
        <v>192</v>
      </c>
      <c r="H11" s="1" t="s">
        <v>327</v>
      </c>
      <c r="I11" s="1">
        <v>29</v>
      </c>
      <c r="J11" s="9">
        <v>7.4137931034482758</v>
      </c>
      <c r="L11" s="1" t="s">
        <v>114</v>
      </c>
      <c r="M11" s="1" t="s">
        <v>338</v>
      </c>
      <c r="N11" s="1">
        <v>13</v>
      </c>
      <c r="O11" s="9">
        <v>3.5384615384615383</v>
      </c>
      <c r="Q11" s="1" t="s">
        <v>305</v>
      </c>
      <c r="R11" s="1" t="s">
        <v>320</v>
      </c>
      <c r="S11" s="1">
        <v>31</v>
      </c>
      <c r="T11" s="1">
        <v>1.7096774193548387</v>
      </c>
      <c r="V11" s="1" t="s">
        <v>114</v>
      </c>
      <c r="W11" s="1" t="s">
        <v>338</v>
      </c>
      <c r="X11" s="1">
        <v>13</v>
      </c>
      <c r="Y11" s="9">
        <v>23.76923076923077</v>
      </c>
    </row>
    <row r="12" spans="1:25" x14ac:dyDescent="0.25">
      <c r="A12">
        <v>8</v>
      </c>
      <c r="B12" s="1" t="s">
        <v>353</v>
      </c>
      <c r="C12" s="1" t="s">
        <v>288</v>
      </c>
      <c r="D12" s="1">
        <v>16</v>
      </c>
      <c r="E12" s="9">
        <v>14.0625</v>
      </c>
      <c r="G12" s="1" t="s">
        <v>276</v>
      </c>
      <c r="H12" s="1" t="s">
        <v>273</v>
      </c>
      <c r="I12" s="1">
        <v>32</v>
      </c>
      <c r="J12" s="9">
        <v>7.15625</v>
      </c>
      <c r="L12" s="1" t="s">
        <v>84</v>
      </c>
      <c r="M12" s="1" t="s">
        <v>288</v>
      </c>
      <c r="N12" s="1">
        <v>17</v>
      </c>
      <c r="O12" s="9">
        <v>3.5294117647058822</v>
      </c>
      <c r="Q12" s="1" t="s">
        <v>281</v>
      </c>
      <c r="R12" s="1" t="s">
        <v>277</v>
      </c>
      <c r="S12" s="1">
        <v>24</v>
      </c>
      <c r="T12" s="1">
        <v>1.7083333333333333</v>
      </c>
      <c r="V12" s="1" t="s">
        <v>310</v>
      </c>
      <c r="W12" s="1" t="s">
        <v>283</v>
      </c>
      <c r="X12" s="1">
        <v>18</v>
      </c>
      <c r="Y12" s="9">
        <v>22.194444444444443</v>
      </c>
    </row>
    <row r="13" spans="1:25" x14ac:dyDescent="0.25">
      <c r="A13">
        <v>9</v>
      </c>
      <c r="B13" s="1" t="s">
        <v>310</v>
      </c>
      <c r="C13" s="1" t="s">
        <v>283</v>
      </c>
      <c r="D13" s="1">
        <v>18</v>
      </c>
      <c r="E13" s="9">
        <v>13.333333333333334</v>
      </c>
      <c r="G13" s="1" t="s">
        <v>201</v>
      </c>
      <c r="H13" s="1" t="s">
        <v>277</v>
      </c>
      <c r="I13" s="1">
        <v>24</v>
      </c>
      <c r="J13" s="9">
        <v>7</v>
      </c>
      <c r="L13" s="1" t="s">
        <v>319</v>
      </c>
      <c r="M13" s="1" t="s">
        <v>311</v>
      </c>
      <c r="N13" s="1">
        <v>29</v>
      </c>
      <c r="O13" s="9">
        <v>3.5172413793103448</v>
      </c>
      <c r="Q13" s="1" t="s">
        <v>295</v>
      </c>
      <c r="R13" s="1" t="s">
        <v>283</v>
      </c>
      <c r="S13" s="1">
        <v>15</v>
      </c>
      <c r="T13" s="1">
        <v>1.6666666666666667</v>
      </c>
      <c r="V13" s="1" t="s">
        <v>305</v>
      </c>
      <c r="W13" s="1" t="s">
        <v>320</v>
      </c>
      <c r="X13" s="1">
        <v>31</v>
      </c>
      <c r="Y13" s="9">
        <v>21.983870967741936</v>
      </c>
    </row>
    <row r="14" spans="1:25" x14ac:dyDescent="0.25">
      <c r="A14">
        <v>10</v>
      </c>
      <c r="B14" s="1" t="s">
        <v>297</v>
      </c>
      <c r="C14" s="1" t="s">
        <v>338</v>
      </c>
      <c r="D14" s="1">
        <v>22</v>
      </c>
      <c r="E14" s="9">
        <v>13.318181818181818</v>
      </c>
      <c r="G14" s="1" t="s">
        <v>336</v>
      </c>
      <c r="H14" s="1" t="s">
        <v>283</v>
      </c>
      <c r="I14" s="1">
        <v>26</v>
      </c>
      <c r="J14" s="9">
        <v>6.9230769230769234</v>
      </c>
      <c r="L14" s="1" t="s">
        <v>123</v>
      </c>
      <c r="M14" s="1" t="s">
        <v>273</v>
      </c>
      <c r="N14" s="1">
        <v>24</v>
      </c>
      <c r="O14" s="9">
        <v>3.4583333333333335</v>
      </c>
      <c r="Q14" s="1" t="s">
        <v>292</v>
      </c>
      <c r="R14" s="1" t="s">
        <v>273</v>
      </c>
      <c r="S14" s="1">
        <v>22</v>
      </c>
      <c r="T14" s="1">
        <v>1.6363636363636365</v>
      </c>
      <c r="V14" s="1" t="s">
        <v>282</v>
      </c>
      <c r="W14" s="1" t="s">
        <v>327</v>
      </c>
      <c r="X14" s="1">
        <v>26</v>
      </c>
      <c r="Y14" s="9">
        <v>21.98076923076923</v>
      </c>
    </row>
    <row r="15" spans="1:25" x14ac:dyDescent="0.25">
      <c r="A15">
        <v>11</v>
      </c>
      <c r="B15" s="1" t="s">
        <v>292</v>
      </c>
      <c r="C15" s="1" t="s">
        <v>273</v>
      </c>
      <c r="D15" s="1">
        <v>22</v>
      </c>
      <c r="E15" s="9">
        <v>12.681818181818182</v>
      </c>
      <c r="G15" s="1" t="s">
        <v>281</v>
      </c>
      <c r="H15" s="1" t="s">
        <v>277</v>
      </c>
      <c r="I15" s="1">
        <v>24</v>
      </c>
      <c r="J15" s="9">
        <v>6.791666666666667</v>
      </c>
      <c r="L15" s="1" t="s">
        <v>274</v>
      </c>
      <c r="M15" s="1" t="s">
        <v>273</v>
      </c>
      <c r="N15" s="1">
        <v>29</v>
      </c>
      <c r="O15" s="9">
        <v>3.4137931034482758</v>
      </c>
      <c r="Q15" s="1" t="s">
        <v>330</v>
      </c>
      <c r="R15" s="1" t="s">
        <v>327</v>
      </c>
      <c r="S15" s="1">
        <v>28</v>
      </c>
      <c r="T15" s="1">
        <v>1.6071428571428572</v>
      </c>
      <c r="V15" s="1" t="s">
        <v>353</v>
      </c>
      <c r="W15" s="1" t="s">
        <v>288</v>
      </c>
      <c r="X15" s="1">
        <v>16</v>
      </c>
      <c r="Y15" s="9">
        <v>21.8125</v>
      </c>
    </row>
    <row r="16" spans="1:25" x14ac:dyDescent="0.25">
      <c r="A16">
        <v>12</v>
      </c>
      <c r="B16" s="1" t="s">
        <v>97</v>
      </c>
      <c r="C16" s="1" t="s">
        <v>277</v>
      </c>
      <c r="D16" s="1">
        <v>28</v>
      </c>
      <c r="E16" s="9">
        <v>12.285714285714286</v>
      </c>
      <c r="G16" s="1" t="s">
        <v>279</v>
      </c>
      <c r="H16" s="1" t="s">
        <v>277</v>
      </c>
      <c r="I16" s="1">
        <v>26</v>
      </c>
      <c r="J16" s="9">
        <v>6.6923076923076925</v>
      </c>
      <c r="L16" s="1" t="s">
        <v>169</v>
      </c>
      <c r="M16" s="1" t="s">
        <v>288</v>
      </c>
      <c r="N16" s="1">
        <v>27</v>
      </c>
      <c r="O16" s="9">
        <v>3.1481481481481484</v>
      </c>
      <c r="Q16" s="1" t="s">
        <v>296</v>
      </c>
      <c r="R16" s="1" t="s">
        <v>273</v>
      </c>
      <c r="S16" s="1">
        <v>17</v>
      </c>
      <c r="T16" s="1">
        <v>1.5294117647058822</v>
      </c>
      <c r="V16" s="1" t="s">
        <v>317</v>
      </c>
      <c r="W16" s="1" t="s">
        <v>311</v>
      </c>
      <c r="X16" s="1">
        <v>24</v>
      </c>
      <c r="Y16" s="9">
        <v>21.708333333333332</v>
      </c>
    </row>
    <row r="17" spans="1:25" x14ac:dyDescent="0.25">
      <c r="A17">
        <v>13</v>
      </c>
      <c r="B17" s="1" t="s">
        <v>123</v>
      </c>
      <c r="C17" s="1" t="s">
        <v>273</v>
      </c>
      <c r="D17" s="1">
        <v>24</v>
      </c>
      <c r="E17" s="9">
        <v>12.041666666666666</v>
      </c>
      <c r="G17" s="1" t="s">
        <v>282</v>
      </c>
      <c r="H17" s="1" t="s">
        <v>327</v>
      </c>
      <c r="I17" s="1">
        <v>26</v>
      </c>
      <c r="J17" s="9">
        <v>6.5769230769230766</v>
      </c>
      <c r="L17" s="1" t="s">
        <v>305</v>
      </c>
      <c r="M17" s="1" t="s">
        <v>320</v>
      </c>
      <c r="N17" s="1">
        <v>31</v>
      </c>
      <c r="O17" s="9">
        <v>3.129032258064516</v>
      </c>
      <c r="Q17" s="1" t="s">
        <v>336</v>
      </c>
      <c r="R17" s="1" t="s">
        <v>283</v>
      </c>
      <c r="S17" s="1">
        <v>26</v>
      </c>
      <c r="T17" s="1">
        <v>1.5</v>
      </c>
      <c r="V17" s="1" t="s">
        <v>294</v>
      </c>
      <c r="W17" s="1" t="s">
        <v>288</v>
      </c>
      <c r="X17" s="1">
        <v>14</v>
      </c>
      <c r="Y17" s="9">
        <v>21.178571428571427</v>
      </c>
    </row>
    <row r="18" spans="1:25" x14ac:dyDescent="0.25">
      <c r="A18">
        <v>14</v>
      </c>
      <c r="B18" s="1" t="s">
        <v>279</v>
      </c>
      <c r="C18" s="1" t="s">
        <v>277</v>
      </c>
      <c r="D18" s="1">
        <v>26</v>
      </c>
      <c r="E18" s="9">
        <v>11.76923076923077</v>
      </c>
      <c r="G18" s="1" t="s">
        <v>305</v>
      </c>
      <c r="H18" s="1" t="s">
        <v>320</v>
      </c>
      <c r="I18" s="1">
        <v>31</v>
      </c>
      <c r="J18" s="9">
        <v>6.258064516129032</v>
      </c>
      <c r="L18" s="1" t="s">
        <v>282</v>
      </c>
      <c r="M18" s="1" t="s">
        <v>327</v>
      </c>
      <c r="N18" s="1">
        <v>26</v>
      </c>
      <c r="O18" s="9">
        <v>3.1153846153846154</v>
      </c>
      <c r="Q18" s="1" t="s">
        <v>341</v>
      </c>
      <c r="R18" s="1" t="s">
        <v>338</v>
      </c>
      <c r="S18" s="1">
        <v>22</v>
      </c>
      <c r="T18" s="1">
        <v>1.4545454545454546</v>
      </c>
      <c r="V18" s="1" t="s">
        <v>201</v>
      </c>
      <c r="W18" s="1" t="s">
        <v>277</v>
      </c>
      <c r="X18" s="1">
        <v>24</v>
      </c>
      <c r="Y18" s="9">
        <v>20.145833333333332</v>
      </c>
    </row>
    <row r="19" spans="1:25" x14ac:dyDescent="0.25">
      <c r="A19">
        <v>15</v>
      </c>
      <c r="B19" s="1" t="s">
        <v>305</v>
      </c>
      <c r="C19" s="1" t="s">
        <v>320</v>
      </c>
      <c r="D19" s="1">
        <v>31</v>
      </c>
      <c r="E19" s="9">
        <v>11.483870967741936</v>
      </c>
      <c r="G19" s="1" t="s">
        <v>317</v>
      </c>
      <c r="H19" s="1" t="s">
        <v>311</v>
      </c>
      <c r="I19" s="1">
        <v>24</v>
      </c>
      <c r="J19" s="9">
        <v>6.25</v>
      </c>
      <c r="L19" s="1" t="s">
        <v>275</v>
      </c>
      <c r="M19" s="1" t="s">
        <v>273</v>
      </c>
      <c r="N19" s="1">
        <v>28</v>
      </c>
      <c r="O19" s="9">
        <v>3.0714285714285716</v>
      </c>
      <c r="Q19" s="1" t="s">
        <v>319</v>
      </c>
      <c r="R19" s="1" t="s">
        <v>311</v>
      </c>
      <c r="S19" s="1">
        <v>29</v>
      </c>
      <c r="T19" s="1">
        <v>1.4137931034482758</v>
      </c>
      <c r="V19" s="1" t="s">
        <v>123</v>
      </c>
      <c r="W19" s="1" t="s">
        <v>273</v>
      </c>
      <c r="X19" s="1">
        <v>24</v>
      </c>
      <c r="Y19" s="9">
        <v>20.0625</v>
      </c>
    </row>
    <row r="20" spans="1:25" ht="6" customHeight="1" x14ac:dyDescent="0.25">
      <c r="R20" s="4"/>
      <c r="S20" s="7"/>
    </row>
    <row r="21" spans="1:25" x14ac:dyDescent="0.25">
      <c r="B21" s="19" t="s">
        <v>22</v>
      </c>
      <c r="C21" s="19"/>
      <c r="D21" s="19"/>
      <c r="E21" s="19"/>
      <c r="G21" s="19" t="s">
        <v>23</v>
      </c>
      <c r="H21" s="19"/>
      <c r="I21" s="19"/>
      <c r="J21" s="19"/>
      <c r="L21" s="19" t="s">
        <v>24</v>
      </c>
      <c r="M21" s="19"/>
      <c r="N21" s="19"/>
      <c r="O21" s="19"/>
      <c r="Q21" s="19" t="s">
        <v>25</v>
      </c>
      <c r="R21" s="19"/>
      <c r="S21" s="19"/>
      <c r="T21" s="19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340</v>
      </c>
      <c r="C23" s="1" t="s">
        <v>338</v>
      </c>
      <c r="D23" s="1">
        <v>22</v>
      </c>
      <c r="E23" s="9">
        <v>1.2727272727272727</v>
      </c>
      <c r="F23" s="8"/>
      <c r="G23" s="1" t="s">
        <v>282</v>
      </c>
      <c r="H23" s="1" t="s">
        <v>327</v>
      </c>
      <c r="I23" s="1">
        <v>26</v>
      </c>
      <c r="J23" s="9">
        <v>3</v>
      </c>
      <c r="K23" s="8"/>
      <c r="L23" s="1" t="s">
        <v>294</v>
      </c>
      <c r="M23" s="1" t="s">
        <v>288</v>
      </c>
      <c r="N23" s="1">
        <v>14</v>
      </c>
      <c r="O23" s="9">
        <v>4.4285714285714288</v>
      </c>
      <c r="Q23" s="1" t="s">
        <v>282</v>
      </c>
      <c r="R23" s="1" t="s">
        <v>327</v>
      </c>
      <c r="S23" s="1">
        <v>26</v>
      </c>
      <c r="T23" s="1">
        <v>2.8076923076923075</v>
      </c>
    </row>
    <row r="24" spans="1:25" x14ac:dyDescent="0.25">
      <c r="A24">
        <v>2</v>
      </c>
      <c r="B24" s="1" t="s">
        <v>192</v>
      </c>
      <c r="C24" s="1" t="s">
        <v>327</v>
      </c>
      <c r="D24" s="1">
        <v>29</v>
      </c>
      <c r="E24" s="9">
        <v>1.2413793103448276</v>
      </c>
      <c r="F24" s="8"/>
      <c r="G24" s="1" t="s">
        <v>336</v>
      </c>
      <c r="H24" s="1" t="s">
        <v>283</v>
      </c>
      <c r="I24" s="1">
        <v>26</v>
      </c>
      <c r="J24" s="9">
        <v>2.6153846153846154</v>
      </c>
      <c r="L24" s="1" t="s">
        <v>293</v>
      </c>
      <c r="M24" s="1" t="s">
        <v>283</v>
      </c>
      <c r="N24" s="1">
        <v>27</v>
      </c>
      <c r="O24" s="9">
        <v>3.1481481481481484</v>
      </c>
      <c r="Q24" s="1" t="s">
        <v>123</v>
      </c>
      <c r="R24" s="1" t="s">
        <v>273</v>
      </c>
      <c r="S24" s="1">
        <v>24</v>
      </c>
      <c r="T24" s="1">
        <v>2.4166666666666665</v>
      </c>
    </row>
    <row r="25" spans="1:25" x14ac:dyDescent="0.25">
      <c r="A25">
        <v>3</v>
      </c>
      <c r="B25" s="1" t="s">
        <v>276</v>
      </c>
      <c r="C25" s="1" t="s">
        <v>273</v>
      </c>
      <c r="D25" s="1">
        <v>32</v>
      </c>
      <c r="E25" s="9">
        <v>1</v>
      </c>
      <c r="F25" s="8"/>
      <c r="G25" s="1" t="s">
        <v>331</v>
      </c>
      <c r="H25" s="1" t="s">
        <v>327</v>
      </c>
      <c r="I25" s="1">
        <v>27</v>
      </c>
      <c r="J25" s="9">
        <v>2.5555555555555554</v>
      </c>
      <c r="L25" s="1" t="s">
        <v>97</v>
      </c>
      <c r="M25" s="1" t="s">
        <v>277</v>
      </c>
      <c r="N25" s="1">
        <v>28</v>
      </c>
      <c r="O25" s="9">
        <v>3.0714285714285716</v>
      </c>
      <c r="Q25" s="1" t="s">
        <v>169</v>
      </c>
      <c r="R25" s="1" t="s">
        <v>288</v>
      </c>
      <c r="S25" s="1">
        <v>27</v>
      </c>
      <c r="T25" s="1">
        <v>2.074074074074074</v>
      </c>
    </row>
    <row r="26" spans="1:25" x14ac:dyDescent="0.25">
      <c r="A26">
        <v>4</v>
      </c>
      <c r="B26" s="1" t="s">
        <v>292</v>
      </c>
      <c r="C26" s="1" t="s">
        <v>273</v>
      </c>
      <c r="D26" s="1">
        <v>22</v>
      </c>
      <c r="E26" s="9">
        <v>1</v>
      </c>
      <c r="F26" s="8"/>
      <c r="G26" s="1" t="s">
        <v>123</v>
      </c>
      <c r="H26" s="1" t="s">
        <v>273</v>
      </c>
      <c r="I26" s="1">
        <v>24</v>
      </c>
      <c r="J26" s="9">
        <v>2.375</v>
      </c>
      <c r="L26" s="1" t="s">
        <v>298</v>
      </c>
      <c r="M26" s="1" t="s">
        <v>327</v>
      </c>
      <c r="N26" s="1">
        <v>24</v>
      </c>
      <c r="O26" s="9">
        <v>2.9583333333333335</v>
      </c>
      <c r="Q26" s="1" t="s">
        <v>292</v>
      </c>
      <c r="R26" s="1" t="s">
        <v>273</v>
      </c>
      <c r="S26" s="1">
        <v>22</v>
      </c>
      <c r="T26" s="1">
        <v>2.0454545454545454</v>
      </c>
    </row>
    <row r="27" spans="1:25" x14ac:dyDescent="0.25">
      <c r="A27">
        <v>5</v>
      </c>
      <c r="B27" s="1" t="s">
        <v>173</v>
      </c>
      <c r="C27" s="1" t="s">
        <v>288</v>
      </c>
      <c r="D27" s="1">
        <v>20</v>
      </c>
      <c r="E27" s="9">
        <v>0.95</v>
      </c>
      <c r="F27" s="8"/>
      <c r="G27" s="1" t="s">
        <v>346</v>
      </c>
      <c r="H27" s="1" t="s">
        <v>327</v>
      </c>
      <c r="I27" s="1">
        <v>19</v>
      </c>
      <c r="J27" s="9">
        <v>2.3157894736842106</v>
      </c>
      <c r="L27" s="1" t="s">
        <v>114</v>
      </c>
      <c r="M27" s="1" t="s">
        <v>338</v>
      </c>
      <c r="N27" s="1">
        <v>13</v>
      </c>
      <c r="O27" s="9">
        <v>2.8461538461538463</v>
      </c>
      <c r="Q27" s="1" t="s">
        <v>189</v>
      </c>
      <c r="R27" s="1" t="s">
        <v>288</v>
      </c>
      <c r="S27" s="1">
        <v>17</v>
      </c>
      <c r="T27" s="1">
        <v>1.8235294117647058</v>
      </c>
    </row>
    <row r="28" spans="1:25" x14ac:dyDescent="0.25">
      <c r="A28">
        <v>6</v>
      </c>
      <c r="B28" s="1" t="s">
        <v>336</v>
      </c>
      <c r="C28" s="1" t="s">
        <v>283</v>
      </c>
      <c r="D28" s="1">
        <v>26</v>
      </c>
      <c r="E28" s="9">
        <v>0.92307692307692313</v>
      </c>
      <c r="G28" s="1" t="s">
        <v>340</v>
      </c>
      <c r="H28" s="1" t="s">
        <v>338</v>
      </c>
      <c r="I28" s="1">
        <v>22</v>
      </c>
      <c r="J28" s="9">
        <v>2.2272727272727271</v>
      </c>
      <c r="L28" s="1" t="s">
        <v>290</v>
      </c>
      <c r="M28" s="1" t="s">
        <v>338</v>
      </c>
      <c r="N28" s="1">
        <v>30</v>
      </c>
      <c r="O28" s="9">
        <v>2.5666666666666669</v>
      </c>
      <c r="Q28" s="1" t="s">
        <v>306</v>
      </c>
      <c r="R28" s="1" t="s">
        <v>277</v>
      </c>
      <c r="S28" s="1">
        <v>25</v>
      </c>
      <c r="T28" s="1">
        <v>1.8</v>
      </c>
    </row>
    <row r="29" spans="1:25" x14ac:dyDescent="0.25">
      <c r="A29">
        <v>7</v>
      </c>
      <c r="B29" s="1" t="s">
        <v>310</v>
      </c>
      <c r="C29" s="1" t="s">
        <v>283</v>
      </c>
      <c r="D29" s="1">
        <v>18</v>
      </c>
      <c r="E29" s="9">
        <v>0.88888888888888884</v>
      </c>
      <c r="F29" s="8"/>
      <c r="G29" s="1" t="s">
        <v>284</v>
      </c>
      <c r="H29" s="1" t="s">
        <v>283</v>
      </c>
      <c r="I29" s="1">
        <v>15</v>
      </c>
      <c r="J29" s="9">
        <v>2.1333333333333333</v>
      </c>
      <c r="L29" s="1" t="s">
        <v>353</v>
      </c>
      <c r="M29" s="1" t="s">
        <v>288</v>
      </c>
      <c r="N29" s="1">
        <v>16</v>
      </c>
      <c r="O29" s="9">
        <v>2.4375</v>
      </c>
      <c r="Q29" s="1" t="s">
        <v>293</v>
      </c>
      <c r="R29" s="1" t="s">
        <v>283</v>
      </c>
      <c r="S29" s="1">
        <v>27</v>
      </c>
      <c r="T29" s="1">
        <v>1.7777777777777777</v>
      </c>
    </row>
    <row r="30" spans="1:25" x14ac:dyDescent="0.25">
      <c r="A30">
        <v>8</v>
      </c>
      <c r="B30" s="1" t="s">
        <v>279</v>
      </c>
      <c r="C30" s="1" t="s">
        <v>277</v>
      </c>
      <c r="D30" s="1">
        <v>26</v>
      </c>
      <c r="E30" s="9">
        <v>0.84615384615384615</v>
      </c>
      <c r="F30" s="8"/>
      <c r="G30" s="1" t="s">
        <v>322</v>
      </c>
      <c r="H30" s="1" t="s">
        <v>320</v>
      </c>
      <c r="I30" s="1">
        <v>30</v>
      </c>
      <c r="J30" s="9">
        <v>2.0666666666666669</v>
      </c>
      <c r="L30" s="1" t="s">
        <v>319</v>
      </c>
      <c r="M30" s="1" t="s">
        <v>311</v>
      </c>
      <c r="N30" s="1">
        <v>29</v>
      </c>
      <c r="O30" s="9">
        <v>2.2413793103448274</v>
      </c>
      <c r="Q30" s="1" t="s">
        <v>84</v>
      </c>
      <c r="R30" s="1" t="s">
        <v>288</v>
      </c>
      <c r="S30" s="1">
        <v>17</v>
      </c>
      <c r="T30" s="1">
        <v>1.6470588235294117</v>
      </c>
    </row>
    <row r="31" spans="1:25" x14ac:dyDescent="0.25">
      <c r="A31">
        <v>9</v>
      </c>
      <c r="B31" s="1" t="s">
        <v>307</v>
      </c>
      <c r="C31" s="1" t="s">
        <v>320</v>
      </c>
      <c r="D31" s="1">
        <v>17</v>
      </c>
      <c r="E31" s="9">
        <v>0.76470588235294112</v>
      </c>
      <c r="F31" s="8"/>
      <c r="G31" s="1" t="s">
        <v>309</v>
      </c>
      <c r="H31" s="1" t="s">
        <v>273</v>
      </c>
      <c r="I31" s="1">
        <v>32</v>
      </c>
      <c r="J31" s="9">
        <v>1.9375</v>
      </c>
      <c r="L31" s="1" t="s">
        <v>84</v>
      </c>
      <c r="M31" s="1" t="s">
        <v>288</v>
      </c>
      <c r="N31" s="1">
        <v>17</v>
      </c>
      <c r="O31" s="9">
        <v>2.2352941176470589</v>
      </c>
      <c r="Q31" s="1" t="s">
        <v>289</v>
      </c>
      <c r="R31" s="1" t="s">
        <v>288</v>
      </c>
      <c r="S31" s="1">
        <v>26</v>
      </c>
      <c r="T31" s="1">
        <v>1.6153846153846154</v>
      </c>
    </row>
    <row r="32" spans="1:25" x14ac:dyDescent="0.25">
      <c r="A32">
        <v>10</v>
      </c>
      <c r="B32" s="1" t="s">
        <v>300</v>
      </c>
      <c r="C32" s="1" t="s">
        <v>338</v>
      </c>
      <c r="D32" s="1">
        <v>24</v>
      </c>
      <c r="E32" s="9">
        <v>0.75</v>
      </c>
      <c r="F32" s="8"/>
      <c r="G32" s="1" t="s">
        <v>330</v>
      </c>
      <c r="H32" s="1" t="s">
        <v>327</v>
      </c>
      <c r="I32" s="1">
        <v>28</v>
      </c>
      <c r="J32" s="9">
        <v>1.9285714285714286</v>
      </c>
      <c r="L32" s="1" t="s">
        <v>313</v>
      </c>
      <c r="M32" s="1" t="s">
        <v>311</v>
      </c>
      <c r="N32" s="1">
        <v>17</v>
      </c>
      <c r="O32" s="9">
        <v>2.1176470588235294</v>
      </c>
      <c r="Q32" s="1" t="s">
        <v>279</v>
      </c>
      <c r="R32" s="1" t="s">
        <v>277</v>
      </c>
      <c r="S32" s="1">
        <v>26</v>
      </c>
      <c r="T32" s="1">
        <v>1.5769230769230769</v>
      </c>
    </row>
    <row r="33" spans="1:20" x14ac:dyDescent="0.25">
      <c r="A33">
        <v>11</v>
      </c>
      <c r="B33" s="1" t="s">
        <v>343</v>
      </c>
      <c r="C33" s="1" t="s">
        <v>311</v>
      </c>
      <c r="D33" s="1">
        <v>26</v>
      </c>
      <c r="E33" s="9">
        <v>0.73076923076923073</v>
      </c>
      <c r="F33" s="8"/>
      <c r="G33" s="1" t="s">
        <v>296</v>
      </c>
      <c r="H33" s="1" t="s">
        <v>273</v>
      </c>
      <c r="I33" s="1">
        <v>17</v>
      </c>
      <c r="J33" s="9">
        <v>1.8823529411764706</v>
      </c>
      <c r="L33" s="1" t="s">
        <v>297</v>
      </c>
      <c r="M33" s="1" t="s">
        <v>338</v>
      </c>
      <c r="N33" s="1">
        <v>22</v>
      </c>
      <c r="O33" s="9">
        <v>2.0909090909090908</v>
      </c>
      <c r="Q33" s="1" t="s">
        <v>310</v>
      </c>
      <c r="R33" s="1" t="s">
        <v>283</v>
      </c>
      <c r="S33" s="1">
        <v>18</v>
      </c>
      <c r="T33" s="1">
        <v>1.5555555555555556</v>
      </c>
    </row>
    <row r="34" spans="1:20" x14ac:dyDescent="0.25">
      <c r="A34">
        <v>12</v>
      </c>
      <c r="B34" s="1" t="s">
        <v>172</v>
      </c>
      <c r="C34" s="1" t="s">
        <v>288</v>
      </c>
      <c r="D34" s="1">
        <v>23</v>
      </c>
      <c r="E34" s="9">
        <v>0.69565217391304346</v>
      </c>
      <c r="F34" s="8"/>
      <c r="G34" s="1" t="s">
        <v>276</v>
      </c>
      <c r="H34" s="1" t="s">
        <v>273</v>
      </c>
      <c r="I34" s="1">
        <v>32</v>
      </c>
      <c r="J34" s="9">
        <v>1.875</v>
      </c>
      <c r="L34" s="1" t="s">
        <v>315</v>
      </c>
      <c r="M34" s="1" t="s">
        <v>311</v>
      </c>
      <c r="N34" s="1">
        <v>24</v>
      </c>
      <c r="O34" s="9">
        <v>1.625</v>
      </c>
      <c r="Q34" s="1" t="s">
        <v>331</v>
      </c>
      <c r="R34" s="1" t="s">
        <v>327</v>
      </c>
      <c r="S34" s="1">
        <v>27</v>
      </c>
      <c r="T34" s="1">
        <v>1.5555555555555556</v>
      </c>
    </row>
    <row r="35" spans="1:20" x14ac:dyDescent="0.25">
      <c r="A35">
        <v>13</v>
      </c>
      <c r="B35" s="1" t="s">
        <v>304</v>
      </c>
      <c r="C35" s="1" t="s">
        <v>320</v>
      </c>
      <c r="D35" s="1">
        <v>32</v>
      </c>
      <c r="E35" s="9">
        <v>0.6875</v>
      </c>
      <c r="F35" s="8"/>
      <c r="G35" s="1" t="s">
        <v>291</v>
      </c>
      <c r="H35" s="1" t="s">
        <v>338</v>
      </c>
      <c r="I35" s="1">
        <v>24</v>
      </c>
      <c r="J35" s="9">
        <v>1.8333333333333333</v>
      </c>
      <c r="L35" s="1" t="s">
        <v>201</v>
      </c>
      <c r="M35" s="1" t="s">
        <v>277</v>
      </c>
      <c r="N35" s="1">
        <v>24</v>
      </c>
      <c r="O35" s="9">
        <v>1.5416666666666667</v>
      </c>
      <c r="Q35" s="1" t="s">
        <v>290</v>
      </c>
      <c r="R35" s="1" t="s">
        <v>338</v>
      </c>
      <c r="S35" s="1">
        <v>30</v>
      </c>
      <c r="T35" s="1">
        <v>1.5333333333333334</v>
      </c>
    </row>
    <row r="36" spans="1:20" x14ac:dyDescent="0.25">
      <c r="A36">
        <v>14</v>
      </c>
      <c r="B36" s="1" t="s">
        <v>314</v>
      </c>
      <c r="C36" s="1" t="s">
        <v>311</v>
      </c>
      <c r="D36" s="1">
        <v>24</v>
      </c>
      <c r="E36" s="9">
        <v>0.375</v>
      </c>
      <c r="F36" s="8"/>
      <c r="G36" s="1" t="s">
        <v>313</v>
      </c>
      <c r="H36" s="1" t="s">
        <v>311</v>
      </c>
      <c r="I36" s="1">
        <v>17</v>
      </c>
      <c r="J36" s="9">
        <v>1.7058823529411764</v>
      </c>
      <c r="L36" s="1" t="s">
        <v>305</v>
      </c>
      <c r="M36" s="1" t="s">
        <v>320</v>
      </c>
      <c r="N36" s="1">
        <v>31</v>
      </c>
      <c r="O36" s="9">
        <v>1.5161290322580645</v>
      </c>
      <c r="Q36" s="1" t="s">
        <v>305</v>
      </c>
      <c r="R36" s="1" t="s">
        <v>320</v>
      </c>
      <c r="S36" s="1">
        <v>31</v>
      </c>
      <c r="T36" s="1">
        <v>1.4516129032258065</v>
      </c>
    </row>
    <row r="37" spans="1:20" x14ac:dyDescent="0.25">
      <c r="A37">
        <v>15</v>
      </c>
      <c r="B37" s="1" t="s">
        <v>305</v>
      </c>
      <c r="C37" s="1" t="s">
        <v>320</v>
      </c>
      <c r="D37" s="1">
        <v>31</v>
      </c>
      <c r="E37" s="9">
        <v>0.35483870967741937</v>
      </c>
      <c r="F37" s="8"/>
      <c r="G37" s="1" t="s">
        <v>353</v>
      </c>
      <c r="H37" s="1" t="s">
        <v>288</v>
      </c>
      <c r="I37" s="1">
        <v>16</v>
      </c>
      <c r="J37" s="9">
        <v>1.6875</v>
      </c>
      <c r="L37" s="1" t="s">
        <v>317</v>
      </c>
      <c r="M37" s="1" t="s">
        <v>311</v>
      </c>
      <c r="N37" s="1">
        <v>24</v>
      </c>
      <c r="O37" s="9">
        <v>1.4166666666666667</v>
      </c>
      <c r="Q37" s="1" t="s">
        <v>307</v>
      </c>
      <c r="R37" s="1" t="s">
        <v>320</v>
      </c>
      <c r="S37" s="1">
        <v>17</v>
      </c>
      <c r="T37" s="1">
        <v>1.411764705882353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1" sqref="V11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0" t="s">
        <v>342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6.75" customHeight="1" x14ac:dyDescent="0.25"/>
    <row r="3" spans="1:20" x14ac:dyDescent="0.25">
      <c r="B3" s="19" t="s">
        <v>20</v>
      </c>
      <c r="C3" s="19"/>
      <c r="D3" s="19"/>
      <c r="E3" s="19"/>
      <c r="G3" s="19" t="s">
        <v>26</v>
      </c>
      <c r="H3" s="19"/>
      <c r="I3" s="19"/>
      <c r="J3" s="19"/>
      <c r="L3" s="19" t="s">
        <v>27</v>
      </c>
      <c r="M3" s="19"/>
      <c r="N3" s="19"/>
      <c r="O3" s="19"/>
      <c r="Q3" s="19" t="s">
        <v>28</v>
      </c>
      <c r="R3" s="19"/>
      <c r="S3" s="19"/>
      <c r="T3" s="19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290</v>
      </c>
      <c r="C5" s="1" t="s">
        <v>338</v>
      </c>
      <c r="D5" s="1">
        <v>30</v>
      </c>
      <c r="E5" s="1">
        <v>517</v>
      </c>
      <c r="G5" s="1" t="s">
        <v>290</v>
      </c>
      <c r="H5" s="1" t="s">
        <v>338</v>
      </c>
      <c r="I5" s="1">
        <v>30</v>
      </c>
      <c r="J5" s="1">
        <v>265</v>
      </c>
      <c r="L5" s="1" t="s">
        <v>281</v>
      </c>
      <c r="M5" s="1" t="s">
        <v>277</v>
      </c>
      <c r="N5" s="1">
        <v>24</v>
      </c>
      <c r="O5" s="1">
        <v>143</v>
      </c>
      <c r="Q5" s="1" t="s">
        <v>123</v>
      </c>
      <c r="R5" s="1" t="s">
        <v>273</v>
      </c>
      <c r="S5" s="1">
        <v>24</v>
      </c>
      <c r="T5" s="1">
        <v>72</v>
      </c>
    </row>
    <row r="6" spans="1:20" x14ac:dyDescent="0.25">
      <c r="A6">
        <v>2</v>
      </c>
      <c r="B6" s="1" t="s">
        <v>293</v>
      </c>
      <c r="C6" s="1" t="s">
        <v>283</v>
      </c>
      <c r="D6" s="1">
        <v>27</v>
      </c>
      <c r="E6" s="1">
        <v>489</v>
      </c>
      <c r="G6" s="1" t="s">
        <v>276</v>
      </c>
      <c r="H6" s="1" t="s">
        <v>273</v>
      </c>
      <c r="I6" s="1">
        <v>32</v>
      </c>
      <c r="J6" s="1">
        <v>229</v>
      </c>
      <c r="L6" s="1" t="s">
        <v>278</v>
      </c>
      <c r="M6" s="1" t="s">
        <v>277</v>
      </c>
      <c r="N6" s="1">
        <v>24</v>
      </c>
      <c r="O6" s="1">
        <v>103</v>
      </c>
      <c r="Q6" s="1" t="s">
        <v>309</v>
      </c>
      <c r="R6" s="1" t="s">
        <v>273</v>
      </c>
      <c r="S6" s="1">
        <v>32</v>
      </c>
      <c r="T6" s="1">
        <v>62</v>
      </c>
    </row>
    <row r="7" spans="1:20" x14ac:dyDescent="0.25">
      <c r="A7">
        <v>3</v>
      </c>
      <c r="B7" s="1" t="s">
        <v>282</v>
      </c>
      <c r="C7" s="1" t="s">
        <v>327</v>
      </c>
      <c r="D7" s="1">
        <v>26</v>
      </c>
      <c r="E7" s="1">
        <v>395</v>
      </c>
      <c r="G7" s="1" t="s">
        <v>322</v>
      </c>
      <c r="H7" s="1" t="s">
        <v>320</v>
      </c>
      <c r="I7" s="1">
        <v>30</v>
      </c>
      <c r="J7" s="1">
        <v>227</v>
      </c>
      <c r="L7" s="1" t="s">
        <v>319</v>
      </c>
      <c r="M7" s="1" t="s">
        <v>311</v>
      </c>
      <c r="N7" s="1">
        <v>29</v>
      </c>
      <c r="O7" s="1">
        <v>102</v>
      </c>
      <c r="Q7" s="1" t="s">
        <v>290</v>
      </c>
      <c r="R7" s="1" t="s">
        <v>338</v>
      </c>
      <c r="S7" s="1">
        <v>30</v>
      </c>
      <c r="T7" s="1">
        <v>54</v>
      </c>
    </row>
    <row r="8" spans="1:20" x14ac:dyDescent="0.25">
      <c r="A8">
        <v>4</v>
      </c>
      <c r="B8" s="1" t="s">
        <v>305</v>
      </c>
      <c r="C8" s="1" t="s">
        <v>320</v>
      </c>
      <c r="D8" s="1">
        <v>31</v>
      </c>
      <c r="E8" s="1">
        <v>356</v>
      </c>
      <c r="G8" s="1" t="s">
        <v>292</v>
      </c>
      <c r="H8" s="1" t="s">
        <v>273</v>
      </c>
      <c r="I8" s="1">
        <v>22</v>
      </c>
      <c r="J8" s="1">
        <v>215</v>
      </c>
      <c r="L8" s="1" t="s">
        <v>317</v>
      </c>
      <c r="M8" s="1" t="s">
        <v>311</v>
      </c>
      <c r="N8" s="1">
        <v>24</v>
      </c>
      <c r="O8" s="1">
        <v>102</v>
      </c>
      <c r="Q8" s="1" t="s">
        <v>305</v>
      </c>
      <c r="R8" s="1" t="s">
        <v>320</v>
      </c>
      <c r="S8" s="1">
        <v>31</v>
      </c>
      <c r="T8" s="1">
        <v>53</v>
      </c>
    </row>
    <row r="9" spans="1:20" x14ac:dyDescent="0.25">
      <c r="A9">
        <v>5</v>
      </c>
      <c r="B9" s="1" t="s">
        <v>97</v>
      </c>
      <c r="C9" s="1" t="s">
        <v>277</v>
      </c>
      <c r="D9" s="1">
        <v>28</v>
      </c>
      <c r="E9" s="1">
        <v>344</v>
      </c>
      <c r="G9" s="1" t="s">
        <v>192</v>
      </c>
      <c r="H9" s="1" t="s">
        <v>327</v>
      </c>
      <c r="I9" s="1">
        <v>29</v>
      </c>
      <c r="J9" s="1">
        <v>215</v>
      </c>
      <c r="L9" s="1" t="s">
        <v>274</v>
      </c>
      <c r="M9" s="1" t="s">
        <v>273</v>
      </c>
      <c r="N9" s="1">
        <v>29</v>
      </c>
      <c r="O9" s="1">
        <v>99</v>
      </c>
      <c r="Q9" s="1" t="s">
        <v>330</v>
      </c>
      <c r="R9" s="1" t="s">
        <v>327</v>
      </c>
      <c r="S9" s="1">
        <v>28</v>
      </c>
      <c r="T9" s="1">
        <v>45</v>
      </c>
    </row>
    <row r="10" spans="1:20" x14ac:dyDescent="0.25">
      <c r="A10">
        <v>6</v>
      </c>
      <c r="B10" s="1" t="s">
        <v>331</v>
      </c>
      <c r="C10" s="1" t="s">
        <v>327</v>
      </c>
      <c r="D10" s="1">
        <v>27</v>
      </c>
      <c r="E10" s="1">
        <v>310</v>
      </c>
      <c r="G10" s="1" t="s">
        <v>331</v>
      </c>
      <c r="H10" s="1" t="s">
        <v>327</v>
      </c>
      <c r="I10" s="1">
        <v>27</v>
      </c>
      <c r="J10" s="1">
        <v>204</v>
      </c>
      <c r="L10" s="1" t="s">
        <v>305</v>
      </c>
      <c r="M10" s="1" t="s">
        <v>320</v>
      </c>
      <c r="N10" s="1">
        <v>31</v>
      </c>
      <c r="O10" s="1">
        <v>97</v>
      </c>
      <c r="Q10" s="1" t="s">
        <v>282</v>
      </c>
      <c r="R10" s="1" t="s">
        <v>327</v>
      </c>
      <c r="S10" s="1">
        <v>26</v>
      </c>
      <c r="T10" s="1">
        <v>45</v>
      </c>
    </row>
    <row r="11" spans="1:20" x14ac:dyDescent="0.25">
      <c r="A11">
        <v>7</v>
      </c>
      <c r="B11" s="1" t="s">
        <v>279</v>
      </c>
      <c r="C11" s="1" t="s">
        <v>277</v>
      </c>
      <c r="D11" s="1">
        <v>26</v>
      </c>
      <c r="E11" s="1">
        <v>306</v>
      </c>
      <c r="G11" s="1" t="s">
        <v>305</v>
      </c>
      <c r="H11" s="1" t="s">
        <v>320</v>
      </c>
      <c r="I11" s="1">
        <v>31</v>
      </c>
      <c r="J11" s="1">
        <v>194</v>
      </c>
      <c r="L11" s="1" t="s">
        <v>285</v>
      </c>
      <c r="M11" s="1" t="s">
        <v>283</v>
      </c>
      <c r="N11" s="1">
        <v>16</v>
      </c>
      <c r="O11" s="1">
        <v>90</v>
      </c>
      <c r="Q11" s="1" t="s">
        <v>243</v>
      </c>
      <c r="R11" s="1" t="s">
        <v>273</v>
      </c>
      <c r="S11" s="1">
        <v>31</v>
      </c>
      <c r="T11" s="1">
        <v>43</v>
      </c>
    </row>
    <row r="12" spans="1:20" x14ac:dyDescent="0.25">
      <c r="A12">
        <v>8</v>
      </c>
      <c r="B12" s="1" t="s">
        <v>297</v>
      </c>
      <c r="C12" s="1" t="s">
        <v>338</v>
      </c>
      <c r="D12" s="1">
        <v>22</v>
      </c>
      <c r="E12" s="1">
        <v>293</v>
      </c>
      <c r="G12" s="1" t="s">
        <v>336</v>
      </c>
      <c r="H12" s="1" t="s">
        <v>283</v>
      </c>
      <c r="I12" s="1">
        <v>26</v>
      </c>
      <c r="J12" s="1">
        <v>180</v>
      </c>
      <c r="L12" s="1" t="s">
        <v>275</v>
      </c>
      <c r="M12" s="1" t="s">
        <v>273</v>
      </c>
      <c r="N12" s="1">
        <v>28</v>
      </c>
      <c r="O12" s="1">
        <v>86</v>
      </c>
      <c r="Q12" s="1" t="s">
        <v>319</v>
      </c>
      <c r="R12" s="1" t="s">
        <v>311</v>
      </c>
      <c r="S12" s="1">
        <v>29</v>
      </c>
      <c r="T12" s="1">
        <v>41</v>
      </c>
    </row>
    <row r="13" spans="1:20" x14ac:dyDescent="0.25">
      <c r="A13">
        <v>9</v>
      </c>
      <c r="B13" s="1" t="s">
        <v>123</v>
      </c>
      <c r="C13" s="1" t="s">
        <v>273</v>
      </c>
      <c r="D13" s="1">
        <v>24</v>
      </c>
      <c r="E13" s="1">
        <v>289</v>
      </c>
      <c r="G13" s="1" t="s">
        <v>279</v>
      </c>
      <c r="H13" s="1" t="s">
        <v>277</v>
      </c>
      <c r="I13" s="1">
        <v>26</v>
      </c>
      <c r="J13" s="1">
        <v>174</v>
      </c>
      <c r="L13" s="1" t="s">
        <v>290</v>
      </c>
      <c r="M13" s="1" t="s">
        <v>338</v>
      </c>
      <c r="N13" s="1">
        <v>30</v>
      </c>
      <c r="O13" s="1">
        <v>86</v>
      </c>
      <c r="Q13" s="1" t="s">
        <v>281</v>
      </c>
      <c r="R13" s="1" t="s">
        <v>277</v>
      </c>
      <c r="S13" s="1">
        <v>24</v>
      </c>
      <c r="T13" s="1">
        <v>41</v>
      </c>
    </row>
    <row r="14" spans="1:20" x14ac:dyDescent="0.25">
      <c r="A14">
        <v>10</v>
      </c>
      <c r="B14" s="1" t="s">
        <v>292</v>
      </c>
      <c r="C14" s="1" t="s">
        <v>273</v>
      </c>
      <c r="D14" s="1">
        <v>22</v>
      </c>
      <c r="E14" s="1">
        <v>279</v>
      </c>
      <c r="G14" s="1" t="s">
        <v>282</v>
      </c>
      <c r="H14" s="1" t="s">
        <v>327</v>
      </c>
      <c r="I14" s="1">
        <v>26</v>
      </c>
      <c r="J14" s="1">
        <v>171</v>
      </c>
      <c r="L14" s="1" t="s">
        <v>169</v>
      </c>
      <c r="M14" s="1" t="s">
        <v>288</v>
      </c>
      <c r="N14" s="1">
        <v>27</v>
      </c>
      <c r="O14" s="1">
        <v>85</v>
      </c>
      <c r="Q14" s="1" t="s">
        <v>336</v>
      </c>
      <c r="R14" s="1" t="s">
        <v>283</v>
      </c>
      <c r="S14" s="1">
        <v>26</v>
      </c>
      <c r="T14" s="1">
        <v>39</v>
      </c>
    </row>
    <row r="15" spans="1:20" x14ac:dyDescent="0.25">
      <c r="A15">
        <v>11</v>
      </c>
      <c r="B15" s="1" t="s">
        <v>298</v>
      </c>
      <c r="C15" s="1" t="s">
        <v>327</v>
      </c>
      <c r="D15" s="1">
        <v>24</v>
      </c>
      <c r="E15" s="1">
        <v>270</v>
      </c>
      <c r="G15" s="1" t="s">
        <v>304</v>
      </c>
      <c r="H15" s="1" t="s">
        <v>320</v>
      </c>
      <c r="I15" s="1">
        <v>32</v>
      </c>
      <c r="J15" s="1">
        <v>168</v>
      </c>
      <c r="L15" s="1" t="s">
        <v>123</v>
      </c>
      <c r="M15" s="1" t="s">
        <v>273</v>
      </c>
      <c r="N15" s="1">
        <v>24</v>
      </c>
      <c r="O15" s="1">
        <v>83</v>
      </c>
      <c r="Q15" s="1" t="s">
        <v>292</v>
      </c>
      <c r="R15" s="1" t="s">
        <v>273</v>
      </c>
      <c r="S15" s="1">
        <v>22</v>
      </c>
      <c r="T15" s="1">
        <v>36</v>
      </c>
    </row>
    <row r="16" spans="1:20" x14ac:dyDescent="0.25">
      <c r="A16">
        <v>12</v>
      </c>
      <c r="B16" s="1" t="s">
        <v>281</v>
      </c>
      <c r="C16" s="1" t="s">
        <v>277</v>
      </c>
      <c r="D16" s="1">
        <v>24</v>
      </c>
      <c r="E16" s="1">
        <v>266</v>
      </c>
      <c r="G16" s="1" t="s">
        <v>201</v>
      </c>
      <c r="H16" s="1" t="s">
        <v>277</v>
      </c>
      <c r="I16" s="1">
        <v>24</v>
      </c>
      <c r="J16" s="1">
        <v>168</v>
      </c>
      <c r="L16" s="1" t="s">
        <v>282</v>
      </c>
      <c r="M16" s="1" t="s">
        <v>327</v>
      </c>
      <c r="N16" s="1">
        <v>26</v>
      </c>
      <c r="O16" s="1">
        <v>81</v>
      </c>
      <c r="Q16" s="1" t="s">
        <v>341</v>
      </c>
      <c r="R16" s="1" t="s">
        <v>338</v>
      </c>
      <c r="S16" s="1">
        <v>22</v>
      </c>
      <c r="T16" s="1">
        <v>32</v>
      </c>
    </row>
    <row r="17" spans="1:20" x14ac:dyDescent="0.25">
      <c r="A17">
        <v>13</v>
      </c>
      <c r="B17" s="1" t="s">
        <v>319</v>
      </c>
      <c r="C17" s="1" t="s">
        <v>311</v>
      </c>
      <c r="D17" s="1">
        <v>29</v>
      </c>
      <c r="E17" s="1">
        <v>257</v>
      </c>
      <c r="G17" s="1" t="s">
        <v>169</v>
      </c>
      <c r="H17" s="1" t="s">
        <v>288</v>
      </c>
      <c r="I17" s="1">
        <v>27</v>
      </c>
      <c r="J17" s="1">
        <v>165</v>
      </c>
      <c r="L17" s="1" t="s">
        <v>330</v>
      </c>
      <c r="M17" s="1" t="s">
        <v>327</v>
      </c>
      <c r="N17" s="1">
        <v>28</v>
      </c>
      <c r="O17" s="1">
        <v>80</v>
      </c>
      <c r="Q17" s="1" t="s">
        <v>304</v>
      </c>
      <c r="R17" s="1" t="s">
        <v>320</v>
      </c>
      <c r="S17" s="1">
        <v>32</v>
      </c>
      <c r="T17" s="1">
        <v>31</v>
      </c>
    </row>
    <row r="18" spans="1:20" x14ac:dyDescent="0.25">
      <c r="A18">
        <v>14</v>
      </c>
      <c r="B18" s="1" t="s">
        <v>343</v>
      </c>
      <c r="C18" s="1" t="s">
        <v>311</v>
      </c>
      <c r="D18" s="1">
        <v>26</v>
      </c>
      <c r="E18" s="1">
        <v>254</v>
      </c>
      <c r="G18" s="1" t="s">
        <v>281</v>
      </c>
      <c r="H18" s="1" t="s">
        <v>277</v>
      </c>
      <c r="I18" s="1">
        <v>24</v>
      </c>
      <c r="J18" s="1">
        <v>163</v>
      </c>
      <c r="L18" s="1" t="s">
        <v>280</v>
      </c>
      <c r="M18" s="1" t="s">
        <v>277</v>
      </c>
      <c r="N18" s="1">
        <v>27</v>
      </c>
      <c r="O18" s="1">
        <v>77</v>
      </c>
      <c r="Q18" s="1" t="s">
        <v>293</v>
      </c>
      <c r="R18" s="1" t="s">
        <v>283</v>
      </c>
      <c r="S18" s="1">
        <v>27</v>
      </c>
      <c r="T18" s="1">
        <v>31</v>
      </c>
    </row>
    <row r="19" spans="1:20" x14ac:dyDescent="0.25">
      <c r="A19">
        <v>15</v>
      </c>
      <c r="B19" s="1" t="s">
        <v>243</v>
      </c>
      <c r="C19" s="1" t="s">
        <v>273</v>
      </c>
      <c r="D19" s="1">
        <v>31</v>
      </c>
      <c r="E19" s="1">
        <v>253</v>
      </c>
      <c r="G19" s="1" t="s">
        <v>343</v>
      </c>
      <c r="H19" s="1" t="s">
        <v>311</v>
      </c>
      <c r="I19" s="1">
        <v>26</v>
      </c>
      <c r="J19" s="1">
        <v>157</v>
      </c>
      <c r="L19" s="1" t="s">
        <v>189</v>
      </c>
      <c r="M19" s="1" t="s">
        <v>288</v>
      </c>
      <c r="N19" s="1">
        <v>17</v>
      </c>
      <c r="O19" s="1">
        <v>69</v>
      </c>
      <c r="Q19" s="1" t="s">
        <v>331</v>
      </c>
      <c r="R19" s="1" t="s">
        <v>327</v>
      </c>
      <c r="S19" s="1">
        <v>27</v>
      </c>
      <c r="T19" s="1">
        <v>31</v>
      </c>
    </row>
    <row r="21" spans="1:20" x14ac:dyDescent="0.25">
      <c r="B21" s="19" t="s">
        <v>29</v>
      </c>
      <c r="C21" s="19"/>
      <c r="D21" s="19"/>
      <c r="E21" s="19"/>
      <c r="G21" s="19" t="s">
        <v>30</v>
      </c>
      <c r="H21" s="19"/>
      <c r="I21" s="19"/>
      <c r="J21" s="19"/>
      <c r="L21" s="19" t="s">
        <v>31</v>
      </c>
      <c r="M21" s="19"/>
      <c r="N21" s="19"/>
      <c r="O21" s="19"/>
      <c r="Q21" s="19" t="s">
        <v>32</v>
      </c>
      <c r="R21" s="19"/>
      <c r="S21" s="19"/>
      <c r="T21" s="19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192</v>
      </c>
      <c r="C23" s="1" t="s">
        <v>327</v>
      </c>
      <c r="D23" s="1">
        <v>29</v>
      </c>
      <c r="E23" s="1">
        <v>36</v>
      </c>
      <c r="G23" s="1" t="s">
        <v>282</v>
      </c>
      <c r="H23" s="1" t="s">
        <v>327</v>
      </c>
      <c r="I23" s="1">
        <v>26</v>
      </c>
      <c r="J23" s="1">
        <v>78</v>
      </c>
      <c r="L23" s="1" t="s">
        <v>97</v>
      </c>
      <c r="M23" s="1" t="s">
        <v>277</v>
      </c>
      <c r="N23" s="1">
        <v>28</v>
      </c>
      <c r="O23" s="1">
        <v>86</v>
      </c>
      <c r="Q23" s="1" t="s">
        <v>282</v>
      </c>
      <c r="R23" s="1" t="s">
        <v>327</v>
      </c>
      <c r="S23" s="1">
        <v>26</v>
      </c>
      <c r="T23" s="1">
        <v>73</v>
      </c>
    </row>
    <row r="24" spans="1:20" x14ac:dyDescent="0.25">
      <c r="A24">
        <v>2</v>
      </c>
      <c r="B24" s="1" t="s">
        <v>276</v>
      </c>
      <c r="C24" s="1" t="s">
        <v>273</v>
      </c>
      <c r="D24" s="1">
        <v>32</v>
      </c>
      <c r="E24" s="1">
        <v>32</v>
      </c>
      <c r="G24" s="1" t="s">
        <v>331</v>
      </c>
      <c r="H24" s="1" t="s">
        <v>327</v>
      </c>
      <c r="I24" s="1">
        <v>27</v>
      </c>
      <c r="J24" s="1">
        <v>69</v>
      </c>
      <c r="L24" s="1" t="s">
        <v>293</v>
      </c>
      <c r="M24" s="1" t="s">
        <v>283</v>
      </c>
      <c r="N24" s="1">
        <v>27</v>
      </c>
      <c r="O24" s="1">
        <v>85</v>
      </c>
      <c r="Q24" s="1" t="s">
        <v>123</v>
      </c>
      <c r="R24" s="1" t="s">
        <v>273</v>
      </c>
      <c r="S24" s="1">
        <v>24</v>
      </c>
      <c r="T24" s="1">
        <v>58</v>
      </c>
    </row>
    <row r="25" spans="1:20" x14ac:dyDescent="0.25">
      <c r="A25">
        <v>3</v>
      </c>
      <c r="B25" s="1" t="s">
        <v>340</v>
      </c>
      <c r="C25" s="1" t="s">
        <v>338</v>
      </c>
      <c r="D25" s="1">
        <v>22</v>
      </c>
      <c r="E25" s="1">
        <v>28</v>
      </c>
      <c r="G25" s="1" t="s">
        <v>336</v>
      </c>
      <c r="H25" s="1" t="s">
        <v>283</v>
      </c>
      <c r="I25" s="1">
        <v>26</v>
      </c>
      <c r="J25" s="1">
        <v>68</v>
      </c>
      <c r="L25" s="1" t="s">
        <v>290</v>
      </c>
      <c r="M25" s="1" t="s">
        <v>338</v>
      </c>
      <c r="N25" s="1">
        <v>30</v>
      </c>
      <c r="O25" s="1">
        <v>77</v>
      </c>
      <c r="Q25" s="1" t="s">
        <v>169</v>
      </c>
      <c r="R25" s="1" t="s">
        <v>288</v>
      </c>
      <c r="S25" s="1">
        <v>27</v>
      </c>
      <c r="T25" s="1">
        <v>56</v>
      </c>
    </row>
    <row r="26" spans="1:20" x14ac:dyDescent="0.25">
      <c r="A26">
        <v>4</v>
      </c>
      <c r="B26" s="1" t="s">
        <v>336</v>
      </c>
      <c r="C26" s="1" t="s">
        <v>283</v>
      </c>
      <c r="D26" s="1">
        <v>26</v>
      </c>
      <c r="E26" s="1">
        <v>24</v>
      </c>
      <c r="G26" s="1" t="s">
        <v>322</v>
      </c>
      <c r="H26" s="1" t="s">
        <v>320</v>
      </c>
      <c r="I26" s="1">
        <v>30</v>
      </c>
      <c r="J26" s="1">
        <v>62</v>
      </c>
      <c r="L26" s="1" t="s">
        <v>298</v>
      </c>
      <c r="M26" s="1" t="s">
        <v>327</v>
      </c>
      <c r="N26" s="1">
        <v>24</v>
      </c>
      <c r="O26" s="1">
        <v>71</v>
      </c>
      <c r="Q26" s="1" t="s">
        <v>293</v>
      </c>
      <c r="R26" s="1" t="s">
        <v>283</v>
      </c>
      <c r="S26" s="1">
        <v>27</v>
      </c>
      <c r="T26" s="1">
        <v>48</v>
      </c>
    </row>
    <row r="27" spans="1:20" x14ac:dyDescent="0.25">
      <c r="A27">
        <v>5</v>
      </c>
      <c r="B27" s="1" t="s">
        <v>304</v>
      </c>
      <c r="C27" s="1" t="s">
        <v>320</v>
      </c>
      <c r="D27" s="1">
        <v>32</v>
      </c>
      <c r="E27" s="1">
        <v>22</v>
      </c>
      <c r="G27" s="1" t="s">
        <v>309</v>
      </c>
      <c r="H27" s="1" t="s">
        <v>273</v>
      </c>
      <c r="I27" s="1">
        <v>32</v>
      </c>
      <c r="J27" s="1">
        <v>62</v>
      </c>
      <c r="L27" s="1" t="s">
        <v>319</v>
      </c>
      <c r="M27" s="1" t="s">
        <v>311</v>
      </c>
      <c r="N27" s="1">
        <v>29</v>
      </c>
      <c r="O27" s="1">
        <v>65</v>
      </c>
      <c r="Q27" s="1" t="s">
        <v>290</v>
      </c>
      <c r="R27" s="1" t="s">
        <v>338</v>
      </c>
      <c r="S27" s="1">
        <v>30</v>
      </c>
      <c r="T27" s="1">
        <v>46</v>
      </c>
    </row>
    <row r="28" spans="1:20" x14ac:dyDescent="0.25">
      <c r="A28">
        <v>6</v>
      </c>
      <c r="B28" s="1" t="s">
        <v>292</v>
      </c>
      <c r="C28" s="1" t="s">
        <v>273</v>
      </c>
      <c r="D28" s="1">
        <v>22</v>
      </c>
      <c r="E28" s="1">
        <v>22</v>
      </c>
      <c r="G28" s="1" t="s">
        <v>276</v>
      </c>
      <c r="H28" s="1" t="s">
        <v>273</v>
      </c>
      <c r="I28" s="1">
        <v>32</v>
      </c>
      <c r="J28" s="1">
        <v>60</v>
      </c>
      <c r="L28" s="1" t="s">
        <v>294</v>
      </c>
      <c r="M28" s="1" t="s">
        <v>288</v>
      </c>
      <c r="N28" s="1">
        <v>14</v>
      </c>
      <c r="O28" s="1">
        <v>62</v>
      </c>
      <c r="Q28" s="1" t="s">
        <v>305</v>
      </c>
      <c r="R28" s="1" t="s">
        <v>320</v>
      </c>
      <c r="S28" s="1">
        <v>31</v>
      </c>
      <c r="T28" s="1">
        <v>45</v>
      </c>
    </row>
    <row r="29" spans="1:20" x14ac:dyDescent="0.25">
      <c r="A29">
        <v>7</v>
      </c>
      <c r="B29" s="1" t="s">
        <v>279</v>
      </c>
      <c r="C29" s="1" t="s">
        <v>277</v>
      </c>
      <c r="D29" s="1">
        <v>26</v>
      </c>
      <c r="E29" s="1">
        <v>22</v>
      </c>
      <c r="G29" s="1" t="s">
        <v>123</v>
      </c>
      <c r="H29" s="1" t="s">
        <v>273</v>
      </c>
      <c r="I29" s="1">
        <v>24</v>
      </c>
      <c r="J29" s="1">
        <v>57</v>
      </c>
      <c r="L29" s="1" t="s">
        <v>305</v>
      </c>
      <c r="M29" s="1" t="s">
        <v>320</v>
      </c>
      <c r="N29" s="1">
        <v>31</v>
      </c>
      <c r="O29" s="1">
        <v>47</v>
      </c>
      <c r="Q29" s="1" t="s">
        <v>292</v>
      </c>
      <c r="R29" s="1" t="s">
        <v>273</v>
      </c>
      <c r="S29" s="1">
        <v>22</v>
      </c>
      <c r="T29" s="1">
        <v>45</v>
      </c>
    </row>
    <row r="30" spans="1:20" x14ac:dyDescent="0.25">
      <c r="A30">
        <v>8</v>
      </c>
      <c r="B30" s="1" t="s">
        <v>343</v>
      </c>
      <c r="C30" s="1" t="s">
        <v>311</v>
      </c>
      <c r="D30" s="1">
        <v>26</v>
      </c>
      <c r="E30" s="1">
        <v>19</v>
      </c>
      <c r="G30" s="1" t="s">
        <v>330</v>
      </c>
      <c r="H30" s="1" t="s">
        <v>327</v>
      </c>
      <c r="I30" s="1">
        <v>28</v>
      </c>
      <c r="J30" s="1">
        <v>54</v>
      </c>
      <c r="L30" s="1" t="s">
        <v>297</v>
      </c>
      <c r="M30" s="1" t="s">
        <v>338</v>
      </c>
      <c r="N30" s="1">
        <v>22</v>
      </c>
      <c r="O30" s="1">
        <v>46</v>
      </c>
      <c r="Q30" s="1" t="s">
        <v>306</v>
      </c>
      <c r="R30" s="1" t="s">
        <v>277</v>
      </c>
      <c r="S30" s="1">
        <v>25</v>
      </c>
      <c r="T30" s="1">
        <v>45</v>
      </c>
    </row>
    <row r="31" spans="1:20" x14ac:dyDescent="0.25">
      <c r="A31">
        <v>9</v>
      </c>
      <c r="B31" s="1" t="s">
        <v>173</v>
      </c>
      <c r="C31" s="1" t="s">
        <v>288</v>
      </c>
      <c r="D31" s="1">
        <v>20</v>
      </c>
      <c r="E31" s="1">
        <v>19</v>
      </c>
      <c r="G31" s="1" t="s">
        <v>316</v>
      </c>
      <c r="H31" s="1" t="s">
        <v>311</v>
      </c>
      <c r="I31" s="1">
        <v>31</v>
      </c>
      <c r="J31" s="1">
        <v>49</v>
      </c>
      <c r="L31" s="1" t="s">
        <v>315</v>
      </c>
      <c r="M31" s="1" t="s">
        <v>311</v>
      </c>
      <c r="N31" s="1">
        <v>24</v>
      </c>
      <c r="O31" s="1">
        <v>39</v>
      </c>
      <c r="Q31" s="1" t="s">
        <v>309</v>
      </c>
      <c r="R31" s="1" t="s">
        <v>273</v>
      </c>
      <c r="S31" s="1">
        <v>32</v>
      </c>
      <c r="T31" s="1">
        <v>42</v>
      </c>
    </row>
    <row r="32" spans="1:20" x14ac:dyDescent="0.25">
      <c r="A32">
        <v>10</v>
      </c>
      <c r="B32" s="1" t="s">
        <v>300</v>
      </c>
      <c r="C32" s="1" t="s">
        <v>338</v>
      </c>
      <c r="D32" s="1">
        <v>24</v>
      </c>
      <c r="E32" s="1">
        <v>18</v>
      </c>
      <c r="G32" s="1" t="s">
        <v>340</v>
      </c>
      <c r="H32" s="1" t="s">
        <v>338</v>
      </c>
      <c r="I32" s="1">
        <v>22</v>
      </c>
      <c r="J32" s="1">
        <v>49</v>
      </c>
      <c r="L32" s="1" t="s">
        <v>353</v>
      </c>
      <c r="M32" s="1" t="s">
        <v>288</v>
      </c>
      <c r="N32" s="1">
        <v>16</v>
      </c>
      <c r="O32" s="1">
        <v>39</v>
      </c>
      <c r="Q32" s="1" t="s">
        <v>331</v>
      </c>
      <c r="R32" s="1" t="s">
        <v>327</v>
      </c>
      <c r="S32" s="1">
        <v>27</v>
      </c>
      <c r="T32" s="1">
        <v>42</v>
      </c>
    </row>
    <row r="33" spans="1:20" x14ac:dyDescent="0.25">
      <c r="A33">
        <v>11</v>
      </c>
      <c r="B33" s="1" t="s">
        <v>310</v>
      </c>
      <c r="C33" s="1" t="s">
        <v>283</v>
      </c>
      <c r="D33" s="1">
        <v>18</v>
      </c>
      <c r="E33" s="1">
        <v>16</v>
      </c>
      <c r="G33" s="1" t="s">
        <v>192</v>
      </c>
      <c r="H33" s="1" t="s">
        <v>327</v>
      </c>
      <c r="I33" s="1">
        <v>29</v>
      </c>
      <c r="J33" s="1">
        <v>47</v>
      </c>
      <c r="L33" s="1" t="s">
        <v>84</v>
      </c>
      <c r="M33" s="1" t="s">
        <v>288</v>
      </c>
      <c r="N33" s="1">
        <v>17</v>
      </c>
      <c r="O33" s="1">
        <v>38</v>
      </c>
      <c r="Q33" s="1" t="s">
        <v>289</v>
      </c>
      <c r="R33" s="1" t="s">
        <v>288</v>
      </c>
      <c r="S33" s="1">
        <v>26</v>
      </c>
      <c r="T33" s="1">
        <v>42</v>
      </c>
    </row>
    <row r="34" spans="1:20" x14ac:dyDescent="0.25">
      <c r="A34">
        <v>12</v>
      </c>
      <c r="B34" s="1" t="s">
        <v>172</v>
      </c>
      <c r="C34" s="1" t="s">
        <v>288</v>
      </c>
      <c r="D34" s="1">
        <v>23</v>
      </c>
      <c r="E34" s="1">
        <v>16</v>
      </c>
      <c r="G34" s="1" t="s">
        <v>323</v>
      </c>
      <c r="H34" s="1" t="s">
        <v>320</v>
      </c>
      <c r="I34" s="1">
        <v>31</v>
      </c>
      <c r="J34" s="1">
        <v>44</v>
      </c>
      <c r="L34" s="1" t="s">
        <v>114</v>
      </c>
      <c r="M34" s="1" t="s">
        <v>338</v>
      </c>
      <c r="N34" s="1">
        <v>13</v>
      </c>
      <c r="O34" s="1">
        <v>37</v>
      </c>
      <c r="Q34" s="1" t="s">
        <v>279</v>
      </c>
      <c r="R34" s="1" t="s">
        <v>277</v>
      </c>
      <c r="S34" s="1">
        <v>26</v>
      </c>
      <c r="T34" s="1">
        <v>41</v>
      </c>
    </row>
    <row r="35" spans="1:20" x14ac:dyDescent="0.25">
      <c r="A35">
        <v>13</v>
      </c>
      <c r="B35" s="1" t="s">
        <v>307</v>
      </c>
      <c r="C35" s="1" t="s">
        <v>320</v>
      </c>
      <c r="D35" s="1">
        <v>17</v>
      </c>
      <c r="E35" s="1">
        <v>13</v>
      </c>
      <c r="G35" s="1" t="s">
        <v>346</v>
      </c>
      <c r="H35" s="1" t="s">
        <v>327</v>
      </c>
      <c r="I35" s="1">
        <v>19</v>
      </c>
      <c r="J35" s="1">
        <v>44</v>
      </c>
      <c r="L35" s="1" t="s">
        <v>201</v>
      </c>
      <c r="M35" s="1" t="s">
        <v>277</v>
      </c>
      <c r="N35" s="1">
        <v>24</v>
      </c>
      <c r="O35" s="1">
        <v>37</v>
      </c>
      <c r="Q35" s="1" t="s">
        <v>322</v>
      </c>
      <c r="R35" s="1" t="s">
        <v>320</v>
      </c>
      <c r="S35" s="1">
        <v>30</v>
      </c>
      <c r="T35" s="1">
        <v>37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31</v>
      </c>
      <c r="E36" s="1">
        <v>11</v>
      </c>
      <c r="G36" s="1" t="s">
        <v>291</v>
      </c>
      <c r="H36" s="1" t="s">
        <v>338</v>
      </c>
      <c r="I36" s="1">
        <v>24</v>
      </c>
      <c r="J36" s="1">
        <v>44</v>
      </c>
      <c r="L36" s="1" t="s">
        <v>313</v>
      </c>
      <c r="M36" s="1" t="s">
        <v>311</v>
      </c>
      <c r="N36" s="1">
        <v>17</v>
      </c>
      <c r="O36" s="1">
        <v>36</v>
      </c>
      <c r="Q36" s="1" t="s">
        <v>276</v>
      </c>
      <c r="R36" s="1" t="s">
        <v>273</v>
      </c>
      <c r="S36" s="1">
        <v>32</v>
      </c>
      <c r="T36" s="1">
        <v>35</v>
      </c>
    </row>
    <row r="37" spans="1:20" x14ac:dyDescent="0.25">
      <c r="A37">
        <v>15</v>
      </c>
      <c r="B37" s="1" t="s">
        <v>316</v>
      </c>
      <c r="C37" s="1" t="s">
        <v>311</v>
      </c>
      <c r="D37" s="1">
        <v>31</v>
      </c>
      <c r="E37" s="1">
        <v>10</v>
      </c>
      <c r="G37" s="1" t="s">
        <v>301</v>
      </c>
      <c r="H37" s="1" t="s">
        <v>338</v>
      </c>
      <c r="I37" s="1">
        <v>27</v>
      </c>
      <c r="J37" s="1">
        <v>42</v>
      </c>
      <c r="L37" s="1" t="s">
        <v>317</v>
      </c>
      <c r="M37" s="1" t="s">
        <v>311</v>
      </c>
      <c r="N37" s="1">
        <v>24</v>
      </c>
      <c r="O37" s="1">
        <v>34</v>
      </c>
      <c r="Q37" s="1" t="s">
        <v>281</v>
      </c>
      <c r="R37" s="1" t="s">
        <v>277</v>
      </c>
      <c r="S37" s="1">
        <v>24</v>
      </c>
      <c r="T37" s="1">
        <v>33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T41"/>
  <sheetViews>
    <sheetView workbookViewId="0">
      <selection activeCell="V10" sqref="V10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3" t="s">
        <v>311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0" t="s">
        <v>311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316</v>
      </c>
      <c r="B4" s="1">
        <v>31</v>
      </c>
      <c r="C4" s="1">
        <v>65</v>
      </c>
      <c r="D4" s="1">
        <v>1</v>
      </c>
      <c r="E4" s="1">
        <v>22</v>
      </c>
      <c r="F4" s="1">
        <v>150</v>
      </c>
      <c r="G4" s="1">
        <v>27</v>
      </c>
      <c r="H4" s="1">
        <v>17</v>
      </c>
      <c r="I4" s="1">
        <v>10</v>
      </c>
      <c r="J4" s="1">
        <v>49</v>
      </c>
      <c r="K4" s="1">
        <v>0</v>
      </c>
      <c r="L4" s="1">
        <v>0</v>
      </c>
      <c r="M4" s="1">
        <v>155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8.8548387096774199</v>
      </c>
      <c r="R4">
        <f>SUM(M4,I4,H4,(G4*1.5),F4)</f>
        <v>372.5</v>
      </c>
      <c r="S4">
        <f>SUM((J4*2),(K4*3),(L4*4))</f>
        <v>98</v>
      </c>
      <c r="T4" t="str">
        <f>IFERROR(VLOOKUP(A4,Games!$I$2:$I$246,1,FALSE)," ")</f>
        <v xml:space="preserve"> </v>
      </c>
    </row>
    <row r="5" spans="1:20" x14ac:dyDescent="0.25">
      <c r="A5" s="2" t="s">
        <v>319</v>
      </c>
      <c r="B5" s="1">
        <v>29</v>
      </c>
      <c r="C5" s="1">
        <v>22</v>
      </c>
      <c r="D5" s="1">
        <v>65</v>
      </c>
      <c r="E5" s="1">
        <v>18</v>
      </c>
      <c r="F5" s="1">
        <v>120</v>
      </c>
      <c r="G5" s="1">
        <v>102</v>
      </c>
      <c r="H5" s="1">
        <v>41</v>
      </c>
      <c r="I5" s="1">
        <v>5</v>
      </c>
      <c r="J5" s="1">
        <v>33</v>
      </c>
      <c r="K5" s="1">
        <v>1</v>
      </c>
      <c r="L5" s="1">
        <v>0</v>
      </c>
      <c r="M5" s="1">
        <v>257</v>
      </c>
      <c r="N5" s="1">
        <f>VLOOKUP(A5,Games!$A$2:$D$527,3,FALSE)</f>
        <v>0</v>
      </c>
      <c r="O5" s="1">
        <f>VLOOKUP(A5,Games!$A$2:$D$527,4,FALSE)</f>
        <v>29</v>
      </c>
      <c r="P5" s="3">
        <f t="shared" ref="P5:P7" si="0">(R5-S5)/B5</f>
        <v>17.482758620689655</v>
      </c>
      <c r="R5">
        <f t="shared" ref="R5:R7" si="1">SUM(M5,I5,H5,(G5*1.5),F5)</f>
        <v>576</v>
      </c>
      <c r="S5">
        <f t="shared" ref="S5:S7" si="2">SUM((J5*2),(K5*3),(L5*4))</f>
        <v>69</v>
      </c>
      <c r="T5" t="str">
        <f>IFERROR(VLOOKUP(A5,Games!$I$2:$I$246,1,FALSE)," ")</f>
        <v xml:space="preserve"> </v>
      </c>
    </row>
    <row r="6" spans="1:20" x14ac:dyDescent="0.25">
      <c r="A6" s="2" t="s">
        <v>343</v>
      </c>
      <c r="B6" s="1">
        <v>26</v>
      </c>
      <c r="C6" s="1">
        <v>118</v>
      </c>
      <c r="D6" s="1">
        <v>0</v>
      </c>
      <c r="E6" s="1">
        <v>18</v>
      </c>
      <c r="F6" s="1">
        <v>157</v>
      </c>
      <c r="G6" s="1">
        <v>32</v>
      </c>
      <c r="H6" s="1">
        <v>16</v>
      </c>
      <c r="I6" s="1">
        <v>19</v>
      </c>
      <c r="J6" s="1">
        <v>28</v>
      </c>
      <c r="K6" s="1">
        <v>0</v>
      </c>
      <c r="L6" s="1">
        <v>0</v>
      </c>
      <c r="M6" s="1">
        <v>254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16.846153846153847</v>
      </c>
      <c r="R6">
        <f t="shared" si="1"/>
        <v>494</v>
      </c>
      <c r="S6">
        <f t="shared" si="2"/>
        <v>56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24</v>
      </c>
      <c r="C7" s="1">
        <v>55</v>
      </c>
      <c r="D7" s="1">
        <v>34</v>
      </c>
      <c r="E7" s="1">
        <v>30</v>
      </c>
      <c r="F7" s="1">
        <v>150</v>
      </c>
      <c r="G7" s="1">
        <v>102</v>
      </c>
      <c r="H7" s="1">
        <v>27</v>
      </c>
      <c r="I7" s="1">
        <v>3</v>
      </c>
      <c r="J7" s="1">
        <v>27</v>
      </c>
      <c r="K7" s="1">
        <v>0</v>
      </c>
      <c r="L7" s="1">
        <v>0</v>
      </c>
      <c r="M7" s="1">
        <v>242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21.708333333333332</v>
      </c>
      <c r="R7">
        <f t="shared" si="1"/>
        <v>575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315</v>
      </c>
      <c r="B8" s="1">
        <v>24</v>
      </c>
      <c r="C8" s="1">
        <v>59</v>
      </c>
      <c r="D8" s="1">
        <v>39</v>
      </c>
      <c r="E8" s="1">
        <v>14</v>
      </c>
      <c r="F8" s="1">
        <v>75</v>
      </c>
      <c r="G8" s="1">
        <v>53</v>
      </c>
      <c r="H8" s="1">
        <v>16</v>
      </c>
      <c r="I8" s="1">
        <v>0</v>
      </c>
      <c r="J8" s="1">
        <v>32</v>
      </c>
      <c r="K8" s="1">
        <v>0</v>
      </c>
      <c r="L8" s="1">
        <v>0</v>
      </c>
      <c r="M8" s="1">
        <v>249</v>
      </c>
      <c r="N8" s="1">
        <f>VLOOKUP(A8,Games!$A$2:$D$527,3,FALSE)</f>
        <v>0</v>
      </c>
      <c r="O8" s="1">
        <f>VLOOKUP(A8,Games!$A$2:$D$527,4,FALSE)</f>
        <v>24</v>
      </c>
      <c r="P8" s="3">
        <f t="shared" ref="P8:P11" si="3">(R8-S8)/B8</f>
        <v>14.8125</v>
      </c>
      <c r="R8">
        <f t="shared" ref="R8:R11" si="4">SUM(M8,I8,H8,(G8*1.5),F8)</f>
        <v>419.5</v>
      </c>
      <c r="S8">
        <f t="shared" ref="S8:S11" si="5">SUM((J8*2),(K8*3),(L8*4))</f>
        <v>64</v>
      </c>
      <c r="T8" t="str">
        <f>IFERROR(VLOOKUP(A8,Games!$I$2:$I$246,1,FALSE)," ")</f>
        <v xml:space="preserve"> </v>
      </c>
    </row>
    <row r="9" spans="1:20" x14ac:dyDescent="0.25">
      <c r="A9" s="2" t="s">
        <v>314</v>
      </c>
      <c r="B9" s="1">
        <v>24</v>
      </c>
      <c r="C9" s="1">
        <v>13</v>
      </c>
      <c r="D9" s="1">
        <v>8</v>
      </c>
      <c r="E9" s="1">
        <v>2</v>
      </c>
      <c r="F9" s="1">
        <v>55</v>
      </c>
      <c r="G9" s="1">
        <v>16</v>
      </c>
      <c r="H9" s="1">
        <v>23</v>
      </c>
      <c r="I9" s="1">
        <v>9</v>
      </c>
      <c r="J9" s="1">
        <v>35</v>
      </c>
      <c r="K9" s="1">
        <v>0</v>
      </c>
      <c r="L9" s="1">
        <v>0</v>
      </c>
      <c r="M9" s="1">
        <v>52</v>
      </c>
      <c r="N9" s="1">
        <f>VLOOKUP(A9,Games!$A$2:$D$527,3,FALSE)</f>
        <v>0</v>
      </c>
      <c r="O9" s="1">
        <f>VLOOKUP(A9,Games!$A$2:$D$527,4,FALSE)</f>
        <v>24</v>
      </c>
      <c r="P9" s="3">
        <f t="shared" si="3"/>
        <v>3.875</v>
      </c>
      <c r="R9">
        <f t="shared" si="4"/>
        <v>163</v>
      </c>
      <c r="S9">
        <f t="shared" si="5"/>
        <v>70</v>
      </c>
      <c r="T9" t="str">
        <f>IFERROR(VLOOKUP(A9,Games!$I$2:$I$246,1,FALSE)," ")</f>
        <v xml:space="preserve"> </v>
      </c>
    </row>
    <row r="10" spans="1:20" x14ac:dyDescent="0.25">
      <c r="A10" s="2" t="s">
        <v>318</v>
      </c>
      <c r="B10" s="1">
        <v>17</v>
      </c>
      <c r="C10" s="1">
        <v>29</v>
      </c>
      <c r="D10" s="1">
        <v>3</v>
      </c>
      <c r="E10" s="1">
        <v>2</v>
      </c>
      <c r="F10" s="1">
        <v>52</v>
      </c>
      <c r="G10" s="1">
        <v>32</v>
      </c>
      <c r="H10" s="1">
        <v>10</v>
      </c>
      <c r="I10" s="1">
        <v>3</v>
      </c>
      <c r="J10" s="1">
        <v>23</v>
      </c>
      <c r="K10" s="1">
        <v>0</v>
      </c>
      <c r="L10" s="1">
        <v>0</v>
      </c>
      <c r="M10" s="1">
        <v>69</v>
      </c>
      <c r="N10" s="1">
        <f>VLOOKUP(A10,Games!$A$2:$D$527,3,FALSE)</f>
        <v>2</v>
      </c>
      <c r="O10" s="1">
        <f>VLOOKUP(A10,Games!$A$2:$D$527,4,FALSE)</f>
        <v>19</v>
      </c>
      <c r="P10" s="3">
        <f t="shared" si="3"/>
        <v>8</v>
      </c>
      <c r="R10">
        <f t="shared" si="4"/>
        <v>182</v>
      </c>
      <c r="S10">
        <f t="shared" si="5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313</v>
      </c>
      <c r="B11" s="1">
        <v>17</v>
      </c>
      <c r="C11" s="1">
        <v>12</v>
      </c>
      <c r="D11" s="1">
        <v>36</v>
      </c>
      <c r="E11" s="1">
        <v>3</v>
      </c>
      <c r="F11" s="1">
        <v>45</v>
      </c>
      <c r="G11" s="1">
        <v>12</v>
      </c>
      <c r="H11" s="1">
        <v>13</v>
      </c>
      <c r="I11" s="1">
        <v>0</v>
      </c>
      <c r="J11" s="1">
        <v>29</v>
      </c>
      <c r="K11" s="1">
        <v>0</v>
      </c>
      <c r="L11" s="1">
        <v>0</v>
      </c>
      <c r="M11" s="1">
        <v>135</v>
      </c>
      <c r="N11" s="1">
        <f>VLOOKUP(A11,Games!$A$2:$D$527,3,FALSE)</f>
        <v>0</v>
      </c>
      <c r="O11" s="1">
        <f>VLOOKUP(A11,Games!$A$2:$D$527,4,FALSE)</f>
        <v>17</v>
      </c>
      <c r="P11" s="3">
        <f t="shared" si="3"/>
        <v>9</v>
      </c>
      <c r="R11">
        <f t="shared" si="4"/>
        <v>211</v>
      </c>
      <c r="S11">
        <f t="shared" si="5"/>
        <v>58</v>
      </c>
      <c r="T11" t="str">
        <f>IFERROR(VLOOKUP(A11,Games!$I$2:$I$246,1,FALSE)," ")</f>
        <v xml:space="preserve"> </v>
      </c>
    </row>
    <row r="12" spans="1:20" x14ac:dyDescent="0.25">
      <c r="A12" s="2" t="s">
        <v>351</v>
      </c>
      <c r="B12" s="1">
        <v>11</v>
      </c>
      <c r="C12" s="1">
        <v>5</v>
      </c>
      <c r="D12" s="1">
        <v>22</v>
      </c>
      <c r="E12" s="1">
        <v>1</v>
      </c>
      <c r="F12" s="1">
        <v>21</v>
      </c>
      <c r="G12" s="1">
        <v>24</v>
      </c>
      <c r="H12" s="1">
        <v>10</v>
      </c>
      <c r="I12" s="1">
        <v>2</v>
      </c>
      <c r="J12" s="1">
        <v>7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12</v>
      </c>
      <c r="R12">
        <f t="shared" ref="R12" si="7">SUM(M12,I12,H12,(G12*1.5),F12)</f>
        <v>146</v>
      </c>
      <c r="S12">
        <f t="shared" ref="S12" si="8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312</v>
      </c>
      <c r="B13" s="1">
        <v>8</v>
      </c>
      <c r="C13" s="1">
        <v>15</v>
      </c>
      <c r="D13" s="1">
        <v>1</v>
      </c>
      <c r="E13" s="1">
        <v>6</v>
      </c>
      <c r="F13" s="1">
        <v>42</v>
      </c>
      <c r="G13" s="1">
        <v>10</v>
      </c>
      <c r="H13" s="1">
        <v>4</v>
      </c>
      <c r="I13" s="1">
        <v>1</v>
      </c>
      <c r="J13" s="1">
        <v>25</v>
      </c>
      <c r="K13" s="1">
        <v>0</v>
      </c>
      <c r="L13" s="1">
        <v>0</v>
      </c>
      <c r="M13" s="1">
        <v>39</v>
      </c>
      <c r="N13" s="1">
        <f>VLOOKUP(A13,Games!$A$2:$D$527,3,FALSE)</f>
        <v>1</v>
      </c>
      <c r="O13" s="1">
        <f>VLOOKUP(A13,Games!$A$2:$D$527,4,FALSE)</f>
        <v>9</v>
      </c>
      <c r="P13" s="3">
        <f t="shared" ref="P13" si="9">(R13-S13)/B13</f>
        <v>6.375</v>
      </c>
      <c r="R13">
        <f t="shared" ref="R13" si="10">SUM(M13,I13,H13,(G13*1.5),F13)</f>
        <v>101</v>
      </c>
      <c r="S13">
        <f t="shared" ref="S13" si="11">SUM((J13*2),(K13*3),(L13*4))</f>
        <v>50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7</v>
      </c>
      <c r="C14" s="1">
        <v>26</v>
      </c>
      <c r="D14" s="1">
        <v>2</v>
      </c>
      <c r="E14" s="1">
        <v>1</v>
      </c>
      <c r="F14" s="1">
        <v>57</v>
      </c>
      <c r="G14" s="1">
        <v>12</v>
      </c>
      <c r="H14" s="1">
        <v>8</v>
      </c>
      <c r="I14" s="1">
        <v>1</v>
      </c>
      <c r="J14" s="1">
        <v>15</v>
      </c>
      <c r="K14" s="1">
        <v>0</v>
      </c>
      <c r="L14" s="1">
        <v>0</v>
      </c>
      <c r="M14" s="1">
        <v>59</v>
      </c>
      <c r="N14" s="1">
        <f>VLOOKUP(A14,Games!$A$2:$D$527,3,FALSE)</f>
        <v>0</v>
      </c>
      <c r="O14" s="1">
        <f>VLOOKUP(A14,Games!$A$2:$D$527,4,FALSE)</f>
        <v>7</v>
      </c>
      <c r="P14" s="3">
        <f t="shared" ref="P14" si="12">(R14-S14)/B14</f>
        <v>16.142857142857142</v>
      </c>
      <c r="R14">
        <f t="shared" ref="R14" si="13">SUM(M14,I14,H14,(G14*1.5),F14)</f>
        <v>143</v>
      </c>
      <c r="S14">
        <f t="shared" ref="S14" si="14">SUM((J14*2),(K14*3),(L14*4))</f>
        <v>30</v>
      </c>
      <c r="T14" t="str">
        <f>IFERROR(VLOOKUP(A14,Games!$I$2:$I$246,1,FALSE)," ")</f>
        <v xml:space="preserve"> </v>
      </c>
    </row>
    <row r="15" spans="1:20" x14ac:dyDescent="0.25">
      <c r="A15" s="2" t="s">
        <v>376</v>
      </c>
      <c r="B15" s="1">
        <v>5</v>
      </c>
      <c r="C15" s="1">
        <v>6</v>
      </c>
      <c r="D15" s="1">
        <v>1</v>
      </c>
      <c r="E15" s="1">
        <v>2</v>
      </c>
      <c r="F15" s="1">
        <v>33</v>
      </c>
      <c r="G15" s="1">
        <v>12</v>
      </c>
      <c r="H15" s="1">
        <v>1</v>
      </c>
      <c r="I15" s="1">
        <v>3</v>
      </c>
      <c r="J15" s="1">
        <v>9</v>
      </c>
      <c r="K15" s="1">
        <v>0</v>
      </c>
      <c r="L15" s="1">
        <v>0</v>
      </c>
      <c r="M15" s="1">
        <v>17</v>
      </c>
      <c r="N15" s="1">
        <f>VLOOKUP(A15,Games!$A$2:$D$527,3,FALSE)</f>
        <v>0</v>
      </c>
      <c r="O15" s="1">
        <f>VLOOKUP(A15,Games!$A$2:$D$527,4,FALSE)</f>
        <v>5</v>
      </c>
      <c r="P15" s="3">
        <f t="shared" ref="P15:P16" si="15">(R15-S15)/B15</f>
        <v>10.8</v>
      </c>
      <c r="R15">
        <f t="shared" ref="R15:R16" si="16">SUM(M15,I15,H15,(G15*1.5),F15)</f>
        <v>72</v>
      </c>
      <c r="S15">
        <f t="shared" ref="S15:S16" si="17">SUM((J15*2),(K15*3),(L15*4))</f>
        <v>18</v>
      </c>
      <c r="T15" t="str">
        <f>IFERROR(VLOOKUP(A15,Games!$I$2:$I$246,1,FALSE)," ")</f>
        <v xml:space="preserve"> </v>
      </c>
    </row>
    <row r="16" spans="1:20" x14ac:dyDescent="0.25">
      <c r="A16" s="2" t="s">
        <v>272</v>
      </c>
      <c r="B16" s="1">
        <v>3</v>
      </c>
      <c r="C16" s="1">
        <v>17</v>
      </c>
      <c r="D16" s="1">
        <v>5</v>
      </c>
      <c r="E16" s="1">
        <v>6</v>
      </c>
      <c r="F16" s="1">
        <v>16</v>
      </c>
      <c r="G16" s="1">
        <v>13</v>
      </c>
      <c r="H16" s="1">
        <v>5</v>
      </c>
      <c r="I16" s="1">
        <v>0</v>
      </c>
      <c r="J16" s="1">
        <v>3</v>
      </c>
      <c r="K16" s="1">
        <v>0</v>
      </c>
      <c r="L16" s="1">
        <v>0</v>
      </c>
      <c r="M16" s="1">
        <v>55</v>
      </c>
      <c r="N16" s="1">
        <f>VLOOKUP(A16,Games!$A$2:$D$527,3,FALSE)</f>
        <v>1</v>
      </c>
      <c r="O16" s="1">
        <f>VLOOKUP(A16,Games!$A$2:$D$527,4,FALSE)</f>
        <v>4</v>
      </c>
      <c r="P16" s="3">
        <f t="shared" si="15"/>
        <v>29.833333333333332</v>
      </c>
      <c r="R16">
        <f t="shared" si="16"/>
        <v>95.5</v>
      </c>
      <c r="S16">
        <f t="shared" si="17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345</v>
      </c>
      <c r="B17" s="1">
        <v>2</v>
      </c>
      <c r="C17" s="1">
        <v>2</v>
      </c>
      <c r="D17" s="1">
        <v>3</v>
      </c>
      <c r="E17" s="1">
        <v>0</v>
      </c>
      <c r="F17" s="1">
        <v>9</v>
      </c>
      <c r="G17" s="1">
        <v>3</v>
      </c>
      <c r="H17" s="1">
        <v>4</v>
      </c>
      <c r="I17" s="1">
        <v>0</v>
      </c>
      <c r="J17" s="1">
        <v>4</v>
      </c>
      <c r="K17" s="1">
        <v>0</v>
      </c>
      <c r="L17" s="1">
        <v>0</v>
      </c>
      <c r="M17" s="1">
        <v>13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8">(R17-S17)/B17</f>
        <v>11.25</v>
      </c>
      <c r="R17">
        <f t="shared" ref="R17" si="19">SUM(M17,I17,H17,(G17*1.5),F17)</f>
        <v>30.5</v>
      </c>
      <c r="S17">
        <f t="shared" ref="S17" si="20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389</v>
      </c>
      <c r="B18" s="1">
        <v>1</v>
      </c>
      <c r="C18" s="1">
        <v>2</v>
      </c>
      <c r="D18" s="1">
        <v>2</v>
      </c>
      <c r="E18" s="1">
        <v>2</v>
      </c>
      <c r="F18" s="1">
        <v>6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12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21">(R18-S18)/B18</f>
        <v>17.5</v>
      </c>
      <c r="R18">
        <f t="shared" ref="R18:R19" si="22">SUM(M18,I18,H18,(G18*1.5),F18)</f>
        <v>19.5</v>
      </c>
      <c r="S18">
        <f t="shared" ref="S18:S19" si="23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359</v>
      </c>
      <c r="B19" s="1">
        <v>1</v>
      </c>
      <c r="C19" s="1">
        <v>6</v>
      </c>
      <c r="D19" s="1">
        <v>0</v>
      </c>
      <c r="E19" s="1">
        <v>5</v>
      </c>
      <c r="F19" s="1">
        <v>4</v>
      </c>
      <c r="G19" s="1">
        <v>0</v>
      </c>
      <c r="H19" s="1">
        <v>2</v>
      </c>
      <c r="I19" s="1">
        <v>1</v>
      </c>
      <c r="J19" s="1">
        <v>3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21"/>
        <v>18</v>
      </c>
      <c r="R19">
        <f t="shared" si="22"/>
        <v>24</v>
      </c>
      <c r="S19">
        <f t="shared" si="23"/>
        <v>6</v>
      </c>
      <c r="T19" t="str">
        <f>IFERROR(VLOOKUP(A19,Games!$I$2:$I$246,1,FALSE)," ")</f>
        <v xml:space="preserve"> </v>
      </c>
    </row>
    <row r="20" spans="1:20" x14ac:dyDescent="0.25">
      <c r="A20" s="2" t="s">
        <v>302</v>
      </c>
      <c r="B20" s="1">
        <v>1</v>
      </c>
      <c r="C20" s="1">
        <v>1</v>
      </c>
      <c r="D20" s="1">
        <v>2</v>
      </c>
      <c r="E20" s="1">
        <v>0</v>
      </c>
      <c r="F20" s="1">
        <v>6</v>
      </c>
      <c r="G20" s="1">
        <v>1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8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" si="24">(R20-S20)/B20</f>
        <v>11.5</v>
      </c>
      <c r="R20">
        <f t="shared" ref="R20" si="25">SUM(M20,I20,H20,(G20*1.5),F20)</f>
        <v>15.5</v>
      </c>
      <c r="S20">
        <f t="shared" ref="S20" si="26">SUM((J20*2),(K20*3),(L20*4))</f>
        <v>4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2" t="s">
        <v>13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20" x14ac:dyDescent="0.25">
      <c r="A23" s="23" t="s">
        <v>311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1" si="27">IF(A4=""," ",A4)</f>
        <v>Steven Favell</v>
      </c>
      <c r="B25" s="1"/>
      <c r="C25" s="3">
        <f t="shared" ref="C25:M25" si="28">IF(ISNUMBER($B4),C4/$B4," ")</f>
        <v>2.096774193548387</v>
      </c>
      <c r="D25" s="3">
        <f t="shared" si="28"/>
        <v>3.2258064516129031E-2</v>
      </c>
      <c r="E25" s="3">
        <f t="shared" si="28"/>
        <v>0.70967741935483875</v>
      </c>
      <c r="F25" s="3">
        <f t="shared" si="28"/>
        <v>4.838709677419355</v>
      </c>
      <c r="G25" s="3">
        <f t="shared" si="28"/>
        <v>0.87096774193548387</v>
      </c>
      <c r="H25" s="3">
        <f t="shared" si="28"/>
        <v>0.54838709677419351</v>
      </c>
      <c r="I25" s="3">
        <f t="shared" si="28"/>
        <v>0.32258064516129031</v>
      </c>
      <c r="J25" s="3">
        <f t="shared" si="28"/>
        <v>1.5806451612903225</v>
      </c>
      <c r="K25" s="3">
        <f t="shared" si="28"/>
        <v>0</v>
      </c>
      <c r="L25" s="3">
        <f t="shared" si="28"/>
        <v>0</v>
      </c>
      <c r="M25" s="3">
        <f t="shared" si="28"/>
        <v>5</v>
      </c>
      <c r="N25" s="14"/>
    </row>
    <row r="26" spans="1:20" x14ac:dyDescent="0.25">
      <c r="A26" s="2" t="str">
        <f t="shared" si="27"/>
        <v>Mitch Brown</v>
      </c>
      <c r="B26" s="1"/>
      <c r="C26" s="3">
        <f t="shared" ref="C26:M26" si="29">IF(ISNUMBER($B5),C5/$B5," ")</f>
        <v>0.75862068965517238</v>
      </c>
      <c r="D26" s="3">
        <f t="shared" si="29"/>
        <v>2.2413793103448274</v>
      </c>
      <c r="E26" s="3">
        <f t="shared" si="29"/>
        <v>0.62068965517241381</v>
      </c>
      <c r="F26" s="3">
        <f t="shared" si="29"/>
        <v>4.1379310344827589</v>
      </c>
      <c r="G26" s="3">
        <f t="shared" si="29"/>
        <v>3.5172413793103448</v>
      </c>
      <c r="H26" s="3">
        <f t="shared" si="29"/>
        <v>1.4137931034482758</v>
      </c>
      <c r="I26" s="3">
        <f t="shared" si="29"/>
        <v>0.17241379310344829</v>
      </c>
      <c r="J26" s="3">
        <f t="shared" si="29"/>
        <v>1.1379310344827587</v>
      </c>
      <c r="K26" s="3">
        <f t="shared" si="29"/>
        <v>3.4482758620689655E-2</v>
      </c>
      <c r="L26" s="3">
        <f t="shared" si="29"/>
        <v>0</v>
      </c>
      <c r="M26" s="3">
        <f t="shared" si="29"/>
        <v>8.862068965517242</v>
      </c>
    </row>
    <row r="27" spans="1:20" x14ac:dyDescent="0.25">
      <c r="A27" s="2" t="str">
        <f t="shared" si="27"/>
        <v>Joshua Barclay</v>
      </c>
      <c r="B27" s="1"/>
      <c r="C27" s="3">
        <f t="shared" ref="C27:M27" si="30">IF(ISNUMBER($B6),C6/$B6," ")</f>
        <v>4.5384615384615383</v>
      </c>
      <c r="D27" s="3">
        <f t="shared" si="30"/>
        <v>0</v>
      </c>
      <c r="E27" s="3">
        <f t="shared" si="30"/>
        <v>0.69230769230769229</v>
      </c>
      <c r="F27" s="3">
        <f t="shared" si="30"/>
        <v>6.0384615384615383</v>
      </c>
      <c r="G27" s="3">
        <f t="shared" si="30"/>
        <v>1.2307692307692308</v>
      </c>
      <c r="H27" s="3">
        <f t="shared" si="30"/>
        <v>0.61538461538461542</v>
      </c>
      <c r="I27" s="3">
        <f t="shared" si="30"/>
        <v>0.73076923076923073</v>
      </c>
      <c r="J27" s="3">
        <f t="shared" si="30"/>
        <v>1.0769230769230769</v>
      </c>
      <c r="K27" s="3">
        <f t="shared" si="30"/>
        <v>0</v>
      </c>
      <c r="L27" s="3">
        <f t="shared" si="30"/>
        <v>0</v>
      </c>
      <c r="M27" s="3">
        <f t="shared" si="30"/>
        <v>9.7692307692307701</v>
      </c>
    </row>
    <row r="28" spans="1:20" x14ac:dyDescent="0.25">
      <c r="A28" s="2" t="str">
        <f t="shared" si="27"/>
        <v>Zac Brill-Luck</v>
      </c>
      <c r="B28" s="1"/>
      <c r="C28" s="3">
        <f t="shared" ref="C28:M28" si="31">IF(ISNUMBER($B7),C7/$B7," ")</f>
        <v>2.2916666666666665</v>
      </c>
      <c r="D28" s="3">
        <f t="shared" si="31"/>
        <v>1.4166666666666667</v>
      </c>
      <c r="E28" s="3">
        <f t="shared" si="31"/>
        <v>1.25</v>
      </c>
      <c r="F28" s="3">
        <f t="shared" si="31"/>
        <v>6.25</v>
      </c>
      <c r="G28" s="3">
        <f t="shared" si="31"/>
        <v>4.25</v>
      </c>
      <c r="H28" s="3">
        <f t="shared" si="31"/>
        <v>1.125</v>
      </c>
      <c r="I28" s="3">
        <f t="shared" si="31"/>
        <v>0.125</v>
      </c>
      <c r="J28" s="3">
        <f t="shared" si="31"/>
        <v>1.125</v>
      </c>
      <c r="K28" s="3">
        <f t="shared" si="31"/>
        <v>0</v>
      </c>
      <c r="L28" s="3">
        <f t="shared" si="31"/>
        <v>0</v>
      </c>
      <c r="M28" s="3">
        <f t="shared" si="31"/>
        <v>10.083333333333334</v>
      </c>
    </row>
    <row r="29" spans="1:20" x14ac:dyDescent="0.25">
      <c r="A29" s="2" t="str">
        <f t="shared" si="27"/>
        <v>Steven Barclay</v>
      </c>
      <c r="B29" s="1"/>
      <c r="C29" s="3">
        <f t="shared" ref="C29:M29" si="32">IF(ISNUMBER($B8),C8/$B8," ")</f>
        <v>2.4583333333333335</v>
      </c>
      <c r="D29" s="3">
        <f t="shared" si="32"/>
        <v>1.625</v>
      </c>
      <c r="E29" s="3">
        <f t="shared" si="32"/>
        <v>0.58333333333333337</v>
      </c>
      <c r="F29" s="3">
        <f t="shared" si="32"/>
        <v>3.125</v>
      </c>
      <c r="G29" s="3">
        <f t="shared" si="32"/>
        <v>2.2083333333333335</v>
      </c>
      <c r="H29" s="3">
        <f t="shared" si="32"/>
        <v>0.66666666666666663</v>
      </c>
      <c r="I29" s="3">
        <f t="shared" si="32"/>
        <v>0</v>
      </c>
      <c r="J29" s="3">
        <f t="shared" si="32"/>
        <v>1.3333333333333333</v>
      </c>
      <c r="K29" s="3">
        <f t="shared" si="32"/>
        <v>0</v>
      </c>
      <c r="L29" s="3">
        <f t="shared" si="32"/>
        <v>0</v>
      </c>
      <c r="M29" s="3">
        <f t="shared" si="32"/>
        <v>10.375</v>
      </c>
    </row>
    <row r="30" spans="1:20" x14ac:dyDescent="0.25">
      <c r="A30" s="2" t="str">
        <f t="shared" si="27"/>
        <v>Leif Nilsson</v>
      </c>
      <c r="B30" s="1"/>
      <c r="C30" s="3">
        <f t="shared" ref="C30:M30" si="33">IF(ISNUMBER($B9),C9/$B9," ")</f>
        <v>0.54166666666666663</v>
      </c>
      <c r="D30" s="3">
        <f t="shared" si="33"/>
        <v>0.33333333333333331</v>
      </c>
      <c r="E30" s="3">
        <f t="shared" si="33"/>
        <v>8.3333333333333329E-2</v>
      </c>
      <c r="F30" s="3">
        <f t="shared" si="33"/>
        <v>2.2916666666666665</v>
      </c>
      <c r="G30" s="3">
        <f t="shared" si="33"/>
        <v>0.66666666666666663</v>
      </c>
      <c r="H30" s="3">
        <f t="shared" si="33"/>
        <v>0.95833333333333337</v>
      </c>
      <c r="I30" s="3">
        <f t="shared" si="33"/>
        <v>0.375</v>
      </c>
      <c r="J30" s="3">
        <f t="shared" si="33"/>
        <v>1.4583333333333333</v>
      </c>
      <c r="K30" s="3">
        <f t="shared" si="33"/>
        <v>0</v>
      </c>
      <c r="L30" s="3">
        <f t="shared" si="33"/>
        <v>0</v>
      </c>
      <c r="M30" s="3">
        <f t="shared" si="33"/>
        <v>2.1666666666666665</v>
      </c>
    </row>
    <row r="31" spans="1:20" x14ac:dyDescent="0.25">
      <c r="A31" s="2" t="str">
        <f t="shared" si="27"/>
        <v>Steve Le Cerf</v>
      </c>
      <c r="B31" s="1"/>
      <c r="C31" s="3">
        <f t="shared" ref="C31:M31" si="34">IF(ISNUMBER($B10),C10/$B10," ")</f>
        <v>1.7058823529411764</v>
      </c>
      <c r="D31" s="3">
        <f t="shared" si="34"/>
        <v>0.17647058823529413</v>
      </c>
      <c r="E31" s="3">
        <f t="shared" si="34"/>
        <v>0.11764705882352941</v>
      </c>
      <c r="F31" s="3">
        <f t="shared" si="34"/>
        <v>3.0588235294117645</v>
      </c>
      <c r="G31" s="3">
        <f t="shared" si="34"/>
        <v>1.8823529411764706</v>
      </c>
      <c r="H31" s="3">
        <f t="shared" si="34"/>
        <v>0.58823529411764708</v>
      </c>
      <c r="I31" s="3">
        <f t="shared" si="34"/>
        <v>0.17647058823529413</v>
      </c>
      <c r="J31" s="3">
        <f t="shared" si="34"/>
        <v>1.3529411764705883</v>
      </c>
      <c r="K31" s="3">
        <f t="shared" si="34"/>
        <v>0</v>
      </c>
      <c r="L31" s="3">
        <f t="shared" si="34"/>
        <v>0</v>
      </c>
      <c r="M31" s="3">
        <f t="shared" si="34"/>
        <v>4.0588235294117645</v>
      </c>
    </row>
    <row r="32" spans="1:20" x14ac:dyDescent="0.25">
      <c r="A32" s="2" t="str">
        <f t="shared" si="27"/>
        <v>Dave Peters</v>
      </c>
      <c r="B32" s="1"/>
      <c r="C32" s="3">
        <f t="shared" ref="C32:M32" si="35">IF(ISNUMBER($B11),C11/$B11," ")</f>
        <v>0.70588235294117652</v>
      </c>
      <c r="D32" s="3">
        <f t="shared" si="35"/>
        <v>2.1176470588235294</v>
      </c>
      <c r="E32" s="3">
        <f t="shared" si="35"/>
        <v>0.17647058823529413</v>
      </c>
      <c r="F32" s="3">
        <f t="shared" si="35"/>
        <v>2.6470588235294117</v>
      </c>
      <c r="G32" s="3">
        <f t="shared" si="35"/>
        <v>0.70588235294117652</v>
      </c>
      <c r="H32" s="3">
        <f t="shared" si="35"/>
        <v>0.76470588235294112</v>
      </c>
      <c r="I32" s="3">
        <f t="shared" si="35"/>
        <v>0</v>
      </c>
      <c r="J32" s="3">
        <f t="shared" si="35"/>
        <v>1.7058823529411764</v>
      </c>
      <c r="K32" s="3">
        <f t="shared" si="35"/>
        <v>0</v>
      </c>
      <c r="L32" s="3">
        <f t="shared" si="35"/>
        <v>0</v>
      </c>
      <c r="M32" s="3">
        <f t="shared" si="35"/>
        <v>7.9411764705882355</v>
      </c>
    </row>
    <row r="33" spans="1:13" x14ac:dyDescent="0.25">
      <c r="A33" s="2" t="str">
        <f t="shared" si="27"/>
        <v>Che Peters</v>
      </c>
      <c r="B33" s="1"/>
      <c r="C33" s="3">
        <f t="shared" ref="C33:M33" si="36">IF(ISNUMBER($B12),C12/$B12," ")</f>
        <v>0.45454545454545453</v>
      </c>
      <c r="D33" s="3">
        <f t="shared" si="36"/>
        <v>2</v>
      </c>
      <c r="E33" s="3">
        <f t="shared" si="36"/>
        <v>9.0909090909090912E-2</v>
      </c>
      <c r="F33" s="3">
        <f t="shared" si="36"/>
        <v>1.9090909090909092</v>
      </c>
      <c r="G33" s="3">
        <f t="shared" si="36"/>
        <v>2.1818181818181817</v>
      </c>
      <c r="H33" s="3">
        <f t="shared" si="36"/>
        <v>0.90909090909090906</v>
      </c>
      <c r="I33" s="3">
        <f t="shared" si="36"/>
        <v>0.18181818181818182</v>
      </c>
      <c r="J33" s="3">
        <f t="shared" si="36"/>
        <v>0.63636363636363635</v>
      </c>
      <c r="K33" s="3">
        <f t="shared" si="36"/>
        <v>0</v>
      </c>
      <c r="L33" s="3">
        <f t="shared" si="36"/>
        <v>0</v>
      </c>
      <c r="M33" s="3">
        <f t="shared" si="36"/>
        <v>7</v>
      </c>
    </row>
    <row r="34" spans="1:13" x14ac:dyDescent="0.25">
      <c r="A34" s="2" t="str">
        <f t="shared" si="27"/>
        <v>Daniel Jones</v>
      </c>
      <c r="B34" s="1"/>
      <c r="C34" s="3">
        <f t="shared" ref="C34:M34" si="37">IF(ISNUMBER($B13),C13/$B13," ")</f>
        <v>1.875</v>
      </c>
      <c r="D34" s="3">
        <f t="shared" si="37"/>
        <v>0.125</v>
      </c>
      <c r="E34" s="3">
        <f t="shared" si="37"/>
        <v>0.75</v>
      </c>
      <c r="F34" s="3">
        <f t="shared" si="37"/>
        <v>5.25</v>
      </c>
      <c r="G34" s="3">
        <f t="shared" si="37"/>
        <v>1.25</v>
      </c>
      <c r="H34" s="3">
        <f t="shared" si="37"/>
        <v>0.5</v>
      </c>
      <c r="I34" s="3">
        <f t="shared" si="37"/>
        <v>0.125</v>
      </c>
      <c r="J34" s="3">
        <f t="shared" si="37"/>
        <v>3.125</v>
      </c>
      <c r="K34" s="3">
        <f t="shared" si="37"/>
        <v>0</v>
      </c>
      <c r="L34" s="3">
        <f t="shared" si="37"/>
        <v>0</v>
      </c>
      <c r="M34" s="3">
        <f t="shared" si="37"/>
        <v>4.875</v>
      </c>
    </row>
    <row r="35" spans="1:13" x14ac:dyDescent="0.25">
      <c r="A35" s="2" t="str">
        <f t="shared" si="27"/>
        <v>Adam Gavanich</v>
      </c>
      <c r="B35" s="1"/>
      <c r="C35" s="3">
        <f t="shared" ref="C35:M37" si="38">IF(ISNUMBER($B14),C14/$B14," ")</f>
        <v>3.7142857142857144</v>
      </c>
      <c r="D35" s="3">
        <f t="shared" si="38"/>
        <v>0.2857142857142857</v>
      </c>
      <c r="E35" s="3">
        <f t="shared" si="38"/>
        <v>0.14285714285714285</v>
      </c>
      <c r="F35" s="3">
        <f t="shared" si="38"/>
        <v>8.1428571428571423</v>
      </c>
      <c r="G35" s="3">
        <f t="shared" si="38"/>
        <v>1.7142857142857142</v>
      </c>
      <c r="H35" s="3">
        <f t="shared" si="38"/>
        <v>1.1428571428571428</v>
      </c>
      <c r="I35" s="3">
        <f t="shared" si="38"/>
        <v>0.14285714285714285</v>
      </c>
      <c r="J35" s="3">
        <f t="shared" si="38"/>
        <v>2.1428571428571428</v>
      </c>
      <c r="K35" s="3">
        <f t="shared" si="38"/>
        <v>0</v>
      </c>
      <c r="L35" s="3">
        <f t="shared" si="38"/>
        <v>0</v>
      </c>
      <c r="M35" s="3">
        <f t="shared" si="38"/>
        <v>8.4285714285714288</v>
      </c>
    </row>
    <row r="36" spans="1:13" x14ac:dyDescent="0.25">
      <c r="A36" s="2" t="str">
        <f t="shared" si="27"/>
        <v>Jason Dymowski</v>
      </c>
      <c r="B36" s="1"/>
      <c r="C36" s="3">
        <f t="shared" si="38"/>
        <v>1.2</v>
      </c>
      <c r="D36" s="3">
        <f t="shared" si="38"/>
        <v>0.2</v>
      </c>
      <c r="E36" s="3">
        <f t="shared" si="38"/>
        <v>0.4</v>
      </c>
      <c r="F36" s="3">
        <f t="shared" si="38"/>
        <v>6.6</v>
      </c>
      <c r="G36" s="3">
        <f t="shared" si="38"/>
        <v>2.4</v>
      </c>
      <c r="H36" s="3">
        <f t="shared" si="38"/>
        <v>0.2</v>
      </c>
      <c r="I36" s="3">
        <f t="shared" si="38"/>
        <v>0.6</v>
      </c>
      <c r="J36" s="3">
        <f t="shared" si="38"/>
        <v>1.8</v>
      </c>
      <c r="K36" s="3">
        <f t="shared" si="38"/>
        <v>0</v>
      </c>
      <c r="L36" s="3">
        <f t="shared" si="38"/>
        <v>0</v>
      </c>
      <c r="M36" s="3">
        <f t="shared" si="38"/>
        <v>3.4</v>
      </c>
    </row>
    <row r="37" spans="1:13" x14ac:dyDescent="0.25">
      <c r="A37" s="2" t="str">
        <f t="shared" si="27"/>
        <v>Jon Harris</v>
      </c>
      <c r="B37" s="1"/>
      <c r="C37" s="3">
        <f t="shared" si="38"/>
        <v>5.666666666666667</v>
      </c>
      <c r="D37" s="3">
        <f t="shared" si="38"/>
        <v>1.6666666666666667</v>
      </c>
      <c r="E37" s="3">
        <f t="shared" si="38"/>
        <v>2</v>
      </c>
      <c r="F37" s="3">
        <f t="shared" si="38"/>
        <v>5.333333333333333</v>
      </c>
      <c r="G37" s="3">
        <f t="shared" si="38"/>
        <v>4.333333333333333</v>
      </c>
      <c r="H37" s="3">
        <f t="shared" si="38"/>
        <v>1.6666666666666667</v>
      </c>
      <c r="I37" s="3">
        <f t="shared" si="38"/>
        <v>0</v>
      </c>
      <c r="J37" s="3">
        <f t="shared" si="38"/>
        <v>1</v>
      </c>
      <c r="K37" s="3">
        <f t="shared" si="38"/>
        <v>0</v>
      </c>
      <c r="L37" s="3">
        <f t="shared" si="38"/>
        <v>0</v>
      </c>
      <c r="M37" s="3">
        <f t="shared" si="38"/>
        <v>18.333333333333332</v>
      </c>
    </row>
    <row r="38" spans="1:13" x14ac:dyDescent="0.25">
      <c r="A38" s="2" t="str">
        <f t="shared" si="27"/>
        <v>Tyler Richard</v>
      </c>
      <c r="B38" s="1"/>
      <c r="C38" s="3">
        <f t="shared" ref="C38:M38" si="39">IF(ISNUMBER($B17),C17/$B17," ")</f>
        <v>1</v>
      </c>
      <c r="D38" s="3">
        <f t="shared" si="39"/>
        <v>1.5</v>
      </c>
      <c r="E38" s="3">
        <f t="shared" si="39"/>
        <v>0</v>
      </c>
      <c r="F38" s="3">
        <f t="shared" si="39"/>
        <v>4.5</v>
      </c>
      <c r="G38" s="3">
        <f t="shared" si="39"/>
        <v>1.5</v>
      </c>
      <c r="H38" s="3">
        <f t="shared" si="39"/>
        <v>2</v>
      </c>
      <c r="I38" s="3">
        <f t="shared" si="39"/>
        <v>0</v>
      </c>
      <c r="J38" s="3">
        <f t="shared" si="39"/>
        <v>2</v>
      </c>
      <c r="K38" s="3">
        <f t="shared" si="39"/>
        <v>0</v>
      </c>
      <c r="L38" s="3">
        <f t="shared" si="39"/>
        <v>0</v>
      </c>
      <c r="M38" s="3">
        <f t="shared" si="39"/>
        <v>6.5</v>
      </c>
    </row>
    <row r="39" spans="1:13" x14ac:dyDescent="0.25">
      <c r="A39" s="2" t="str">
        <f t="shared" si="27"/>
        <v>Griffin Hambly</v>
      </c>
      <c r="B39" s="1"/>
      <c r="C39" s="3">
        <f t="shared" ref="C39:M41" si="40">IF(ISNUMBER($B18),C18/$B18," ")</f>
        <v>2</v>
      </c>
      <c r="D39" s="3">
        <f t="shared" si="40"/>
        <v>2</v>
      </c>
      <c r="E39" s="3">
        <f t="shared" si="40"/>
        <v>2</v>
      </c>
      <c r="F39" s="3">
        <f t="shared" si="40"/>
        <v>6</v>
      </c>
      <c r="G39" s="3">
        <f t="shared" si="40"/>
        <v>1</v>
      </c>
      <c r="H39" s="3">
        <f t="shared" si="40"/>
        <v>0</v>
      </c>
      <c r="I39" s="3">
        <f t="shared" si="40"/>
        <v>0</v>
      </c>
      <c r="J39" s="3">
        <f t="shared" si="40"/>
        <v>1</v>
      </c>
      <c r="K39" s="3">
        <f t="shared" si="40"/>
        <v>0</v>
      </c>
      <c r="L39" s="3">
        <f t="shared" si="40"/>
        <v>0</v>
      </c>
      <c r="M39" s="3">
        <f t="shared" si="40"/>
        <v>12</v>
      </c>
    </row>
    <row r="40" spans="1:13" x14ac:dyDescent="0.25">
      <c r="A40" s="2" t="str">
        <f t="shared" si="27"/>
        <v>Montana Baker</v>
      </c>
      <c r="B40" s="1"/>
      <c r="C40" s="3">
        <f t="shared" si="40"/>
        <v>6</v>
      </c>
      <c r="D40" s="3">
        <f t="shared" si="40"/>
        <v>0</v>
      </c>
      <c r="E40" s="3">
        <f t="shared" si="40"/>
        <v>5</v>
      </c>
      <c r="F40" s="3">
        <f t="shared" si="40"/>
        <v>4</v>
      </c>
      <c r="G40" s="3">
        <f t="shared" si="40"/>
        <v>0</v>
      </c>
      <c r="H40" s="3">
        <f t="shared" si="40"/>
        <v>2</v>
      </c>
      <c r="I40" s="3">
        <f t="shared" si="40"/>
        <v>1</v>
      </c>
      <c r="J40" s="3">
        <f t="shared" si="40"/>
        <v>3</v>
      </c>
      <c r="K40" s="3">
        <f t="shared" si="40"/>
        <v>0</v>
      </c>
      <c r="L40" s="3">
        <f t="shared" si="40"/>
        <v>0</v>
      </c>
      <c r="M40" s="3">
        <f t="shared" si="40"/>
        <v>17</v>
      </c>
    </row>
    <row r="41" spans="1:13" x14ac:dyDescent="0.25">
      <c r="A41" s="2" t="str">
        <f t="shared" si="27"/>
        <v>Rob Gibson</v>
      </c>
      <c r="B41" s="1"/>
      <c r="C41" s="3">
        <f t="shared" si="40"/>
        <v>1</v>
      </c>
      <c r="D41" s="3">
        <f t="shared" si="40"/>
        <v>2</v>
      </c>
      <c r="E41" s="3">
        <f t="shared" si="40"/>
        <v>0</v>
      </c>
      <c r="F41" s="3">
        <f t="shared" si="40"/>
        <v>6</v>
      </c>
      <c r="G41" s="3">
        <f t="shared" si="40"/>
        <v>1</v>
      </c>
      <c r="H41" s="3">
        <f t="shared" si="40"/>
        <v>0</v>
      </c>
      <c r="I41" s="3">
        <f t="shared" si="40"/>
        <v>0</v>
      </c>
      <c r="J41" s="3">
        <f t="shared" si="40"/>
        <v>2</v>
      </c>
      <c r="K41" s="3">
        <f t="shared" si="40"/>
        <v>0</v>
      </c>
      <c r="L41" s="3">
        <f t="shared" si="40"/>
        <v>0</v>
      </c>
      <c r="M41" s="3">
        <f t="shared" si="40"/>
        <v>8</v>
      </c>
    </row>
  </sheetData>
  <mergeCells count="3">
    <mergeCell ref="A22:M22"/>
    <mergeCell ref="A23:M23"/>
    <mergeCell ref="A2:P2"/>
  </mergeCells>
  <conditionalFormatting sqref="A4:A21">
    <cfRule type="expression" dxfId="17" priority="11">
      <formula>EXACT(A4,T4)</formula>
    </cfRule>
    <cfRule type="expression" dxfId="16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2"/>
  <sheetViews>
    <sheetView workbookViewId="0">
      <selection activeCell="U10" sqref="U10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5" t="s">
        <v>273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 t="s">
        <v>273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276</v>
      </c>
      <c r="B4" s="1">
        <v>32</v>
      </c>
      <c r="C4" s="1">
        <v>84</v>
      </c>
      <c r="D4" s="1">
        <v>0</v>
      </c>
      <c r="E4" s="1">
        <v>35</v>
      </c>
      <c r="F4" s="1">
        <v>229</v>
      </c>
      <c r="G4" s="1">
        <v>25</v>
      </c>
      <c r="H4" s="1">
        <v>16</v>
      </c>
      <c r="I4" s="1">
        <v>32</v>
      </c>
      <c r="J4" s="1">
        <v>60</v>
      </c>
      <c r="K4" s="1">
        <v>0</v>
      </c>
      <c r="L4" s="1">
        <v>0</v>
      </c>
      <c r="M4" s="1">
        <v>203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12.421875</v>
      </c>
      <c r="R4">
        <f>SUM(M4,I4,H4,(G4*1.5),F4)</f>
        <v>517.5</v>
      </c>
      <c r="S4">
        <f>SUM((J4*2),(K4*3),(L4*4))</f>
        <v>120</v>
      </c>
      <c r="T4" t="str">
        <f>IFERROR(VLOOKUP(A4,Games!$I$2:$I$246,1,FALSE)," ")</f>
        <v xml:space="preserve"> </v>
      </c>
    </row>
    <row r="5" spans="1:20" x14ac:dyDescent="0.25">
      <c r="A5" s="2" t="s">
        <v>309</v>
      </c>
      <c r="B5" s="1">
        <v>32</v>
      </c>
      <c r="C5" s="1">
        <v>68</v>
      </c>
      <c r="D5" s="1">
        <v>1</v>
      </c>
      <c r="E5" s="1">
        <v>42</v>
      </c>
      <c r="F5" s="1">
        <v>148</v>
      </c>
      <c r="G5" s="1">
        <v>65</v>
      </c>
      <c r="H5" s="1">
        <v>62</v>
      </c>
      <c r="I5" s="1">
        <v>4</v>
      </c>
      <c r="J5" s="1">
        <v>62</v>
      </c>
      <c r="K5" s="1">
        <v>0</v>
      </c>
      <c r="L5" s="1">
        <v>0</v>
      </c>
      <c r="M5" s="1">
        <v>181</v>
      </c>
      <c r="N5" s="1">
        <f>VLOOKUP(A5,Games!$A$2:$D$527,3,FALSE)</f>
        <v>0</v>
      </c>
      <c r="O5" s="1">
        <f>VLOOKUP(A5,Games!$A$2:$D$527,4,FALSE)</f>
        <v>32</v>
      </c>
      <c r="P5" s="3">
        <f t="shared" ref="P5:P9" si="0">(R5-S5)/B5</f>
        <v>11.515625</v>
      </c>
      <c r="R5">
        <f t="shared" ref="R5:R9" si="1">SUM(M5,I5,H5,(G5*1.5),F5)</f>
        <v>492.5</v>
      </c>
      <c r="S5">
        <f t="shared" ref="S5:S9" si="2">SUM((J5*2),(K5*3),(L5*4))</f>
        <v>124</v>
      </c>
      <c r="T5" t="str">
        <f>IFERROR(VLOOKUP(A5,Games!$I$2:$I$246,1,FALSE)," ")</f>
        <v xml:space="preserve"> </v>
      </c>
    </row>
    <row r="6" spans="1:20" x14ac:dyDescent="0.25">
      <c r="A6" s="2" t="s">
        <v>243</v>
      </c>
      <c r="B6" s="1">
        <v>31</v>
      </c>
      <c r="C6" s="1">
        <v>98</v>
      </c>
      <c r="D6" s="1">
        <v>16</v>
      </c>
      <c r="E6" s="1">
        <v>9</v>
      </c>
      <c r="F6" s="1">
        <v>133</v>
      </c>
      <c r="G6" s="1">
        <v>33</v>
      </c>
      <c r="H6" s="1">
        <v>43</v>
      </c>
      <c r="I6" s="1">
        <v>8</v>
      </c>
      <c r="J6" s="1">
        <v>33</v>
      </c>
      <c r="K6" s="1">
        <v>0</v>
      </c>
      <c r="L6" s="1">
        <v>0</v>
      </c>
      <c r="M6" s="1">
        <v>253</v>
      </c>
      <c r="N6" s="1">
        <f>VLOOKUP(A6,Games!$A$2:$D$527,3,FALSE)</f>
        <v>0</v>
      </c>
      <c r="O6" s="1">
        <f>VLOOKUP(A6,Games!$A$2:$D$527,4,FALSE)</f>
        <v>31</v>
      </c>
      <c r="P6" s="3">
        <f t="shared" si="0"/>
        <v>13.564516129032258</v>
      </c>
      <c r="R6">
        <f t="shared" si="1"/>
        <v>486.5</v>
      </c>
      <c r="S6">
        <f t="shared" si="2"/>
        <v>66</v>
      </c>
      <c r="T6" t="str">
        <f>IFERROR(VLOOKUP(A6,Games!$I$2:$I$246,1,FALSE)," ")</f>
        <v>Luke Taunton-Stelzner</v>
      </c>
    </row>
    <row r="7" spans="1:20" x14ac:dyDescent="0.25">
      <c r="A7" s="2" t="s">
        <v>274</v>
      </c>
      <c r="B7" s="1">
        <v>29</v>
      </c>
      <c r="C7" s="1">
        <v>80</v>
      </c>
      <c r="D7" s="1">
        <v>0</v>
      </c>
      <c r="E7" s="1">
        <v>8</v>
      </c>
      <c r="F7" s="1">
        <v>88</v>
      </c>
      <c r="G7" s="1">
        <v>99</v>
      </c>
      <c r="H7" s="1">
        <v>30</v>
      </c>
      <c r="I7" s="1">
        <v>0</v>
      </c>
      <c r="J7" s="1">
        <v>28</v>
      </c>
      <c r="K7" s="1">
        <v>0</v>
      </c>
      <c r="L7" s="1">
        <v>1</v>
      </c>
      <c r="M7" s="1">
        <v>168</v>
      </c>
      <c r="N7" s="1">
        <f>VLOOKUP(A7,Games!$A$2:$D$527,3,FALSE)</f>
        <v>0</v>
      </c>
      <c r="O7" s="1">
        <f>VLOOKUP(A7,Games!$A$2:$D$527,4,FALSE)</f>
        <v>29</v>
      </c>
      <c r="P7" s="3">
        <f t="shared" si="0"/>
        <v>12.913793103448276</v>
      </c>
      <c r="R7">
        <f t="shared" si="1"/>
        <v>434.5</v>
      </c>
      <c r="S7">
        <f t="shared" si="2"/>
        <v>60</v>
      </c>
      <c r="T7" t="str">
        <f>IFERROR(VLOOKUP(A7,Games!$I$2:$I$246,1,FALSE)," ")</f>
        <v xml:space="preserve"> </v>
      </c>
    </row>
    <row r="8" spans="1:20" x14ac:dyDescent="0.25">
      <c r="A8" s="2" t="s">
        <v>275</v>
      </c>
      <c r="B8" s="1">
        <v>28</v>
      </c>
      <c r="C8" s="1">
        <v>35</v>
      </c>
      <c r="D8" s="1">
        <v>9</v>
      </c>
      <c r="E8" s="1">
        <v>11</v>
      </c>
      <c r="F8" s="1">
        <v>73</v>
      </c>
      <c r="G8" s="1">
        <v>86</v>
      </c>
      <c r="H8" s="1">
        <v>30</v>
      </c>
      <c r="I8" s="1">
        <v>3</v>
      </c>
      <c r="J8" s="1">
        <v>11</v>
      </c>
      <c r="K8" s="1">
        <v>1</v>
      </c>
      <c r="L8" s="1">
        <v>1</v>
      </c>
      <c r="M8" s="1">
        <v>108</v>
      </c>
      <c r="N8" s="1">
        <f>VLOOKUP(A8,Games!$A$2:$D$527,3,FALSE)</f>
        <v>3</v>
      </c>
      <c r="O8" s="1">
        <f>VLOOKUP(A8,Games!$A$2:$D$527,4,FALSE)</f>
        <v>31</v>
      </c>
      <c r="P8" s="3">
        <f t="shared" si="0"/>
        <v>11.214285714285714</v>
      </c>
      <c r="R8">
        <f t="shared" si="1"/>
        <v>343</v>
      </c>
      <c r="S8">
        <f t="shared" si="2"/>
        <v>29</v>
      </c>
      <c r="T8" t="str">
        <f>IFERROR(VLOOKUP(A8,Games!$I$2:$I$246,1,FALSE)," ")</f>
        <v xml:space="preserve"> </v>
      </c>
    </row>
    <row r="9" spans="1:20" x14ac:dyDescent="0.25">
      <c r="A9" s="2" t="s">
        <v>123</v>
      </c>
      <c r="B9" s="1">
        <v>24</v>
      </c>
      <c r="C9" s="1">
        <v>66</v>
      </c>
      <c r="D9" s="1">
        <v>33</v>
      </c>
      <c r="E9" s="1">
        <v>58</v>
      </c>
      <c r="F9" s="1">
        <v>110</v>
      </c>
      <c r="G9" s="1">
        <v>83</v>
      </c>
      <c r="H9" s="1">
        <v>72</v>
      </c>
      <c r="I9" s="1">
        <v>3</v>
      </c>
      <c r="J9" s="1">
        <v>57</v>
      </c>
      <c r="K9" s="1">
        <v>1</v>
      </c>
      <c r="L9" s="1">
        <v>0</v>
      </c>
      <c r="M9" s="1">
        <v>289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20.0625</v>
      </c>
      <c r="R9">
        <f t="shared" si="1"/>
        <v>598.5</v>
      </c>
      <c r="S9">
        <f t="shared" si="2"/>
        <v>117</v>
      </c>
      <c r="T9" t="str">
        <f>IFERROR(VLOOKUP(A9,Games!$I$2:$I$246,1,FALSE)," ")</f>
        <v>Anthony Pronin</v>
      </c>
    </row>
    <row r="10" spans="1:20" x14ac:dyDescent="0.25">
      <c r="A10" s="2" t="s">
        <v>292</v>
      </c>
      <c r="B10" s="1">
        <v>22</v>
      </c>
      <c r="C10" s="1">
        <v>75</v>
      </c>
      <c r="D10" s="1">
        <v>28</v>
      </c>
      <c r="E10" s="1">
        <v>45</v>
      </c>
      <c r="F10" s="1">
        <v>215</v>
      </c>
      <c r="G10" s="1">
        <v>66</v>
      </c>
      <c r="H10" s="1">
        <v>36</v>
      </c>
      <c r="I10" s="1">
        <v>22</v>
      </c>
      <c r="J10" s="1">
        <v>27</v>
      </c>
      <c r="K10" s="1">
        <v>0</v>
      </c>
      <c r="L10" s="1">
        <v>0</v>
      </c>
      <c r="M10" s="1">
        <v>279</v>
      </c>
      <c r="N10" s="1">
        <f>VLOOKUP(A10,Games!$A$2:$D$527,3,FALSE)</f>
        <v>2</v>
      </c>
      <c r="O10" s="1">
        <f>VLOOKUP(A10,Games!$A$2:$D$527,4,FALSE)</f>
        <v>24</v>
      </c>
      <c r="P10" s="3">
        <f t="shared" ref="P10" si="3">(R10-S10)/B10</f>
        <v>27.136363636363637</v>
      </c>
      <c r="R10">
        <f t="shared" ref="R10" si="4">SUM(M10,I10,H10,(G10*1.5),F10)</f>
        <v>651</v>
      </c>
      <c r="S10">
        <f t="shared" ref="S10" si="5">SUM((J10*2),(K10*3),(L10*4))</f>
        <v>54</v>
      </c>
      <c r="T10" t="str">
        <f>IFERROR(VLOOKUP(A10,Games!$I$2:$I$246,1,FALSE)," ")</f>
        <v xml:space="preserve"> </v>
      </c>
    </row>
    <row r="11" spans="1:20" x14ac:dyDescent="0.25">
      <c r="A11" s="2" t="s">
        <v>299</v>
      </c>
      <c r="B11" s="1">
        <v>20</v>
      </c>
      <c r="C11" s="1">
        <v>10</v>
      </c>
      <c r="D11" s="1">
        <v>8</v>
      </c>
      <c r="E11" s="1">
        <v>2</v>
      </c>
      <c r="F11" s="1">
        <v>51</v>
      </c>
      <c r="G11" s="1">
        <v>25</v>
      </c>
      <c r="H11" s="1">
        <v>23</v>
      </c>
      <c r="I11" s="1">
        <v>2</v>
      </c>
      <c r="J11" s="1">
        <v>26</v>
      </c>
      <c r="K11" s="1">
        <v>1</v>
      </c>
      <c r="L11" s="1">
        <v>0</v>
      </c>
      <c r="M11" s="1">
        <v>46</v>
      </c>
      <c r="N11" s="1">
        <f>VLOOKUP(A11,Games!$A$2:$D$527,3,FALSE)</f>
        <v>3</v>
      </c>
      <c r="O11" s="1">
        <f>VLOOKUP(A11,Games!$A$2:$D$527,4,FALSE)</f>
        <v>23</v>
      </c>
      <c r="P11" s="3">
        <f t="shared" ref="P11" si="6">(R11-S11)/B11</f>
        <v>5.2249999999999996</v>
      </c>
      <c r="R11">
        <f t="shared" ref="R11" si="7">SUM(M11,I11,H11,(G11*1.5),F11)</f>
        <v>159.5</v>
      </c>
      <c r="S11">
        <f t="shared" ref="S11" si="8">SUM((J11*2),(K11*3),(L11*4))</f>
        <v>55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17</v>
      </c>
      <c r="C12" s="1">
        <v>54</v>
      </c>
      <c r="D12" s="1">
        <v>7</v>
      </c>
      <c r="E12" s="1">
        <v>6</v>
      </c>
      <c r="F12" s="1">
        <v>57</v>
      </c>
      <c r="G12" s="1">
        <v>27</v>
      </c>
      <c r="H12" s="1">
        <v>26</v>
      </c>
      <c r="I12" s="1">
        <v>2</v>
      </c>
      <c r="J12" s="1">
        <v>32</v>
      </c>
      <c r="K12" s="1">
        <v>0</v>
      </c>
      <c r="L12" s="1">
        <v>2</v>
      </c>
      <c r="M12" s="1">
        <v>135</v>
      </c>
      <c r="N12" s="1">
        <f>VLOOKUP(A12,Games!$A$2:$D$527,3,FALSE)</f>
        <v>4</v>
      </c>
      <c r="O12" s="1">
        <f>VLOOKUP(A12,Games!$A$2:$D$527,4,FALSE)</f>
        <v>21</v>
      </c>
      <c r="P12" s="3">
        <f t="shared" ref="P12:P13" si="9">(R12-S12)/B12</f>
        <v>11.088235294117647</v>
      </c>
      <c r="R12">
        <f t="shared" ref="R12:R13" si="10">SUM(M12,I12,H12,(G12*1.5),F12)</f>
        <v>260.5</v>
      </c>
      <c r="S12">
        <f t="shared" ref="S12:S13" si="11">SUM((J12*2),(K12*3),(L12*4))</f>
        <v>72</v>
      </c>
      <c r="T12" t="str">
        <f>IFERROR(VLOOKUP(A12,Games!$I$2:$I$246,1,FALSE)," ")</f>
        <v xml:space="preserve"> </v>
      </c>
    </row>
    <row r="13" spans="1:20" x14ac:dyDescent="0.25">
      <c r="A13" s="2" t="s">
        <v>240</v>
      </c>
      <c r="B13" s="1">
        <v>14</v>
      </c>
      <c r="C13" s="1">
        <v>34</v>
      </c>
      <c r="D13" s="1">
        <v>1</v>
      </c>
      <c r="E13" s="1">
        <v>8</v>
      </c>
      <c r="F13" s="1">
        <v>66</v>
      </c>
      <c r="G13" s="1">
        <v>4</v>
      </c>
      <c r="H13" s="1">
        <v>10</v>
      </c>
      <c r="I13" s="1">
        <v>4</v>
      </c>
      <c r="J13" s="1">
        <v>22</v>
      </c>
      <c r="K13" s="1">
        <v>0</v>
      </c>
      <c r="L13" s="1">
        <v>0</v>
      </c>
      <c r="M13" s="1">
        <v>79</v>
      </c>
      <c r="N13" s="1">
        <f>VLOOKUP(A13,Games!$A$2:$D$527,3,FALSE)</f>
        <v>1</v>
      </c>
      <c r="O13" s="1">
        <f>VLOOKUP(A13,Games!$A$2:$D$527,4,FALSE)</f>
        <v>15</v>
      </c>
      <c r="P13" s="3">
        <f t="shared" si="9"/>
        <v>8.6428571428571423</v>
      </c>
      <c r="R13">
        <f t="shared" si="10"/>
        <v>165</v>
      </c>
      <c r="S13">
        <f t="shared" si="11"/>
        <v>44</v>
      </c>
      <c r="T13" t="str">
        <f>IFERROR(VLOOKUP(A13,Games!$I$2:$I$246,1,FALSE)," ")</f>
        <v>Jei Welsh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ref="R14" si="12">SUM(M14,I14,H14,(G14*1.5),F14)</f>
        <v>0</v>
      </c>
      <c r="S14">
        <f t="shared" ref="S14" si="13">SUM((J14*2),(K14*3),(L14*4))</f>
        <v>0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4">SUM(M15,I15,H15,(G15*1.5),F15)</f>
        <v>0</v>
      </c>
      <c r="S15">
        <f t="shared" ref="S15:S16" si="15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4"/>
        <v>0</v>
      </c>
      <c r="S16">
        <f t="shared" si="15"/>
        <v>0</v>
      </c>
      <c r="T16" t="str">
        <f>IFERROR(VLOOKUP(A16,Games!$I$2:$I$246,1,FALSE)," ")</f>
        <v xml:space="preserve"> </v>
      </c>
    </row>
    <row r="17" spans="1:13" x14ac:dyDescent="0.25">
      <c r="A17" s="22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x14ac:dyDescent="0.25">
      <c r="A18" s="25" t="s">
        <v>273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2" si="16">IF(A4=""," ",A4)</f>
        <v>Mooch Jones</v>
      </c>
      <c r="B20" s="1"/>
      <c r="C20" s="3">
        <f t="shared" ref="C20:M20" si="17">IF(ISNUMBER($B4),C4/$B4," ")</f>
        <v>2.625</v>
      </c>
      <c r="D20" s="3">
        <f t="shared" si="17"/>
        <v>0</v>
      </c>
      <c r="E20" s="3">
        <f t="shared" si="17"/>
        <v>1.09375</v>
      </c>
      <c r="F20" s="3">
        <f t="shared" si="17"/>
        <v>7.15625</v>
      </c>
      <c r="G20" s="3">
        <f t="shared" si="17"/>
        <v>0.78125</v>
      </c>
      <c r="H20" s="3">
        <f t="shared" si="17"/>
        <v>0.5</v>
      </c>
      <c r="I20" s="3">
        <f t="shared" si="17"/>
        <v>1</v>
      </c>
      <c r="J20" s="3">
        <f t="shared" si="17"/>
        <v>1.875</v>
      </c>
      <c r="K20" s="3">
        <f t="shared" si="17"/>
        <v>0</v>
      </c>
      <c r="L20" s="3">
        <f t="shared" si="17"/>
        <v>0</v>
      </c>
      <c r="M20" s="3">
        <f t="shared" si="17"/>
        <v>6.34375</v>
      </c>
    </row>
    <row r="21" spans="1:13" x14ac:dyDescent="0.25">
      <c r="A21" s="2" t="str">
        <f t="shared" si="16"/>
        <v>Aaron McMillan</v>
      </c>
      <c r="B21" s="1"/>
      <c r="C21" s="3">
        <f t="shared" ref="C21:M21" si="18">IF(ISNUMBER($B5),C5/$B5," ")</f>
        <v>2.125</v>
      </c>
      <c r="D21" s="3">
        <f t="shared" si="18"/>
        <v>3.125E-2</v>
      </c>
      <c r="E21" s="3">
        <f t="shared" si="18"/>
        <v>1.3125</v>
      </c>
      <c r="F21" s="3">
        <f t="shared" si="18"/>
        <v>4.625</v>
      </c>
      <c r="G21" s="3">
        <f t="shared" si="18"/>
        <v>2.03125</v>
      </c>
      <c r="H21" s="3">
        <f t="shared" si="18"/>
        <v>1.9375</v>
      </c>
      <c r="I21" s="3">
        <f t="shared" si="18"/>
        <v>0.125</v>
      </c>
      <c r="J21" s="3">
        <f t="shared" si="18"/>
        <v>1.9375</v>
      </c>
      <c r="K21" s="3">
        <f t="shared" si="18"/>
        <v>0</v>
      </c>
      <c r="L21" s="3">
        <f t="shared" si="18"/>
        <v>0</v>
      </c>
      <c r="M21" s="3">
        <f t="shared" si="18"/>
        <v>5.65625</v>
      </c>
    </row>
    <row r="22" spans="1:13" x14ac:dyDescent="0.25">
      <c r="A22" s="2" t="str">
        <f t="shared" si="16"/>
        <v>Luke Taunton-Stelzner</v>
      </c>
      <c r="B22" s="1"/>
      <c r="C22" s="3">
        <f t="shared" ref="C22:M22" si="19">IF(ISNUMBER($B6),C6/$B6," ")</f>
        <v>3.161290322580645</v>
      </c>
      <c r="D22" s="3">
        <f t="shared" si="19"/>
        <v>0.5161290322580645</v>
      </c>
      <c r="E22" s="3">
        <f t="shared" si="19"/>
        <v>0.29032258064516131</v>
      </c>
      <c r="F22" s="3">
        <f t="shared" si="19"/>
        <v>4.290322580645161</v>
      </c>
      <c r="G22" s="3">
        <f t="shared" si="19"/>
        <v>1.064516129032258</v>
      </c>
      <c r="H22" s="3">
        <f t="shared" si="19"/>
        <v>1.3870967741935485</v>
      </c>
      <c r="I22" s="3">
        <f t="shared" si="19"/>
        <v>0.25806451612903225</v>
      </c>
      <c r="J22" s="3">
        <f t="shared" si="19"/>
        <v>1.064516129032258</v>
      </c>
      <c r="K22" s="3">
        <f t="shared" si="19"/>
        <v>0</v>
      </c>
      <c r="L22" s="3">
        <f t="shared" si="19"/>
        <v>0</v>
      </c>
      <c r="M22" s="3">
        <f t="shared" si="19"/>
        <v>8.1612903225806459</v>
      </c>
    </row>
    <row r="23" spans="1:13" x14ac:dyDescent="0.25">
      <c r="A23" s="2" t="str">
        <f t="shared" si="16"/>
        <v>Gabe Haynes</v>
      </c>
      <c r="B23" s="1"/>
      <c r="C23" s="3">
        <f t="shared" ref="C23:M23" si="20">IF(ISNUMBER($B7),C7/$B7," ")</f>
        <v>2.7586206896551726</v>
      </c>
      <c r="D23" s="3">
        <f t="shared" si="20"/>
        <v>0</v>
      </c>
      <c r="E23" s="3">
        <f t="shared" si="20"/>
        <v>0.27586206896551724</v>
      </c>
      <c r="F23" s="3">
        <f t="shared" si="20"/>
        <v>3.0344827586206895</v>
      </c>
      <c r="G23" s="3">
        <f t="shared" si="20"/>
        <v>3.4137931034482758</v>
      </c>
      <c r="H23" s="3">
        <f t="shared" si="20"/>
        <v>1.0344827586206897</v>
      </c>
      <c r="I23" s="3">
        <f t="shared" si="20"/>
        <v>0</v>
      </c>
      <c r="J23" s="3">
        <f t="shared" si="20"/>
        <v>0.96551724137931039</v>
      </c>
      <c r="K23" s="3">
        <f t="shared" si="20"/>
        <v>0</v>
      </c>
      <c r="L23" s="3">
        <f t="shared" si="20"/>
        <v>3.4482758620689655E-2</v>
      </c>
      <c r="M23" s="3">
        <f t="shared" si="20"/>
        <v>5.7931034482758621</v>
      </c>
    </row>
    <row r="24" spans="1:13" x14ac:dyDescent="0.25">
      <c r="A24" s="2" t="str">
        <f t="shared" si="16"/>
        <v>John Southwell</v>
      </c>
      <c r="B24" s="1"/>
      <c r="C24" s="3">
        <f t="shared" ref="C24:M24" si="21">IF(ISNUMBER($B8),C8/$B8," ")</f>
        <v>1.25</v>
      </c>
      <c r="D24" s="3">
        <f t="shared" si="21"/>
        <v>0.32142857142857145</v>
      </c>
      <c r="E24" s="3">
        <f t="shared" si="21"/>
        <v>0.39285714285714285</v>
      </c>
      <c r="F24" s="3">
        <f t="shared" si="21"/>
        <v>2.6071428571428572</v>
      </c>
      <c r="G24" s="3">
        <f t="shared" si="21"/>
        <v>3.0714285714285716</v>
      </c>
      <c r="H24" s="3">
        <f t="shared" si="21"/>
        <v>1.0714285714285714</v>
      </c>
      <c r="I24" s="3">
        <f t="shared" si="21"/>
        <v>0.10714285714285714</v>
      </c>
      <c r="J24" s="3">
        <f t="shared" si="21"/>
        <v>0.39285714285714285</v>
      </c>
      <c r="K24" s="3">
        <f t="shared" si="21"/>
        <v>3.5714285714285712E-2</v>
      </c>
      <c r="L24" s="3">
        <f t="shared" si="21"/>
        <v>3.5714285714285712E-2</v>
      </c>
      <c r="M24" s="3">
        <f t="shared" si="21"/>
        <v>3.8571428571428572</v>
      </c>
    </row>
    <row r="25" spans="1:13" x14ac:dyDescent="0.25">
      <c r="A25" s="2" t="str">
        <f t="shared" si="16"/>
        <v>Anthony Pronin</v>
      </c>
      <c r="B25" s="1"/>
      <c r="C25" s="3">
        <f t="shared" ref="C25:M25" si="22">IF(ISNUMBER($B9),C9/$B9," ")</f>
        <v>2.75</v>
      </c>
      <c r="D25" s="3">
        <f t="shared" si="22"/>
        <v>1.375</v>
      </c>
      <c r="E25" s="3">
        <f t="shared" si="22"/>
        <v>2.4166666666666665</v>
      </c>
      <c r="F25" s="3">
        <f t="shared" si="22"/>
        <v>4.583333333333333</v>
      </c>
      <c r="G25" s="3">
        <f t="shared" si="22"/>
        <v>3.4583333333333335</v>
      </c>
      <c r="H25" s="3">
        <f t="shared" si="22"/>
        <v>3</v>
      </c>
      <c r="I25" s="3">
        <f t="shared" si="22"/>
        <v>0.125</v>
      </c>
      <c r="J25" s="3">
        <f t="shared" si="22"/>
        <v>2.375</v>
      </c>
      <c r="K25" s="3">
        <f t="shared" si="22"/>
        <v>4.1666666666666664E-2</v>
      </c>
      <c r="L25" s="3">
        <f t="shared" si="22"/>
        <v>0</v>
      </c>
      <c r="M25" s="3">
        <f t="shared" si="22"/>
        <v>12.041666666666666</v>
      </c>
    </row>
    <row r="26" spans="1:13" x14ac:dyDescent="0.25">
      <c r="A26" s="2" t="str">
        <f t="shared" si="16"/>
        <v>Jono Miller</v>
      </c>
      <c r="B26" s="1"/>
      <c r="C26" s="3">
        <f t="shared" ref="C26:M26" si="23">IF(ISNUMBER($B10),C10/$B10," ")</f>
        <v>3.4090909090909092</v>
      </c>
      <c r="D26" s="3">
        <f t="shared" si="23"/>
        <v>1.2727272727272727</v>
      </c>
      <c r="E26" s="3">
        <f t="shared" si="23"/>
        <v>2.0454545454545454</v>
      </c>
      <c r="F26" s="3">
        <f t="shared" si="23"/>
        <v>9.7727272727272734</v>
      </c>
      <c r="G26" s="3">
        <f t="shared" si="23"/>
        <v>3</v>
      </c>
      <c r="H26" s="3">
        <f t="shared" si="23"/>
        <v>1.6363636363636365</v>
      </c>
      <c r="I26" s="3">
        <f t="shared" si="23"/>
        <v>1</v>
      </c>
      <c r="J26" s="3">
        <f t="shared" si="23"/>
        <v>1.2272727272727273</v>
      </c>
      <c r="K26" s="3">
        <f t="shared" si="23"/>
        <v>0</v>
      </c>
      <c r="L26" s="3">
        <f t="shared" si="23"/>
        <v>0</v>
      </c>
      <c r="M26" s="3">
        <f t="shared" si="23"/>
        <v>12.681818181818182</v>
      </c>
    </row>
    <row r="27" spans="1:13" x14ac:dyDescent="0.25">
      <c r="A27" s="2" t="str">
        <f t="shared" si="16"/>
        <v>Dean Abbott</v>
      </c>
      <c r="B27" s="1"/>
      <c r="C27" s="3">
        <f t="shared" ref="C27:M27" si="24">IF(ISNUMBER($B11),C11/$B11," ")</f>
        <v>0.5</v>
      </c>
      <c r="D27" s="3">
        <f t="shared" si="24"/>
        <v>0.4</v>
      </c>
      <c r="E27" s="3">
        <f t="shared" si="24"/>
        <v>0.1</v>
      </c>
      <c r="F27" s="3">
        <f t="shared" si="24"/>
        <v>2.5499999999999998</v>
      </c>
      <c r="G27" s="3">
        <f t="shared" si="24"/>
        <v>1.25</v>
      </c>
      <c r="H27" s="3">
        <f t="shared" si="24"/>
        <v>1.1499999999999999</v>
      </c>
      <c r="I27" s="3">
        <f t="shared" si="24"/>
        <v>0.1</v>
      </c>
      <c r="J27" s="3">
        <f t="shared" si="24"/>
        <v>1.3</v>
      </c>
      <c r="K27" s="3">
        <f t="shared" si="24"/>
        <v>0.05</v>
      </c>
      <c r="L27" s="3">
        <f t="shared" si="24"/>
        <v>0</v>
      </c>
      <c r="M27" s="3">
        <f t="shared" si="24"/>
        <v>2.2999999999999998</v>
      </c>
    </row>
    <row r="28" spans="1:13" x14ac:dyDescent="0.25">
      <c r="A28" s="2" t="str">
        <f t="shared" si="16"/>
        <v>Ariston Sillana</v>
      </c>
      <c r="B28" s="1"/>
      <c r="C28" s="3">
        <f t="shared" ref="C28:M28" si="25">IF(ISNUMBER($B12),C12/$B12," ")</f>
        <v>3.1764705882352939</v>
      </c>
      <c r="D28" s="3">
        <f t="shared" si="25"/>
        <v>0.41176470588235292</v>
      </c>
      <c r="E28" s="3">
        <f t="shared" si="25"/>
        <v>0.35294117647058826</v>
      </c>
      <c r="F28" s="3">
        <f t="shared" si="25"/>
        <v>3.3529411764705883</v>
      </c>
      <c r="G28" s="3">
        <f t="shared" si="25"/>
        <v>1.588235294117647</v>
      </c>
      <c r="H28" s="3">
        <f t="shared" si="25"/>
        <v>1.5294117647058822</v>
      </c>
      <c r="I28" s="3">
        <f t="shared" si="25"/>
        <v>0.11764705882352941</v>
      </c>
      <c r="J28" s="3">
        <f t="shared" si="25"/>
        <v>1.8823529411764706</v>
      </c>
      <c r="K28" s="3">
        <f t="shared" si="25"/>
        <v>0</v>
      </c>
      <c r="L28" s="3">
        <f t="shared" si="25"/>
        <v>0.11764705882352941</v>
      </c>
      <c r="M28" s="3">
        <f t="shared" si="25"/>
        <v>7.9411764705882355</v>
      </c>
    </row>
    <row r="29" spans="1:13" x14ac:dyDescent="0.25">
      <c r="A29" s="2" t="str">
        <f t="shared" si="16"/>
        <v>Jei Welsh</v>
      </c>
      <c r="B29" s="1"/>
      <c r="C29" s="3">
        <f t="shared" ref="C29:M29" si="26">IF(ISNUMBER($B13),C13/$B13," ")</f>
        <v>2.4285714285714284</v>
      </c>
      <c r="D29" s="3">
        <f t="shared" si="26"/>
        <v>7.1428571428571425E-2</v>
      </c>
      <c r="E29" s="3">
        <f t="shared" si="26"/>
        <v>0.5714285714285714</v>
      </c>
      <c r="F29" s="3">
        <f t="shared" si="26"/>
        <v>4.7142857142857144</v>
      </c>
      <c r="G29" s="3">
        <f t="shared" si="26"/>
        <v>0.2857142857142857</v>
      </c>
      <c r="H29" s="3">
        <f t="shared" si="26"/>
        <v>0.7142857142857143</v>
      </c>
      <c r="I29" s="3">
        <f t="shared" si="26"/>
        <v>0.2857142857142857</v>
      </c>
      <c r="J29" s="3">
        <f t="shared" si="26"/>
        <v>1.5714285714285714</v>
      </c>
      <c r="K29" s="3">
        <f t="shared" si="26"/>
        <v>0</v>
      </c>
      <c r="L29" s="3">
        <f t="shared" si="26"/>
        <v>0</v>
      </c>
      <c r="M29" s="3">
        <f t="shared" si="26"/>
        <v>5.6428571428571432</v>
      </c>
    </row>
    <row r="30" spans="1:13" x14ac:dyDescent="0.25">
      <c r="A30" s="2" t="str">
        <f t="shared" si="16"/>
        <v xml:space="preserve"> </v>
      </c>
      <c r="B30" s="1"/>
      <c r="C30" s="3" t="str">
        <f t="shared" ref="C30:M30" si="27">IF(ISNUMBER($B14),C14/$B14," ")</f>
        <v xml:space="preserve"> </v>
      </c>
      <c r="D30" s="3" t="str">
        <f t="shared" si="27"/>
        <v xml:space="preserve"> </v>
      </c>
      <c r="E30" s="3" t="str">
        <f t="shared" si="27"/>
        <v xml:space="preserve"> </v>
      </c>
      <c r="F30" s="3" t="str">
        <f t="shared" si="27"/>
        <v xml:space="preserve"> </v>
      </c>
      <c r="G30" s="3" t="str">
        <f t="shared" si="27"/>
        <v xml:space="preserve"> </v>
      </c>
      <c r="H30" s="3" t="str">
        <f t="shared" si="27"/>
        <v xml:space="preserve"> </v>
      </c>
      <c r="I30" s="3" t="str">
        <f t="shared" si="27"/>
        <v xml:space="preserve"> </v>
      </c>
      <c r="J30" s="3" t="str">
        <f t="shared" si="27"/>
        <v xml:space="preserve"> </v>
      </c>
      <c r="K30" s="3" t="str">
        <f t="shared" si="27"/>
        <v xml:space="preserve"> </v>
      </c>
      <c r="L30" s="3" t="str">
        <f t="shared" si="27"/>
        <v xml:space="preserve"> </v>
      </c>
      <c r="M30" s="3" t="str">
        <f t="shared" si="27"/>
        <v xml:space="preserve"> </v>
      </c>
    </row>
    <row r="31" spans="1:13" x14ac:dyDescent="0.25">
      <c r="A31" s="2" t="str">
        <f t="shared" si="16"/>
        <v xml:space="preserve"> </v>
      </c>
      <c r="B31" s="1"/>
      <c r="C31" s="3" t="str">
        <f t="shared" ref="C31:M31" si="28">IF(ISNUMBER($B15),C15/$B15," ")</f>
        <v xml:space="preserve"> </v>
      </c>
      <c r="D31" s="3" t="str">
        <f t="shared" si="28"/>
        <v xml:space="preserve"> </v>
      </c>
      <c r="E31" s="3" t="str">
        <f t="shared" si="28"/>
        <v xml:space="preserve"> </v>
      </c>
      <c r="F31" s="3" t="str">
        <f t="shared" si="28"/>
        <v xml:space="preserve"> </v>
      </c>
      <c r="G31" s="3" t="str">
        <f t="shared" si="28"/>
        <v xml:space="preserve"> </v>
      </c>
      <c r="H31" s="3" t="str">
        <f t="shared" si="28"/>
        <v xml:space="preserve"> </v>
      </c>
      <c r="I31" s="3" t="str">
        <f t="shared" si="28"/>
        <v xml:space="preserve"> </v>
      </c>
      <c r="J31" s="3" t="str">
        <f t="shared" si="28"/>
        <v xml:space="preserve"> </v>
      </c>
      <c r="K31" s="3" t="str">
        <f t="shared" si="28"/>
        <v xml:space="preserve"> </v>
      </c>
      <c r="L31" s="3" t="str">
        <f t="shared" si="28"/>
        <v xml:space="preserve"> </v>
      </c>
      <c r="M31" s="3" t="str">
        <f t="shared" si="28"/>
        <v xml:space="preserve"> </v>
      </c>
    </row>
    <row r="32" spans="1:13" x14ac:dyDescent="0.25">
      <c r="A32" s="2" t="str">
        <f t="shared" si="16"/>
        <v xml:space="preserve"> </v>
      </c>
      <c r="B32" s="1"/>
      <c r="C32" s="3" t="str">
        <f t="shared" ref="C32:M32" si="29">IF(ISNUMBER($B16),C16/$B16," ")</f>
        <v xml:space="preserve"> </v>
      </c>
      <c r="D32" s="3" t="str">
        <f t="shared" si="29"/>
        <v xml:space="preserve"> </v>
      </c>
      <c r="E32" s="3" t="str">
        <f t="shared" si="29"/>
        <v xml:space="preserve"> </v>
      </c>
      <c r="F32" s="3" t="str">
        <f t="shared" si="29"/>
        <v xml:space="preserve"> </v>
      </c>
      <c r="G32" s="3" t="str">
        <f t="shared" si="29"/>
        <v xml:space="preserve"> </v>
      </c>
      <c r="H32" s="3" t="str">
        <f t="shared" si="29"/>
        <v xml:space="preserve"> </v>
      </c>
      <c r="I32" s="3" t="str">
        <f t="shared" si="29"/>
        <v xml:space="preserve"> </v>
      </c>
      <c r="J32" s="3" t="str">
        <f t="shared" si="29"/>
        <v xml:space="preserve"> </v>
      </c>
      <c r="K32" s="3" t="str">
        <f t="shared" si="29"/>
        <v xml:space="preserve"> </v>
      </c>
      <c r="L32" s="3" t="str">
        <f t="shared" si="29"/>
        <v xml:space="preserve"> </v>
      </c>
      <c r="M32" s="3" t="str">
        <f t="shared" si="29"/>
        <v xml:space="preserve"> </v>
      </c>
    </row>
  </sheetData>
  <mergeCells count="3">
    <mergeCell ref="A17:M17"/>
    <mergeCell ref="A18:M18"/>
    <mergeCell ref="A2:P2"/>
  </mergeCells>
  <conditionalFormatting sqref="A4:A13">
    <cfRule type="expression" dxfId="15" priority="1">
      <formula>EXACT(A4,T4)</formula>
    </cfRule>
    <cfRule type="expression" dxfId="14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T42"/>
  <sheetViews>
    <sheetView workbookViewId="0">
      <selection activeCell="Z9" sqref="Z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ht="15.75" thickBot="1" x14ac:dyDescent="0.3">
      <c r="A1" t="s">
        <v>271</v>
      </c>
    </row>
    <row r="2" spans="1:20" ht="16.5" thickTop="1" thickBot="1" x14ac:dyDescent="0.3">
      <c r="A2" s="28" t="s">
        <v>320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0" t="s">
        <v>320</v>
      </c>
    </row>
    <row r="3" spans="1:20" ht="15.75" thickTop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304</v>
      </c>
      <c r="B4" s="1">
        <v>32</v>
      </c>
      <c r="C4" s="1">
        <v>89</v>
      </c>
      <c r="D4" s="1">
        <v>17</v>
      </c>
      <c r="E4" s="1">
        <v>18</v>
      </c>
      <c r="F4" s="1">
        <v>168</v>
      </c>
      <c r="G4" s="1">
        <v>54</v>
      </c>
      <c r="H4" s="1">
        <v>31</v>
      </c>
      <c r="I4" s="1">
        <v>22</v>
      </c>
      <c r="J4" s="1">
        <v>27</v>
      </c>
      <c r="K4" s="1">
        <v>0</v>
      </c>
      <c r="L4" s="1">
        <v>0</v>
      </c>
      <c r="M4" s="1">
        <v>247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15.46875</v>
      </c>
      <c r="R4">
        <f>SUM(M4,I4,H4,(G4*1.5),F4)</f>
        <v>549</v>
      </c>
      <c r="S4">
        <f>SUM((J4*2),(K4*3),(L4*4))</f>
        <v>54</v>
      </c>
      <c r="T4" t="str">
        <f>IFERROR(VLOOKUP(A4,Games!$I$2:$I$246,1,FALSE)," ")</f>
        <v xml:space="preserve"> </v>
      </c>
    </row>
    <row r="5" spans="1:20" x14ac:dyDescent="0.25">
      <c r="A5" s="2" t="s">
        <v>323</v>
      </c>
      <c r="B5" s="1">
        <v>31</v>
      </c>
      <c r="C5" s="1">
        <v>12</v>
      </c>
      <c r="D5" s="1">
        <v>15</v>
      </c>
      <c r="E5" s="1">
        <v>0</v>
      </c>
      <c r="F5" s="1">
        <v>63</v>
      </c>
      <c r="G5" s="1">
        <v>52</v>
      </c>
      <c r="H5" s="1">
        <v>27</v>
      </c>
      <c r="I5" s="1">
        <v>0</v>
      </c>
      <c r="J5" s="1">
        <v>44</v>
      </c>
      <c r="K5" s="1">
        <v>0</v>
      </c>
      <c r="L5" s="1">
        <v>0</v>
      </c>
      <c r="M5" s="1">
        <v>69</v>
      </c>
      <c r="N5" s="1">
        <f>VLOOKUP(A5,Games!$A$2:$D$527,3,FALSE)</f>
        <v>0</v>
      </c>
      <c r="O5" s="1">
        <f>VLOOKUP(A5,Games!$A$2:$D$527,4,FALSE)</f>
        <v>31</v>
      </c>
      <c r="P5" s="3">
        <f t="shared" ref="P5" si="0">(R5-S5)/B5</f>
        <v>4.806451612903226</v>
      </c>
      <c r="R5">
        <f t="shared" ref="R5:R6" si="1">SUM(M5,I5,H5,(G5*1.5),F5)</f>
        <v>237</v>
      </c>
      <c r="S5">
        <f t="shared" ref="S5" si="2">SUM((J5*2),(K5*3),(L5*4))</f>
        <v>88</v>
      </c>
      <c r="T5" t="str">
        <f>IFERROR(VLOOKUP(A5,Games!$I$2:$I$246,1,FALSE)," ")</f>
        <v xml:space="preserve"> </v>
      </c>
    </row>
    <row r="6" spans="1:20" x14ac:dyDescent="0.25">
      <c r="A6" s="2" t="s">
        <v>305</v>
      </c>
      <c r="B6" s="1">
        <v>31</v>
      </c>
      <c r="C6" s="1">
        <v>85</v>
      </c>
      <c r="D6" s="1">
        <v>47</v>
      </c>
      <c r="E6" s="1">
        <v>45</v>
      </c>
      <c r="F6" s="1">
        <v>194</v>
      </c>
      <c r="G6" s="1">
        <v>97</v>
      </c>
      <c r="H6" s="1">
        <v>53</v>
      </c>
      <c r="I6" s="1">
        <v>11</v>
      </c>
      <c r="J6" s="1">
        <v>39</v>
      </c>
      <c r="K6" s="1">
        <v>0</v>
      </c>
      <c r="L6" s="1">
        <v>0</v>
      </c>
      <c r="M6" s="1">
        <v>356</v>
      </c>
      <c r="N6" s="1">
        <f>VLOOKUP(A6,Games!$A$2:$D$527,3,FALSE)</f>
        <v>0</v>
      </c>
      <c r="O6" s="1">
        <f>VLOOKUP(A6,Games!$A$2:$D$527,4,FALSE)</f>
        <v>31</v>
      </c>
      <c r="P6" s="3">
        <f t="shared" ref="P6" si="3">(R6-S6)/B6</f>
        <v>21.983870967741936</v>
      </c>
      <c r="R6">
        <f t="shared" si="1"/>
        <v>759.5</v>
      </c>
      <c r="S6">
        <f t="shared" ref="S6" si="4">SUM((J6*2),(K6*3),(L6*4))</f>
        <v>78</v>
      </c>
      <c r="T6" t="str">
        <f>IFERROR(VLOOKUP(A6,Games!$I$2:$I$246,1,FALSE)," ")</f>
        <v xml:space="preserve"> </v>
      </c>
    </row>
    <row r="7" spans="1:20" x14ac:dyDescent="0.25">
      <c r="A7" s="2" t="s">
        <v>322</v>
      </c>
      <c r="B7" s="1">
        <v>30</v>
      </c>
      <c r="C7" s="1">
        <v>68</v>
      </c>
      <c r="D7" s="1">
        <v>2</v>
      </c>
      <c r="E7" s="1">
        <v>37</v>
      </c>
      <c r="F7" s="1">
        <v>227</v>
      </c>
      <c r="G7" s="1">
        <v>12</v>
      </c>
      <c r="H7" s="1">
        <v>29</v>
      </c>
      <c r="I7" s="1">
        <v>8</v>
      </c>
      <c r="J7" s="1">
        <v>62</v>
      </c>
      <c r="K7" s="1">
        <v>0</v>
      </c>
      <c r="L7" s="1">
        <v>0</v>
      </c>
      <c r="M7" s="1">
        <v>179</v>
      </c>
      <c r="N7" s="1">
        <f>VLOOKUP(A7,Games!$A$2:$D$527,3,FALSE)</f>
        <v>0</v>
      </c>
      <c r="O7" s="1">
        <f>VLOOKUP(A7,Games!$A$2:$D$527,4,FALSE)</f>
        <v>30</v>
      </c>
      <c r="P7" s="3">
        <f t="shared" ref="P7:P11" si="5">(R7-S7)/B7</f>
        <v>11.233333333333333</v>
      </c>
      <c r="R7">
        <f t="shared" ref="R7:R11" si="6">SUM(M7,I7,H7,(G7*1.5),F7)</f>
        <v>461</v>
      </c>
      <c r="S7">
        <f t="shared" ref="S7:S11" si="7">SUM((J7*2),(K7*3),(L7*4))</f>
        <v>124</v>
      </c>
      <c r="T7" t="str">
        <f>IFERROR(VLOOKUP(A7,Games!$I$2:$I$246,1,FALSE)," ")</f>
        <v xml:space="preserve"> </v>
      </c>
    </row>
    <row r="8" spans="1:20" x14ac:dyDescent="0.25">
      <c r="A8" s="2" t="s">
        <v>325</v>
      </c>
      <c r="B8" s="1">
        <v>26</v>
      </c>
      <c r="C8" s="1">
        <v>32</v>
      </c>
      <c r="D8" s="1">
        <v>6</v>
      </c>
      <c r="E8" s="1">
        <v>8</v>
      </c>
      <c r="F8" s="1">
        <v>106</v>
      </c>
      <c r="G8" s="1">
        <v>28</v>
      </c>
      <c r="H8" s="1">
        <v>18</v>
      </c>
      <c r="I8" s="1">
        <v>5</v>
      </c>
      <c r="J8" s="1">
        <v>18</v>
      </c>
      <c r="K8" s="1">
        <v>0</v>
      </c>
      <c r="L8" s="1">
        <v>0</v>
      </c>
      <c r="M8" s="1">
        <v>90</v>
      </c>
      <c r="N8" s="1">
        <f>VLOOKUP(A8,Games!$A$2:$D$527,3,FALSE)</f>
        <v>0</v>
      </c>
      <c r="O8" s="1">
        <f>VLOOKUP(A8,Games!$A$2:$D$527,4,FALSE)</f>
        <v>26</v>
      </c>
      <c r="P8" s="3">
        <f t="shared" si="5"/>
        <v>8.6538461538461533</v>
      </c>
      <c r="R8">
        <f t="shared" si="6"/>
        <v>261</v>
      </c>
      <c r="S8">
        <f t="shared" si="7"/>
        <v>36</v>
      </c>
      <c r="T8" t="str">
        <f>IFERROR(VLOOKUP(A8,Games!$I$2:$I$246,1,FALSE)," ")</f>
        <v xml:space="preserve"> </v>
      </c>
    </row>
    <row r="9" spans="1:20" x14ac:dyDescent="0.25">
      <c r="A9" s="2" t="s">
        <v>321</v>
      </c>
      <c r="B9" s="1">
        <v>22</v>
      </c>
      <c r="C9" s="1">
        <v>36</v>
      </c>
      <c r="D9" s="1">
        <v>20</v>
      </c>
      <c r="E9" s="1">
        <v>9</v>
      </c>
      <c r="F9" s="1">
        <v>60</v>
      </c>
      <c r="G9" s="1">
        <v>31</v>
      </c>
      <c r="H9" s="1">
        <v>17</v>
      </c>
      <c r="I9" s="1">
        <v>4</v>
      </c>
      <c r="J9" s="1">
        <v>18</v>
      </c>
      <c r="K9" s="1">
        <v>0</v>
      </c>
      <c r="L9" s="1">
        <v>0</v>
      </c>
      <c r="M9" s="1">
        <v>141</v>
      </c>
      <c r="N9" s="1">
        <f>VLOOKUP(A9,Games!$A$2:$D$527,3,FALSE)</f>
        <v>0</v>
      </c>
      <c r="O9" s="1">
        <f>VLOOKUP(A9,Games!$A$2:$D$527,4,FALSE)</f>
        <v>22</v>
      </c>
      <c r="P9" s="3">
        <f t="shared" si="5"/>
        <v>10.568181818181818</v>
      </c>
      <c r="R9">
        <f t="shared" si="6"/>
        <v>268.5</v>
      </c>
      <c r="S9">
        <f t="shared" si="7"/>
        <v>36</v>
      </c>
      <c r="T9" t="str">
        <f>IFERROR(VLOOKUP(A9,Games!$I$2:$I$246,1,FALSE)," ")</f>
        <v xml:space="preserve"> </v>
      </c>
    </row>
    <row r="10" spans="1:20" x14ac:dyDescent="0.25">
      <c r="A10" s="2" t="s">
        <v>352</v>
      </c>
      <c r="B10" s="1">
        <v>18</v>
      </c>
      <c r="C10" s="1">
        <v>28</v>
      </c>
      <c r="D10" s="1">
        <v>4</v>
      </c>
      <c r="E10" s="1">
        <v>12</v>
      </c>
      <c r="F10" s="1">
        <v>95</v>
      </c>
      <c r="G10" s="1">
        <v>36</v>
      </c>
      <c r="H10" s="1">
        <v>8</v>
      </c>
      <c r="I10" s="1">
        <v>0</v>
      </c>
      <c r="J10" s="1">
        <v>17</v>
      </c>
      <c r="K10" s="1">
        <v>0</v>
      </c>
      <c r="L10" s="1">
        <v>0</v>
      </c>
      <c r="M10" s="1">
        <v>80</v>
      </c>
      <c r="N10" s="1">
        <f>VLOOKUP(A10,Games!$A$2:$D$527,3,FALSE)</f>
        <v>0</v>
      </c>
      <c r="O10" s="1">
        <f>VLOOKUP(A10,Games!$A$2:$D$527,4,FALSE)</f>
        <v>18</v>
      </c>
      <c r="P10" s="3">
        <f t="shared" si="5"/>
        <v>11.277777777777779</v>
      </c>
      <c r="R10">
        <f t="shared" si="6"/>
        <v>237</v>
      </c>
      <c r="S10">
        <f t="shared" si="7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307</v>
      </c>
      <c r="B11" s="1">
        <v>17</v>
      </c>
      <c r="C11" s="1">
        <v>59</v>
      </c>
      <c r="D11" s="1">
        <v>1</v>
      </c>
      <c r="E11" s="1">
        <v>24</v>
      </c>
      <c r="F11" s="1">
        <v>74</v>
      </c>
      <c r="G11" s="1">
        <v>23</v>
      </c>
      <c r="H11" s="1">
        <v>9</v>
      </c>
      <c r="I11" s="1">
        <v>13</v>
      </c>
      <c r="J11" s="1">
        <v>23</v>
      </c>
      <c r="K11" s="1">
        <v>0</v>
      </c>
      <c r="L11" s="1">
        <v>0</v>
      </c>
      <c r="M11" s="1">
        <v>145</v>
      </c>
      <c r="N11" s="1">
        <f>VLOOKUP(A11,Games!$A$2:$D$527,3,FALSE)</f>
        <v>0</v>
      </c>
      <c r="O11" s="1">
        <f>VLOOKUP(A11,Games!$A$2:$D$527,4,FALSE)</f>
        <v>17</v>
      </c>
      <c r="P11" s="3">
        <f t="shared" si="5"/>
        <v>13.5</v>
      </c>
      <c r="R11">
        <f t="shared" si="6"/>
        <v>275.5</v>
      </c>
      <c r="S11">
        <f t="shared" si="7"/>
        <v>46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13</v>
      </c>
      <c r="C12" s="1">
        <v>7</v>
      </c>
      <c r="D12" s="1">
        <v>14</v>
      </c>
      <c r="E12" s="1">
        <v>1</v>
      </c>
      <c r="F12" s="1">
        <v>28</v>
      </c>
      <c r="G12" s="1">
        <v>15</v>
      </c>
      <c r="H12" s="1">
        <v>9</v>
      </c>
      <c r="I12" s="1">
        <v>0</v>
      </c>
      <c r="J12" s="1">
        <v>7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8">(R12-S12)/B12</f>
        <v>7.884615384615385</v>
      </c>
      <c r="R12">
        <f t="shared" ref="R12" si="9">SUM(M12,I12,H12,(G12*1.5),F12)</f>
        <v>116.5</v>
      </c>
      <c r="S12">
        <f t="shared" ref="S12" si="10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308</v>
      </c>
      <c r="B13" s="1">
        <v>12</v>
      </c>
      <c r="C13" s="1">
        <v>39</v>
      </c>
      <c r="D13" s="1">
        <v>12</v>
      </c>
      <c r="E13" s="1">
        <v>14</v>
      </c>
      <c r="F13" s="1">
        <v>27</v>
      </c>
      <c r="G13" s="1">
        <v>23</v>
      </c>
      <c r="H13" s="1">
        <v>22</v>
      </c>
      <c r="I13" s="1">
        <v>1</v>
      </c>
      <c r="J13" s="1">
        <v>8</v>
      </c>
      <c r="K13" s="1">
        <v>0</v>
      </c>
      <c r="L13" s="1">
        <v>0</v>
      </c>
      <c r="M13" s="1">
        <v>128</v>
      </c>
      <c r="N13" s="1">
        <f>VLOOKUP(A13,Games!$A$2:$D$527,3,FALSE)</f>
        <v>0</v>
      </c>
      <c r="O13" s="1">
        <f>VLOOKUP(A13,Games!$A$2:$D$527,4,FALSE)</f>
        <v>12</v>
      </c>
      <c r="P13" s="3">
        <f t="shared" ref="P13" si="11">(R13-S13)/B13</f>
        <v>16.375</v>
      </c>
      <c r="R13">
        <f t="shared" ref="R13" si="12">SUM(M13,I13,H13,(G13*1.5),F13)</f>
        <v>212.5</v>
      </c>
      <c r="S13">
        <f t="shared" ref="S13" si="13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324</v>
      </c>
      <c r="B14" s="1">
        <v>11</v>
      </c>
      <c r="C14" s="1">
        <v>4</v>
      </c>
      <c r="D14" s="1">
        <v>1</v>
      </c>
      <c r="E14" s="1">
        <v>0</v>
      </c>
      <c r="F14" s="1">
        <v>16</v>
      </c>
      <c r="G14" s="1">
        <v>2</v>
      </c>
      <c r="H14" s="1">
        <v>2</v>
      </c>
      <c r="I14" s="1">
        <v>0</v>
      </c>
      <c r="J14" s="1">
        <v>5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11</v>
      </c>
      <c r="P14" s="3">
        <f t="shared" ref="P14:P15" si="14">(R14-S14)/B14</f>
        <v>2</v>
      </c>
      <c r="R14">
        <f t="shared" ref="R14:R15" si="15">SUM(M14,I14,H14,(G14*1.5),F14)</f>
        <v>32</v>
      </c>
      <c r="S14">
        <f t="shared" ref="S14:S15" si="16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363</v>
      </c>
      <c r="B15" s="1">
        <v>6</v>
      </c>
      <c r="C15" s="1">
        <v>7</v>
      </c>
      <c r="D15" s="1">
        <v>7</v>
      </c>
      <c r="E15" s="1">
        <v>0</v>
      </c>
      <c r="F15" s="1">
        <v>11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35</v>
      </c>
      <c r="N15" s="1">
        <f>VLOOKUP(A15,Games!$A$2:$D$527,3,FALSE)</f>
        <v>0</v>
      </c>
      <c r="O15" s="1">
        <f>VLOOKUP(A15,Games!$A$2:$D$527,4,FALSE)</f>
        <v>6</v>
      </c>
      <c r="P15" s="3">
        <f t="shared" si="14"/>
        <v>8.5833333333333339</v>
      </c>
      <c r="R15">
        <f t="shared" si="15"/>
        <v>51.5</v>
      </c>
      <c r="S15">
        <f t="shared" si="16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378</v>
      </c>
      <c r="B16" s="1">
        <v>5</v>
      </c>
      <c r="C16" s="1">
        <v>1</v>
      </c>
      <c r="D16" s="1">
        <v>12</v>
      </c>
      <c r="E16" s="1">
        <v>2</v>
      </c>
      <c r="F16" s="1">
        <v>5</v>
      </c>
      <c r="G16" s="1">
        <v>4</v>
      </c>
      <c r="H16" s="1">
        <v>5</v>
      </c>
      <c r="I16" s="1">
        <v>0</v>
      </c>
      <c r="J16" s="1">
        <v>7</v>
      </c>
      <c r="K16" s="1">
        <v>0</v>
      </c>
      <c r="L16" s="1">
        <v>0</v>
      </c>
      <c r="M16" s="1">
        <v>40</v>
      </c>
      <c r="N16" s="1">
        <f>VLOOKUP(A16,Games!$A$2:$D$527,3,FALSE)</f>
        <v>0</v>
      </c>
      <c r="O16" s="1">
        <f>VLOOKUP(A16,Games!$A$2:$D$527,4,FALSE)</f>
        <v>5</v>
      </c>
      <c r="P16" s="3">
        <f t="shared" ref="P16" si="17">(R16-S16)/B16</f>
        <v>8.4</v>
      </c>
      <c r="R16">
        <f t="shared" ref="R16" si="18">SUM(M16,I16,H16,(G16*1.5),F16)</f>
        <v>56</v>
      </c>
      <c r="S16">
        <f t="shared" ref="S16" si="19">SUM((J16*2),(K16*3),(L16*4))</f>
        <v>14</v>
      </c>
      <c r="T16" t="str">
        <f>IFERROR(VLOOKUP(A16,Games!$I$2:$I$246,1,FALSE)," ")</f>
        <v xml:space="preserve"> </v>
      </c>
    </row>
    <row r="17" spans="1:20" x14ac:dyDescent="0.25">
      <c r="A17" s="2" t="s">
        <v>384</v>
      </c>
      <c r="B17" s="1">
        <v>1</v>
      </c>
      <c r="C17" s="1">
        <v>2</v>
      </c>
      <c r="D17" s="1">
        <v>0</v>
      </c>
      <c r="E17" s="1">
        <v>1</v>
      </c>
      <c r="F17" s="1">
        <v>10</v>
      </c>
      <c r="G17" s="1">
        <v>0</v>
      </c>
      <c r="H17" s="1">
        <v>1</v>
      </c>
      <c r="I17" s="1">
        <v>2</v>
      </c>
      <c r="J17" s="1">
        <v>2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20" si="20">(R17-S17)/B17</f>
        <v>14</v>
      </c>
      <c r="R17">
        <f t="shared" ref="R17:R20" si="21">SUM(M17,I17,H17,(G17*1.5),F17)</f>
        <v>18</v>
      </c>
      <c r="S17">
        <f t="shared" ref="S17:S20" si="22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390</v>
      </c>
      <c r="B18" s="1">
        <v>1</v>
      </c>
      <c r="C18" s="1">
        <v>1</v>
      </c>
      <c r="D18" s="1">
        <v>1</v>
      </c>
      <c r="E18" s="1">
        <v>2</v>
      </c>
      <c r="F18" s="1">
        <v>2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20"/>
        <v>7</v>
      </c>
      <c r="R18">
        <f t="shared" si="21"/>
        <v>9</v>
      </c>
      <c r="S18">
        <f t="shared" si="22"/>
        <v>2</v>
      </c>
      <c r="T18" t="str">
        <f>IFERROR(VLOOKUP(A18,Games!$I$2:$I$246,1,FALSE)," ")</f>
        <v xml:space="preserve"> </v>
      </c>
    </row>
    <row r="19" spans="1:20" x14ac:dyDescent="0.25">
      <c r="A19" s="2" t="s">
        <v>259</v>
      </c>
      <c r="B19" s="1">
        <v>1</v>
      </c>
      <c r="C19" s="1">
        <v>5</v>
      </c>
      <c r="D19" s="1">
        <v>3</v>
      </c>
      <c r="E19" s="1">
        <v>4</v>
      </c>
      <c r="F19" s="1">
        <v>13</v>
      </c>
      <c r="G19" s="1">
        <v>2</v>
      </c>
      <c r="H19" s="1">
        <v>6</v>
      </c>
      <c r="I19" s="1">
        <v>0</v>
      </c>
      <c r="J19" s="1">
        <v>1</v>
      </c>
      <c r="K19" s="1">
        <v>0</v>
      </c>
      <c r="L19" s="1">
        <v>0</v>
      </c>
      <c r="M19" s="1">
        <v>23</v>
      </c>
      <c r="N19" s="1">
        <f>VLOOKUP(A19,Games!$A$2:$D$527,3,FALSE)</f>
        <v>0</v>
      </c>
      <c r="O19" s="1">
        <f>VLOOKUP(A19,Games!$A$2:$D$527,4,FALSE)</f>
        <v>1</v>
      </c>
      <c r="P19" s="3">
        <f t="shared" si="20"/>
        <v>43</v>
      </c>
      <c r="R19">
        <f t="shared" si="21"/>
        <v>45</v>
      </c>
      <c r="S19">
        <f t="shared" si="22"/>
        <v>2</v>
      </c>
      <c r="T19" t="str">
        <f>IFERROR(VLOOKUP(A19,Games!$I$2:$I$246,1,FALSE)," ")</f>
        <v>Jackson Crowe</v>
      </c>
    </row>
    <row r="20" spans="1:20" x14ac:dyDescent="0.25">
      <c r="A20" s="2" t="s">
        <v>374</v>
      </c>
      <c r="B20" s="1">
        <v>1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f>VLOOKUP(A20,Games!$A$2:$D$527,3,FALSE)</f>
        <v>0</v>
      </c>
      <c r="O20" s="1">
        <f>VLOOKUP(A20,Games!$A$2:$D$527,4,FALSE)</f>
        <v>1</v>
      </c>
      <c r="P20" s="3">
        <f t="shared" si="20"/>
        <v>0</v>
      </c>
      <c r="R20">
        <f t="shared" si="21"/>
        <v>2</v>
      </c>
      <c r="S20">
        <f t="shared" si="22"/>
        <v>2</v>
      </c>
      <c r="T20" t="str">
        <f>IFERROR(VLOOKUP(A20,Games!$I$2:$I$246,1,FALSE)," ")</f>
        <v xml:space="preserve"> </v>
      </c>
    </row>
    <row r="21" spans="1:20" x14ac:dyDescent="0.25">
      <c r="A21" s="1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14"/>
    </row>
    <row r="22" spans="1:20" x14ac:dyDescent="0.25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14"/>
    </row>
    <row r="23" spans="1:20" ht="15.75" thickBot="1" x14ac:dyDescent="0.3">
      <c r="A23" s="27" t="s">
        <v>13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20" ht="16.5" thickTop="1" thickBot="1" x14ac:dyDescent="0.3">
      <c r="A24" s="28" t="s">
        <v>320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20" ht="15.75" thickTop="1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23">IF(A4=""," ",A4)</f>
        <v>Ryan Crowe</v>
      </c>
      <c r="B26" s="1"/>
      <c r="C26" s="3">
        <f t="shared" ref="C26:M26" si="24">IF(ISNUMBER($B4),C4/$B4," ")</f>
        <v>2.78125</v>
      </c>
      <c r="D26" s="3">
        <f t="shared" si="24"/>
        <v>0.53125</v>
      </c>
      <c r="E26" s="3">
        <f t="shared" si="24"/>
        <v>0.5625</v>
      </c>
      <c r="F26" s="3">
        <f t="shared" si="24"/>
        <v>5.25</v>
      </c>
      <c r="G26" s="3">
        <f t="shared" si="24"/>
        <v>1.6875</v>
      </c>
      <c r="H26" s="3">
        <f t="shared" si="24"/>
        <v>0.96875</v>
      </c>
      <c r="I26" s="3">
        <f t="shared" si="24"/>
        <v>0.6875</v>
      </c>
      <c r="J26" s="3">
        <f t="shared" si="24"/>
        <v>0.84375</v>
      </c>
      <c r="K26" s="3">
        <f t="shared" si="24"/>
        <v>0</v>
      </c>
      <c r="L26" s="3">
        <f t="shared" si="24"/>
        <v>0</v>
      </c>
      <c r="M26" s="3">
        <f t="shared" si="24"/>
        <v>7.71875</v>
      </c>
    </row>
    <row r="27" spans="1:20" x14ac:dyDescent="0.25">
      <c r="A27" s="2" t="str">
        <f t="shared" si="23"/>
        <v>Lachlan French</v>
      </c>
      <c r="B27" s="1"/>
      <c r="C27" s="3">
        <f t="shared" ref="C27:M27" si="25">IF(ISNUMBER($B5),C5/$B5," ")</f>
        <v>0.38709677419354838</v>
      </c>
      <c r="D27" s="3">
        <f t="shared" si="25"/>
        <v>0.4838709677419355</v>
      </c>
      <c r="E27" s="3">
        <f t="shared" si="25"/>
        <v>0</v>
      </c>
      <c r="F27" s="3">
        <f t="shared" si="25"/>
        <v>2.032258064516129</v>
      </c>
      <c r="G27" s="3">
        <f t="shared" si="25"/>
        <v>1.6774193548387097</v>
      </c>
      <c r="H27" s="3">
        <f t="shared" si="25"/>
        <v>0.87096774193548387</v>
      </c>
      <c r="I27" s="3">
        <f t="shared" si="25"/>
        <v>0</v>
      </c>
      <c r="J27" s="3">
        <f t="shared" si="25"/>
        <v>1.4193548387096775</v>
      </c>
      <c r="K27" s="3">
        <f t="shared" si="25"/>
        <v>0</v>
      </c>
      <c r="L27" s="3">
        <f t="shared" si="25"/>
        <v>0</v>
      </c>
      <c r="M27" s="3">
        <f t="shared" si="25"/>
        <v>2.225806451612903</v>
      </c>
    </row>
    <row r="28" spans="1:20" x14ac:dyDescent="0.25">
      <c r="A28" s="2" t="str">
        <f t="shared" si="23"/>
        <v>Clarence Revilla</v>
      </c>
      <c r="B28" s="1"/>
      <c r="C28" s="3">
        <f t="shared" ref="C28:M28" si="26">IF(ISNUMBER($B6),C6/$B6," ")</f>
        <v>2.7419354838709675</v>
      </c>
      <c r="D28" s="3">
        <f t="shared" si="26"/>
        <v>1.5161290322580645</v>
      </c>
      <c r="E28" s="3">
        <f t="shared" si="26"/>
        <v>1.4516129032258065</v>
      </c>
      <c r="F28" s="3">
        <f t="shared" si="26"/>
        <v>6.258064516129032</v>
      </c>
      <c r="G28" s="3">
        <f t="shared" si="26"/>
        <v>3.129032258064516</v>
      </c>
      <c r="H28" s="3">
        <f t="shared" si="26"/>
        <v>1.7096774193548387</v>
      </c>
      <c r="I28" s="3">
        <f t="shared" si="26"/>
        <v>0.35483870967741937</v>
      </c>
      <c r="J28" s="3">
        <f t="shared" si="26"/>
        <v>1.2580645161290323</v>
      </c>
      <c r="K28" s="3">
        <f t="shared" si="26"/>
        <v>0</v>
      </c>
      <c r="L28" s="3">
        <f t="shared" si="26"/>
        <v>0</v>
      </c>
      <c r="M28" s="3">
        <f t="shared" si="26"/>
        <v>11.483870967741936</v>
      </c>
    </row>
    <row r="29" spans="1:20" x14ac:dyDescent="0.25">
      <c r="A29" s="2" t="str">
        <f t="shared" si="23"/>
        <v>Bryan Neequaye</v>
      </c>
      <c r="B29" s="1"/>
      <c r="C29" s="3">
        <f t="shared" ref="C29:M29" si="27">IF(ISNUMBER($B7),C7/$B7," ")</f>
        <v>2.2666666666666666</v>
      </c>
      <c r="D29" s="3">
        <f t="shared" si="27"/>
        <v>6.6666666666666666E-2</v>
      </c>
      <c r="E29" s="3">
        <f t="shared" si="27"/>
        <v>1.2333333333333334</v>
      </c>
      <c r="F29" s="3">
        <f t="shared" si="27"/>
        <v>7.5666666666666664</v>
      </c>
      <c r="G29" s="3">
        <f t="shared" si="27"/>
        <v>0.4</v>
      </c>
      <c r="H29" s="3">
        <f t="shared" si="27"/>
        <v>0.96666666666666667</v>
      </c>
      <c r="I29" s="3">
        <f t="shared" si="27"/>
        <v>0.26666666666666666</v>
      </c>
      <c r="J29" s="3">
        <f t="shared" si="27"/>
        <v>2.0666666666666669</v>
      </c>
      <c r="K29" s="3">
        <f t="shared" si="27"/>
        <v>0</v>
      </c>
      <c r="L29" s="3">
        <f t="shared" si="27"/>
        <v>0</v>
      </c>
      <c r="M29" s="3">
        <f t="shared" si="27"/>
        <v>5.9666666666666668</v>
      </c>
    </row>
    <row r="30" spans="1:20" x14ac:dyDescent="0.25">
      <c r="A30" s="2" t="str">
        <f t="shared" si="23"/>
        <v>Toni Bandilovski</v>
      </c>
      <c r="B30" s="1"/>
      <c r="C30" s="3">
        <f t="shared" ref="C30:M30" si="28">IF(ISNUMBER($B8),C8/$B8," ")</f>
        <v>1.2307692307692308</v>
      </c>
      <c r="D30" s="3">
        <f t="shared" si="28"/>
        <v>0.23076923076923078</v>
      </c>
      <c r="E30" s="3">
        <f t="shared" si="28"/>
        <v>0.30769230769230771</v>
      </c>
      <c r="F30" s="3">
        <f t="shared" si="28"/>
        <v>4.0769230769230766</v>
      </c>
      <c r="G30" s="3">
        <f t="shared" si="28"/>
        <v>1.0769230769230769</v>
      </c>
      <c r="H30" s="3">
        <f t="shared" si="28"/>
        <v>0.69230769230769229</v>
      </c>
      <c r="I30" s="3">
        <f t="shared" si="28"/>
        <v>0.19230769230769232</v>
      </c>
      <c r="J30" s="3">
        <f t="shared" si="28"/>
        <v>0.69230769230769229</v>
      </c>
      <c r="K30" s="3">
        <f t="shared" si="28"/>
        <v>0</v>
      </c>
      <c r="L30" s="3">
        <f t="shared" si="28"/>
        <v>0</v>
      </c>
      <c r="M30" s="3">
        <f t="shared" si="28"/>
        <v>3.4615384615384617</v>
      </c>
    </row>
    <row r="31" spans="1:20" x14ac:dyDescent="0.25">
      <c r="A31" s="2" t="str">
        <f t="shared" si="23"/>
        <v>Bailey Mallitt</v>
      </c>
      <c r="B31" s="1"/>
      <c r="C31" s="3">
        <f t="shared" ref="C31:M31" si="29">IF(ISNUMBER($B9),C9/$B9," ")</f>
        <v>1.6363636363636365</v>
      </c>
      <c r="D31" s="3">
        <f t="shared" si="29"/>
        <v>0.90909090909090906</v>
      </c>
      <c r="E31" s="3">
        <f t="shared" si="29"/>
        <v>0.40909090909090912</v>
      </c>
      <c r="F31" s="3">
        <f t="shared" si="29"/>
        <v>2.7272727272727271</v>
      </c>
      <c r="G31" s="3">
        <f t="shared" si="29"/>
        <v>1.4090909090909092</v>
      </c>
      <c r="H31" s="3">
        <f t="shared" si="29"/>
        <v>0.77272727272727271</v>
      </c>
      <c r="I31" s="3">
        <f t="shared" si="29"/>
        <v>0.18181818181818182</v>
      </c>
      <c r="J31" s="3">
        <f t="shared" si="29"/>
        <v>0.81818181818181823</v>
      </c>
      <c r="K31" s="3">
        <f t="shared" si="29"/>
        <v>0</v>
      </c>
      <c r="L31" s="3">
        <f t="shared" si="29"/>
        <v>0</v>
      </c>
      <c r="M31" s="3">
        <f t="shared" si="29"/>
        <v>6.4090909090909092</v>
      </c>
    </row>
    <row r="32" spans="1:20" x14ac:dyDescent="0.25">
      <c r="A32" s="2" t="str">
        <f t="shared" si="23"/>
        <v>Nic Adams</v>
      </c>
      <c r="B32" s="1"/>
      <c r="C32" s="3">
        <f t="shared" ref="C32:M32" si="30">IF(ISNUMBER($B10),C10/$B10," ")</f>
        <v>1.5555555555555556</v>
      </c>
      <c r="D32" s="3">
        <f t="shared" si="30"/>
        <v>0.22222222222222221</v>
      </c>
      <c r="E32" s="3">
        <f t="shared" si="30"/>
        <v>0.66666666666666663</v>
      </c>
      <c r="F32" s="3">
        <f t="shared" si="30"/>
        <v>5.2777777777777777</v>
      </c>
      <c r="G32" s="3">
        <f t="shared" si="30"/>
        <v>2</v>
      </c>
      <c r="H32" s="3">
        <f t="shared" si="30"/>
        <v>0.44444444444444442</v>
      </c>
      <c r="I32" s="3">
        <f t="shared" si="30"/>
        <v>0</v>
      </c>
      <c r="J32" s="3">
        <f t="shared" si="30"/>
        <v>0.94444444444444442</v>
      </c>
      <c r="K32" s="3">
        <f t="shared" si="30"/>
        <v>0</v>
      </c>
      <c r="L32" s="3">
        <f t="shared" si="30"/>
        <v>0</v>
      </c>
      <c r="M32" s="3">
        <f t="shared" si="30"/>
        <v>4.4444444444444446</v>
      </c>
    </row>
    <row r="33" spans="1:13" x14ac:dyDescent="0.25">
      <c r="A33" s="2" t="str">
        <f t="shared" si="23"/>
        <v>Joses Idehen</v>
      </c>
      <c r="B33" s="1"/>
      <c r="C33" s="3">
        <f t="shared" ref="C33:M33" si="31">IF(ISNUMBER($B11),C11/$B11," ")</f>
        <v>3.4705882352941178</v>
      </c>
      <c r="D33" s="3">
        <f t="shared" si="31"/>
        <v>5.8823529411764705E-2</v>
      </c>
      <c r="E33" s="3">
        <f t="shared" si="31"/>
        <v>1.411764705882353</v>
      </c>
      <c r="F33" s="3">
        <f t="shared" si="31"/>
        <v>4.3529411764705879</v>
      </c>
      <c r="G33" s="3">
        <f t="shared" si="31"/>
        <v>1.3529411764705883</v>
      </c>
      <c r="H33" s="3">
        <f t="shared" si="31"/>
        <v>0.52941176470588236</v>
      </c>
      <c r="I33" s="3">
        <f t="shared" si="31"/>
        <v>0.76470588235294112</v>
      </c>
      <c r="J33" s="3">
        <f t="shared" si="31"/>
        <v>1.3529411764705883</v>
      </c>
      <c r="K33" s="3">
        <f t="shared" si="31"/>
        <v>0</v>
      </c>
      <c r="L33" s="3">
        <f t="shared" si="31"/>
        <v>0</v>
      </c>
      <c r="M33" s="3">
        <f t="shared" si="31"/>
        <v>8.5294117647058822</v>
      </c>
    </row>
    <row r="34" spans="1:13" x14ac:dyDescent="0.25">
      <c r="A34" s="2" t="str">
        <f t="shared" si="23"/>
        <v>Ralph Quizon</v>
      </c>
      <c r="B34" s="1"/>
      <c r="C34" s="3">
        <f t="shared" ref="C34:M34" si="32">IF(ISNUMBER($B12),C12/$B12," ")</f>
        <v>0.53846153846153844</v>
      </c>
      <c r="D34" s="3">
        <f t="shared" si="32"/>
        <v>1.0769230769230769</v>
      </c>
      <c r="E34" s="3">
        <f t="shared" si="32"/>
        <v>7.6923076923076927E-2</v>
      </c>
      <c r="F34" s="3">
        <f t="shared" si="32"/>
        <v>2.1538461538461537</v>
      </c>
      <c r="G34" s="3">
        <f t="shared" si="32"/>
        <v>1.1538461538461537</v>
      </c>
      <c r="H34" s="3">
        <f t="shared" si="32"/>
        <v>0.69230769230769229</v>
      </c>
      <c r="I34" s="3">
        <f t="shared" si="32"/>
        <v>0</v>
      </c>
      <c r="J34" s="3">
        <f t="shared" si="32"/>
        <v>0.53846153846153844</v>
      </c>
      <c r="K34" s="3">
        <f t="shared" si="32"/>
        <v>0</v>
      </c>
      <c r="L34" s="3">
        <f t="shared" si="32"/>
        <v>0</v>
      </c>
      <c r="M34" s="3">
        <f t="shared" si="32"/>
        <v>4.384615384615385</v>
      </c>
    </row>
    <row r="35" spans="1:13" x14ac:dyDescent="0.25">
      <c r="A35" s="2" t="str">
        <f t="shared" si="23"/>
        <v>Allen Revilla</v>
      </c>
      <c r="B35" s="1"/>
      <c r="C35" s="3">
        <f t="shared" ref="C35:M35" si="33">IF(ISNUMBER($B13),C13/$B13," ")</f>
        <v>3.25</v>
      </c>
      <c r="D35" s="3">
        <f t="shared" si="33"/>
        <v>1</v>
      </c>
      <c r="E35" s="3">
        <f t="shared" si="33"/>
        <v>1.1666666666666667</v>
      </c>
      <c r="F35" s="3">
        <f t="shared" si="33"/>
        <v>2.25</v>
      </c>
      <c r="G35" s="3">
        <f t="shared" si="33"/>
        <v>1.9166666666666667</v>
      </c>
      <c r="H35" s="3">
        <f t="shared" si="33"/>
        <v>1.8333333333333333</v>
      </c>
      <c r="I35" s="3">
        <f t="shared" si="33"/>
        <v>8.3333333333333329E-2</v>
      </c>
      <c r="J35" s="3">
        <f t="shared" si="33"/>
        <v>0.66666666666666663</v>
      </c>
      <c r="K35" s="3">
        <f t="shared" si="33"/>
        <v>0</v>
      </c>
      <c r="L35" s="3">
        <f t="shared" si="33"/>
        <v>0</v>
      </c>
      <c r="M35" s="3">
        <f t="shared" si="33"/>
        <v>10.666666666666666</v>
      </c>
    </row>
    <row r="36" spans="1:13" x14ac:dyDescent="0.25">
      <c r="A36" s="2" t="str">
        <f t="shared" si="23"/>
        <v>Marcus David</v>
      </c>
      <c r="B36" s="1"/>
      <c r="C36" s="3">
        <f t="shared" ref="C36:M36" si="34">IF(ISNUMBER($B14),C14/$B14," ")</f>
        <v>0.36363636363636365</v>
      </c>
      <c r="D36" s="3">
        <f t="shared" si="34"/>
        <v>9.0909090909090912E-2</v>
      </c>
      <c r="E36" s="3">
        <f t="shared" si="34"/>
        <v>0</v>
      </c>
      <c r="F36" s="3">
        <f t="shared" si="34"/>
        <v>1.4545454545454546</v>
      </c>
      <c r="G36" s="3">
        <f t="shared" si="34"/>
        <v>0.18181818181818182</v>
      </c>
      <c r="H36" s="3">
        <f t="shared" si="34"/>
        <v>0.18181818181818182</v>
      </c>
      <c r="I36" s="3">
        <f t="shared" si="34"/>
        <v>0</v>
      </c>
      <c r="J36" s="3">
        <f t="shared" si="34"/>
        <v>0.45454545454545453</v>
      </c>
      <c r="K36" s="3">
        <f t="shared" si="34"/>
        <v>0</v>
      </c>
      <c r="L36" s="3">
        <f t="shared" si="34"/>
        <v>0</v>
      </c>
      <c r="M36" s="3">
        <f t="shared" si="34"/>
        <v>1</v>
      </c>
    </row>
    <row r="37" spans="1:13" x14ac:dyDescent="0.25">
      <c r="A37" s="2" t="str">
        <f t="shared" si="23"/>
        <v>Kinley Tobgay</v>
      </c>
      <c r="B37" s="1"/>
      <c r="C37" s="3">
        <f t="shared" ref="C37:M39" si="35">IF(ISNUMBER($B15),C15/$B15," ")</f>
        <v>1.1666666666666667</v>
      </c>
      <c r="D37" s="3">
        <f t="shared" si="35"/>
        <v>1.1666666666666667</v>
      </c>
      <c r="E37" s="3">
        <f t="shared" si="35"/>
        <v>0</v>
      </c>
      <c r="F37" s="3">
        <f t="shared" si="35"/>
        <v>1.8333333333333333</v>
      </c>
      <c r="G37" s="3">
        <f t="shared" si="35"/>
        <v>0.5</v>
      </c>
      <c r="H37" s="3">
        <f t="shared" si="35"/>
        <v>0.16666666666666666</v>
      </c>
      <c r="I37" s="3">
        <f t="shared" si="35"/>
        <v>0</v>
      </c>
      <c r="J37" s="3">
        <f t="shared" si="35"/>
        <v>0</v>
      </c>
      <c r="K37" s="3">
        <f t="shared" si="35"/>
        <v>0</v>
      </c>
      <c r="L37" s="3">
        <f t="shared" si="35"/>
        <v>0</v>
      </c>
      <c r="M37" s="3">
        <f t="shared" si="35"/>
        <v>5.833333333333333</v>
      </c>
    </row>
    <row r="38" spans="1:13" x14ac:dyDescent="0.25">
      <c r="A38" s="2" t="str">
        <f t="shared" si="23"/>
        <v>Eddie Lok</v>
      </c>
      <c r="B38" s="1"/>
      <c r="C38" s="3">
        <f t="shared" si="35"/>
        <v>0.2</v>
      </c>
      <c r="D38" s="3">
        <f t="shared" si="35"/>
        <v>2.4</v>
      </c>
      <c r="E38" s="3">
        <f t="shared" si="35"/>
        <v>0.4</v>
      </c>
      <c r="F38" s="3">
        <f t="shared" si="35"/>
        <v>1</v>
      </c>
      <c r="G38" s="3">
        <f t="shared" si="35"/>
        <v>0.8</v>
      </c>
      <c r="H38" s="3">
        <f t="shared" si="35"/>
        <v>1</v>
      </c>
      <c r="I38" s="3">
        <f t="shared" si="35"/>
        <v>0</v>
      </c>
      <c r="J38" s="3">
        <f t="shared" si="35"/>
        <v>1.4</v>
      </c>
      <c r="K38" s="3">
        <f t="shared" si="35"/>
        <v>0</v>
      </c>
      <c r="L38" s="3">
        <f t="shared" si="35"/>
        <v>0</v>
      </c>
      <c r="M38" s="3">
        <f t="shared" si="35"/>
        <v>8</v>
      </c>
    </row>
    <row r="39" spans="1:13" x14ac:dyDescent="0.25">
      <c r="A39" s="2" t="str">
        <f t="shared" si="23"/>
        <v>Finn Holm</v>
      </c>
      <c r="B39" s="1"/>
      <c r="C39" s="3">
        <f t="shared" si="35"/>
        <v>2</v>
      </c>
      <c r="D39" s="3">
        <f t="shared" si="35"/>
        <v>0</v>
      </c>
      <c r="E39" s="3">
        <f t="shared" si="35"/>
        <v>1</v>
      </c>
      <c r="F39" s="3">
        <f t="shared" si="35"/>
        <v>10</v>
      </c>
      <c r="G39" s="3">
        <f t="shared" si="35"/>
        <v>0</v>
      </c>
      <c r="H39" s="3">
        <f t="shared" si="35"/>
        <v>1</v>
      </c>
      <c r="I39" s="3">
        <f t="shared" si="35"/>
        <v>2</v>
      </c>
      <c r="J39" s="3">
        <f t="shared" si="35"/>
        <v>2</v>
      </c>
      <c r="K39" s="3">
        <f t="shared" si="35"/>
        <v>0</v>
      </c>
      <c r="L39" s="3">
        <f t="shared" si="35"/>
        <v>0</v>
      </c>
      <c r="M39" s="3">
        <f t="shared" si="35"/>
        <v>5</v>
      </c>
    </row>
    <row r="40" spans="1:13" x14ac:dyDescent="0.25">
      <c r="A40" s="2" t="str">
        <f t="shared" si="23"/>
        <v>William Chong</v>
      </c>
      <c r="B40" s="1"/>
      <c r="C40" s="3">
        <f t="shared" ref="C40:M40" si="36">IF(ISNUMBER($B18),C18/$B18," ")</f>
        <v>1</v>
      </c>
      <c r="D40" s="3">
        <f t="shared" si="36"/>
        <v>1</v>
      </c>
      <c r="E40" s="3">
        <f t="shared" si="36"/>
        <v>2</v>
      </c>
      <c r="F40" s="3">
        <f t="shared" si="36"/>
        <v>2</v>
      </c>
      <c r="G40" s="3">
        <f t="shared" si="36"/>
        <v>0</v>
      </c>
      <c r="H40" s="3">
        <f t="shared" si="36"/>
        <v>0</v>
      </c>
      <c r="I40" s="3">
        <f t="shared" si="36"/>
        <v>0</v>
      </c>
      <c r="J40" s="3">
        <f t="shared" si="36"/>
        <v>1</v>
      </c>
      <c r="K40" s="3">
        <f t="shared" si="36"/>
        <v>0</v>
      </c>
      <c r="L40" s="3">
        <f t="shared" si="36"/>
        <v>0</v>
      </c>
      <c r="M40" s="3">
        <f t="shared" si="36"/>
        <v>7</v>
      </c>
    </row>
    <row r="41" spans="1:13" x14ac:dyDescent="0.25">
      <c r="A41" s="2" t="str">
        <f t="shared" si="23"/>
        <v>Jackson Crowe</v>
      </c>
      <c r="B41" s="1"/>
      <c r="C41" s="3">
        <f t="shared" ref="C41:M41" si="37">IF(ISNUMBER($B19),C19/$B19," ")</f>
        <v>5</v>
      </c>
      <c r="D41" s="3">
        <f t="shared" si="37"/>
        <v>3</v>
      </c>
      <c r="E41" s="3">
        <f t="shared" si="37"/>
        <v>4</v>
      </c>
      <c r="F41" s="3">
        <f t="shared" si="37"/>
        <v>13</v>
      </c>
      <c r="G41" s="3">
        <f t="shared" si="37"/>
        <v>2</v>
      </c>
      <c r="H41" s="3">
        <f t="shared" si="37"/>
        <v>6</v>
      </c>
      <c r="I41" s="3">
        <f t="shared" si="37"/>
        <v>0</v>
      </c>
      <c r="J41" s="3">
        <f t="shared" si="37"/>
        <v>1</v>
      </c>
      <c r="K41" s="3">
        <f t="shared" si="37"/>
        <v>0</v>
      </c>
      <c r="L41" s="3">
        <f t="shared" si="37"/>
        <v>0</v>
      </c>
      <c r="M41" s="3">
        <f t="shared" si="37"/>
        <v>23</v>
      </c>
    </row>
    <row r="42" spans="1:13" x14ac:dyDescent="0.25">
      <c r="A42" s="2" t="str">
        <f t="shared" si="23"/>
        <v>Cheakon Ng</v>
      </c>
      <c r="B42" s="1"/>
      <c r="C42" s="3">
        <f t="shared" ref="C42:M42" si="38">IF(ISNUMBER($B20),C20/$B20," ")</f>
        <v>0</v>
      </c>
      <c r="D42" s="3">
        <f t="shared" si="38"/>
        <v>0</v>
      </c>
      <c r="E42" s="3">
        <f t="shared" si="38"/>
        <v>1</v>
      </c>
      <c r="F42" s="3">
        <f t="shared" si="38"/>
        <v>1</v>
      </c>
      <c r="G42" s="3">
        <f t="shared" si="38"/>
        <v>0</v>
      </c>
      <c r="H42" s="3">
        <f t="shared" si="38"/>
        <v>0</v>
      </c>
      <c r="I42" s="3">
        <f t="shared" si="38"/>
        <v>0</v>
      </c>
      <c r="J42" s="3">
        <f t="shared" si="38"/>
        <v>1</v>
      </c>
      <c r="K42" s="3">
        <f t="shared" si="38"/>
        <v>0</v>
      </c>
      <c r="L42" s="3">
        <f t="shared" si="38"/>
        <v>0</v>
      </c>
      <c r="M42" s="3">
        <f t="shared" si="38"/>
        <v>1</v>
      </c>
    </row>
  </sheetData>
  <mergeCells count="3">
    <mergeCell ref="A23:M23"/>
    <mergeCell ref="A24:M24"/>
    <mergeCell ref="A2:P2"/>
  </mergeCells>
  <conditionalFormatting sqref="A4:A22">
    <cfRule type="expression" dxfId="13" priority="13">
      <formula>EXACT(A4,T4)</formula>
    </cfRule>
    <cfRule type="expression" dxfId="12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U44"/>
  <sheetViews>
    <sheetView workbookViewId="0">
      <selection activeCell="Y11" sqref="Y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9.140625" customWidth="1"/>
  </cols>
  <sheetData>
    <row r="1" spans="1:20" x14ac:dyDescent="0.25">
      <c r="A1" t="s">
        <v>271</v>
      </c>
    </row>
    <row r="2" spans="1:20" x14ac:dyDescent="0.25">
      <c r="A2" s="32" t="s">
        <v>327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10" t="s">
        <v>327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192</v>
      </c>
      <c r="B4" s="1">
        <v>29</v>
      </c>
      <c r="C4" s="1">
        <v>34</v>
      </c>
      <c r="D4" s="1">
        <v>1</v>
      </c>
      <c r="E4" s="1">
        <v>15</v>
      </c>
      <c r="F4" s="1">
        <v>215</v>
      </c>
      <c r="G4" s="1">
        <v>17</v>
      </c>
      <c r="H4" s="1">
        <v>27</v>
      </c>
      <c r="I4" s="1">
        <v>36</v>
      </c>
      <c r="J4" s="1">
        <v>47</v>
      </c>
      <c r="K4" s="1">
        <v>0</v>
      </c>
      <c r="L4" s="1">
        <v>0</v>
      </c>
      <c r="M4" s="1">
        <v>86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10.189655172413794</v>
      </c>
      <c r="R4">
        <f>SUM(M4,I4,H4,(G4*1.5),F4)</f>
        <v>389.5</v>
      </c>
      <c r="S4">
        <f>SUM((J4*2),(K4*3),(L4*4))</f>
        <v>94</v>
      </c>
      <c r="T4" t="str">
        <f>IFERROR(VLOOKUP(A4,Games!$I$2:$I$246,1,FALSE)," ")</f>
        <v>Flynn Attard</v>
      </c>
    </row>
    <row r="5" spans="1:20" x14ac:dyDescent="0.25">
      <c r="A5" s="2" t="s">
        <v>330</v>
      </c>
      <c r="B5" s="1">
        <v>28</v>
      </c>
      <c r="C5" s="1">
        <v>16</v>
      </c>
      <c r="D5" s="1">
        <v>21</v>
      </c>
      <c r="E5" s="1">
        <v>4</v>
      </c>
      <c r="F5" s="1">
        <v>78</v>
      </c>
      <c r="G5" s="1">
        <v>80</v>
      </c>
      <c r="H5" s="1">
        <v>45</v>
      </c>
      <c r="I5" s="1">
        <v>2</v>
      </c>
      <c r="J5" s="1">
        <v>54</v>
      </c>
      <c r="K5" s="1">
        <v>1</v>
      </c>
      <c r="L5" s="1">
        <v>0</v>
      </c>
      <c r="M5" s="1">
        <v>99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0" si="0">(R5-S5)/B5</f>
        <v>8.3214285714285712</v>
      </c>
      <c r="R5">
        <f t="shared" ref="R5:R10" si="1">SUM(M5,I5,H5,(G5*1.5),F5)</f>
        <v>344</v>
      </c>
      <c r="S5">
        <f t="shared" ref="S5:S10" si="2">SUM((J5*2),(K5*3),(L5*4))</f>
        <v>111</v>
      </c>
      <c r="T5" t="str">
        <f>IFERROR(VLOOKUP(A5,Games!$I$2:$I$246,1,FALSE)," ")</f>
        <v xml:space="preserve"> </v>
      </c>
    </row>
    <row r="6" spans="1:20" x14ac:dyDescent="0.25">
      <c r="A6" s="2" t="s">
        <v>331</v>
      </c>
      <c r="B6" s="1">
        <v>27</v>
      </c>
      <c r="C6" s="1">
        <v>89</v>
      </c>
      <c r="D6" s="1">
        <v>30</v>
      </c>
      <c r="E6" s="1">
        <v>42</v>
      </c>
      <c r="F6" s="1">
        <v>204</v>
      </c>
      <c r="G6" s="1">
        <v>33</v>
      </c>
      <c r="H6" s="1">
        <v>31</v>
      </c>
      <c r="I6" s="1">
        <v>6</v>
      </c>
      <c r="J6" s="1">
        <v>69</v>
      </c>
      <c r="K6" s="1">
        <v>0</v>
      </c>
      <c r="L6" s="1">
        <v>0</v>
      </c>
      <c r="M6" s="1">
        <v>310</v>
      </c>
      <c r="N6" s="1">
        <f>VLOOKUP(A6,Games!$A$2:$D$527,3,FALSE)</f>
        <v>1</v>
      </c>
      <c r="O6" s="1">
        <f>VLOOKUP(A6,Games!$A$2:$D$527,4,FALSE)</f>
        <v>28</v>
      </c>
      <c r="P6" s="3">
        <f t="shared" si="0"/>
        <v>17.12962962962963</v>
      </c>
      <c r="R6">
        <f t="shared" si="1"/>
        <v>600.5</v>
      </c>
      <c r="S6">
        <f t="shared" si="2"/>
        <v>138</v>
      </c>
      <c r="T6" t="str">
        <f>IFERROR(VLOOKUP(A6,Games!$I$2:$I$246,1,FALSE)," ")</f>
        <v xml:space="preserve"> </v>
      </c>
    </row>
    <row r="7" spans="1:20" x14ac:dyDescent="0.25">
      <c r="A7" s="2" t="s">
        <v>282</v>
      </c>
      <c r="B7" s="1">
        <v>26</v>
      </c>
      <c r="C7" s="1">
        <v>116</v>
      </c>
      <c r="D7" s="1">
        <v>30</v>
      </c>
      <c r="E7" s="1">
        <v>73</v>
      </c>
      <c r="F7" s="1">
        <v>171</v>
      </c>
      <c r="G7" s="1">
        <v>81</v>
      </c>
      <c r="H7" s="1">
        <v>45</v>
      </c>
      <c r="I7" s="1">
        <v>4</v>
      </c>
      <c r="J7" s="1">
        <v>78</v>
      </c>
      <c r="K7" s="1">
        <v>3</v>
      </c>
      <c r="L7" s="1">
        <v>0</v>
      </c>
      <c r="M7" s="1">
        <v>395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21.98076923076923</v>
      </c>
      <c r="R7">
        <f t="shared" si="1"/>
        <v>736.5</v>
      </c>
      <c r="S7">
        <f t="shared" si="2"/>
        <v>165</v>
      </c>
      <c r="T7" t="str">
        <f>IFERROR(VLOOKUP(A7,Games!$I$2:$I$246,1,FALSE)," ")</f>
        <v xml:space="preserve"> </v>
      </c>
    </row>
    <row r="8" spans="1:20" x14ac:dyDescent="0.25">
      <c r="A8" s="2" t="s">
        <v>328</v>
      </c>
      <c r="B8" s="1">
        <v>24</v>
      </c>
      <c r="C8" s="1">
        <v>7</v>
      </c>
      <c r="D8" s="1">
        <v>3</v>
      </c>
      <c r="E8" s="1">
        <v>0</v>
      </c>
      <c r="F8" s="1">
        <v>58</v>
      </c>
      <c r="G8" s="1">
        <v>19</v>
      </c>
      <c r="H8" s="1">
        <v>15</v>
      </c>
      <c r="I8" s="1">
        <v>0</v>
      </c>
      <c r="J8" s="1">
        <v>16</v>
      </c>
      <c r="K8" s="1">
        <v>0</v>
      </c>
      <c r="L8" s="1">
        <v>0</v>
      </c>
      <c r="M8" s="1">
        <v>23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3.8541666666666665</v>
      </c>
      <c r="R8">
        <f t="shared" si="1"/>
        <v>124.5</v>
      </c>
      <c r="S8">
        <f t="shared" si="2"/>
        <v>32</v>
      </c>
      <c r="T8" t="str">
        <f>IFERROR(VLOOKUP(A8,Games!$I$2:$I$246,1,FALSE)," ")</f>
        <v xml:space="preserve"> </v>
      </c>
    </row>
    <row r="9" spans="1:20" x14ac:dyDescent="0.25">
      <c r="A9" s="2" t="s">
        <v>298</v>
      </c>
      <c r="B9" s="1">
        <v>24</v>
      </c>
      <c r="C9" s="1">
        <v>26</v>
      </c>
      <c r="D9" s="1">
        <v>71</v>
      </c>
      <c r="E9" s="1">
        <v>5</v>
      </c>
      <c r="F9" s="1">
        <v>49</v>
      </c>
      <c r="G9" s="1">
        <v>28</v>
      </c>
      <c r="H9" s="1">
        <v>26</v>
      </c>
      <c r="I9" s="1">
        <v>1</v>
      </c>
      <c r="J9" s="1">
        <v>27</v>
      </c>
      <c r="K9" s="1">
        <v>0</v>
      </c>
      <c r="L9" s="1">
        <v>1</v>
      </c>
      <c r="M9" s="1">
        <v>270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13.75</v>
      </c>
      <c r="R9">
        <f t="shared" si="1"/>
        <v>388</v>
      </c>
      <c r="S9">
        <f t="shared" si="2"/>
        <v>58</v>
      </c>
      <c r="T9" t="str">
        <f>IFERROR(VLOOKUP(A9,Games!$I$2:$I$246,1,FALSE)," ")</f>
        <v xml:space="preserve"> </v>
      </c>
    </row>
    <row r="10" spans="1:20" x14ac:dyDescent="0.25">
      <c r="A10" s="2" t="s">
        <v>329</v>
      </c>
      <c r="B10" s="1">
        <v>24</v>
      </c>
      <c r="C10" s="1">
        <v>4</v>
      </c>
      <c r="D10" s="1">
        <v>0</v>
      </c>
      <c r="E10" s="1">
        <v>0</v>
      </c>
      <c r="F10" s="1">
        <v>39</v>
      </c>
      <c r="G10" s="1">
        <v>12</v>
      </c>
      <c r="H10" s="1">
        <v>12</v>
      </c>
      <c r="I10" s="1">
        <v>0</v>
      </c>
      <c r="J10" s="1">
        <v>16</v>
      </c>
      <c r="K10" s="1">
        <v>1</v>
      </c>
      <c r="L10" s="1">
        <v>0</v>
      </c>
      <c r="M10" s="1">
        <v>8</v>
      </c>
      <c r="N10" s="1">
        <f>VLOOKUP(A10,Games!$A$2:$D$527,3,FALSE)</f>
        <v>0</v>
      </c>
      <c r="O10" s="1">
        <f>VLOOKUP(A10,Games!$A$2:$D$527,4,FALSE)</f>
        <v>24</v>
      </c>
      <c r="P10" s="3">
        <f t="shared" si="0"/>
        <v>1.75</v>
      </c>
      <c r="R10">
        <f t="shared" si="1"/>
        <v>77</v>
      </c>
      <c r="S10">
        <f t="shared" si="2"/>
        <v>35</v>
      </c>
      <c r="T10" t="str">
        <f>IFERROR(VLOOKUP(A10,Games!$I$2:$I$246,1,FALSE)," ")</f>
        <v xml:space="preserve"> </v>
      </c>
    </row>
    <row r="11" spans="1:20" x14ac:dyDescent="0.25">
      <c r="A11" s="2" t="s">
        <v>346</v>
      </c>
      <c r="B11" s="1">
        <v>19</v>
      </c>
      <c r="C11" s="1">
        <v>45</v>
      </c>
      <c r="D11" s="1">
        <v>0</v>
      </c>
      <c r="E11" s="1">
        <v>11</v>
      </c>
      <c r="F11" s="1">
        <v>146</v>
      </c>
      <c r="G11" s="1">
        <v>11</v>
      </c>
      <c r="H11" s="1">
        <v>10</v>
      </c>
      <c r="I11" s="1">
        <v>2</v>
      </c>
      <c r="J11" s="1">
        <v>44</v>
      </c>
      <c r="K11" s="1">
        <v>1</v>
      </c>
      <c r="L11" s="1">
        <v>0</v>
      </c>
      <c r="M11" s="1">
        <v>101</v>
      </c>
      <c r="N11" s="1">
        <f>VLOOKUP(A11,Games!$A$2:$D$527,3,FALSE)</f>
        <v>0</v>
      </c>
      <c r="O11" s="1">
        <f>VLOOKUP(A11,Games!$A$2:$D$527,4,FALSE)</f>
        <v>19</v>
      </c>
      <c r="P11" s="3">
        <f t="shared" ref="P11:P13" si="3">(R11-S11)/B11</f>
        <v>9.7105263157894743</v>
      </c>
      <c r="R11">
        <f t="shared" ref="R11:R13" si="4">SUM(M11,I11,H11,(G11*1.5),F11)</f>
        <v>275.5</v>
      </c>
      <c r="S11">
        <f t="shared" ref="S11:S13" si="5">SUM((J11*2),(K11*3),(L11*4))</f>
        <v>91</v>
      </c>
      <c r="T11" t="str">
        <f>IFERROR(VLOOKUP(A11,Games!$I$2:$I$246,1,FALSE)," ")</f>
        <v xml:space="preserve"> </v>
      </c>
    </row>
    <row r="12" spans="1:20" x14ac:dyDescent="0.25">
      <c r="A12" s="2" t="s">
        <v>373</v>
      </c>
      <c r="B12" s="1">
        <v>9</v>
      </c>
      <c r="C12" s="1">
        <v>10</v>
      </c>
      <c r="D12" s="1">
        <v>0</v>
      </c>
      <c r="E12" s="1">
        <v>3</v>
      </c>
      <c r="F12" s="1">
        <v>20</v>
      </c>
      <c r="G12" s="1">
        <v>7</v>
      </c>
      <c r="H12" s="1">
        <v>4</v>
      </c>
      <c r="I12" s="1">
        <v>1</v>
      </c>
      <c r="J12" s="1">
        <v>11</v>
      </c>
      <c r="K12" s="1">
        <v>0</v>
      </c>
      <c r="L12" s="1">
        <v>0</v>
      </c>
      <c r="M12" s="1">
        <v>23</v>
      </c>
      <c r="N12" s="1">
        <f>VLOOKUP(A12,Games!$A$2:$D$527,3,FALSE)</f>
        <v>0</v>
      </c>
      <c r="O12" s="1">
        <f>VLOOKUP(A12,Games!$A$2:$D$527,4,FALSE)</f>
        <v>9</v>
      </c>
      <c r="P12" s="3">
        <f t="shared" si="3"/>
        <v>4.0555555555555554</v>
      </c>
      <c r="R12">
        <f t="shared" si="4"/>
        <v>58.5</v>
      </c>
      <c r="S12">
        <f t="shared" si="5"/>
        <v>22</v>
      </c>
      <c r="T12" t="str">
        <f>IFERROR(VLOOKUP(A12,Games!$I$2:$I$246,1,FALSE)," ")</f>
        <v xml:space="preserve"> </v>
      </c>
    </row>
    <row r="13" spans="1:20" x14ac:dyDescent="0.25">
      <c r="A13" s="2" t="s">
        <v>381</v>
      </c>
      <c r="B13" s="1">
        <v>7</v>
      </c>
      <c r="C13" s="1">
        <v>32</v>
      </c>
      <c r="D13" s="1">
        <v>11</v>
      </c>
      <c r="E13" s="1">
        <v>8</v>
      </c>
      <c r="F13" s="1">
        <v>35</v>
      </c>
      <c r="G13" s="1">
        <v>36</v>
      </c>
      <c r="H13" s="1">
        <v>16</v>
      </c>
      <c r="I13" s="1">
        <v>0</v>
      </c>
      <c r="J13" s="1">
        <v>16</v>
      </c>
      <c r="K13" s="1">
        <v>0</v>
      </c>
      <c r="L13" s="1">
        <v>1</v>
      </c>
      <c r="M13" s="1">
        <v>105</v>
      </c>
      <c r="N13" s="1">
        <f>VLOOKUP(A13,Games!$A$2:$D$527,3,FALSE)</f>
        <v>0</v>
      </c>
      <c r="O13" s="1">
        <f>VLOOKUP(A13,Games!$A$2:$D$527,4,FALSE)</f>
        <v>7</v>
      </c>
      <c r="P13" s="3">
        <f t="shared" si="3"/>
        <v>24.857142857142858</v>
      </c>
      <c r="R13">
        <f t="shared" si="4"/>
        <v>210</v>
      </c>
      <c r="S13">
        <f t="shared" si="5"/>
        <v>36</v>
      </c>
      <c r="T13" t="str">
        <f>IFERROR(VLOOKUP(A13,Games!$I$2:$I$246,1,FALSE)," ")</f>
        <v xml:space="preserve"> </v>
      </c>
    </row>
    <row r="14" spans="1:20" x14ac:dyDescent="0.25">
      <c r="A14" s="2" t="s">
        <v>332</v>
      </c>
      <c r="B14" s="1">
        <v>7</v>
      </c>
      <c r="C14" s="1">
        <v>5</v>
      </c>
      <c r="D14" s="1">
        <v>0</v>
      </c>
      <c r="E14" s="1">
        <v>0</v>
      </c>
      <c r="F14" s="1">
        <v>18</v>
      </c>
      <c r="G14" s="1">
        <v>3</v>
      </c>
      <c r="H14" s="1">
        <v>1</v>
      </c>
      <c r="I14" s="1">
        <v>1</v>
      </c>
      <c r="J14" s="1">
        <v>5</v>
      </c>
      <c r="K14" s="1">
        <v>0</v>
      </c>
      <c r="L14" s="1">
        <v>0</v>
      </c>
      <c r="M14" s="1">
        <v>10</v>
      </c>
      <c r="N14" s="1">
        <f>VLOOKUP(A14,Games!$A$2:$D$527,3,FALSE)</f>
        <v>0</v>
      </c>
      <c r="O14" s="1">
        <f>VLOOKUP(A14,Games!$A$2:$D$527,4,FALSE)</f>
        <v>7</v>
      </c>
      <c r="P14" s="3">
        <f t="shared" ref="P14:P15" si="6">(R14-S14)/B14</f>
        <v>3.5</v>
      </c>
      <c r="R14">
        <f t="shared" ref="R14:R15" si="7">SUM(M14,I14,H14,(G14*1.5),F14)</f>
        <v>34.5</v>
      </c>
      <c r="S14">
        <f t="shared" ref="S14:S15" si="8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333</v>
      </c>
      <c r="B15" s="1">
        <v>6</v>
      </c>
      <c r="C15" s="1">
        <v>2</v>
      </c>
      <c r="D15" s="1">
        <v>1</v>
      </c>
      <c r="E15" s="1">
        <v>4</v>
      </c>
      <c r="F15" s="1">
        <v>16</v>
      </c>
      <c r="G15" s="1">
        <v>2</v>
      </c>
      <c r="H15" s="1">
        <v>4</v>
      </c>
      <c r="I15" s="1">
        <v>0</v>
      </c>
      <c r="J15" s="1">
        <v>9</v>
      </c>
      <c r="K15" s="1">
        <v>1</v>
      </c>
      <c r="L15" s="1">
        <v>0</v>
      </c>
      <c r="M15" s="1">
        <v>11</v>
      </c>
      <c r="N15" s="1">
        <f>VLOOKUP(A15,Games!$A$2:$D$527,3,FALSE)</f>
        <v>0</v>
      </c>
      <c r="O15" s="1">
        <f>VLOOKUP(A15,Games!$A$2:$D$527,4,FALSE)</f>
        <v>6</v>
      </c>
      <c r="P15" s="3">
        <f t="shared" si="6"/>
        <v>2.1666666666666665</v>
      </c>
      <c r="R15">
        <f t="shared" si="7"/>
        <v>34</v>
      </c>
      <c r="S15">
        <f t="shared" si="8"/>
        <v>21</v>
      </c>
      <c r="T15" t="str">
        <f>IFERROR(VLOOKUP(A15,Games!$I$2:$I$246,1,FALSE)," ")</f>
        <v xml:space="preserve"> </v>
      </c>
    </row>
    <row r="16" spans="1:20" x14ac:dyDescent="0.25">
      <c r="A16" s="2" t="s">
        <v>371</v>
      </c>
      <c r="B16" s="1">
        <v>2</v>
      </c>
      <c r="C16" s="1">
        <v>2</v>
      </c>
      <c r="D16" s="1">
        <v>1</v>
      </c>
      <c r="E16" s="1">
        <v>0</v>
      </c>
      <c r="F16" s="1">
        <v>8</v>
      </c>
      <c r="G16" s="1">
        <v>1</v>
      </c>
      <c r="H16" s="1">
        <v>7</v>
      </c>
      <c r="I16" s="1">
        <v>1</v>
      </c>
      <c r="J16" s="1">
        <v>4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:P17" si="9">(R16-S16)/B16</f>
        <v>8.25</v>
      </c>
      <c r="R16">
        <f t="shared" ref="R16:R17" si="10">SUM(M16,I16,H16,(G16*1.5),F16)</f>
        <v>24.5</v>
      </c>
      <c r="S16">
        <f t="shared" ref="S16:S17" si="1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355</v>
      </c>
      <c r="B17" s="1">
        <v>2</v>
      </c>
      <c r="C17" s="1">
        <v>8</v>
      </c>
      <c r="D17" s="1">
        <v>2</v>
      </c>
      <c r="E17" s="1">
        <v>0</v>
      </c>
      <c r="F17" s="1">
        <v>4</v>
      </c>
      <c r="G17" s="1">
        <v>9</v>
      </c>
      <c r="H17" s="1">
        <v>4</v>
      </c>
      <c r="I17" s="1">
        <v>1</v>
      </c>
      <c r="J17" s="1">
        <v>2</v>
      </c>
      <c r="K17" s="1">
        <v>0</v>
      </c>
      <c r="L17" s="1">
        <v>0</v>
      </c>
      <c r="M17" s="1">
        <v>22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:P22" si="12">(R17-S17)/B17</f>
        <v>20.25</v>
      </c>
      <c r="R17">
        <f t="shared" ref="R17:R22" si="13">SUM(M17,I17,H17,(G17*1.5),F17)</f>
        <v>44.5</v>
      </c>
      <c r="S17">
        <f t="shared" ref="S17:S22" si="14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370</v>
      </c>
      <c r="B18" s="1">
        <v>1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si="12"/>
        <v>1</v>
      </c>
      <c r="R18">
        <f t="shared" si="13"/>
        <v>1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391</v>
      </c>
      <c r="B19" s="1">
        <v>1</v>
      </c>
      <c r="C19" s="1">
        <v>0</v>
      </c>
      <c r="D19" s="1">
        <v>2</v>
      </c>
      <c r="E19" s="1">
        <v>0</v>
      </c>
      <c r="F19" s="1">
        <v>1</v>
      </c>
      <c r="G19" s="1">
        <v>0</v>
      </c>
      <c r="H19" s="1">
        <v>0</v>
      </c>
      <c r="I19" s="1">
        <v>1</v>
      </c>
      <c r="J19" s="1">
        <v>1</v>
      </c>
      <c r="K19" s="1">
        <v>0</v>
      </c>
      <c r="L19" s="1">
        <v>0</v>
      </c>
      <c r="M19" s="1">
        <v>6</v>
      </c>
      <c r="N19" s="1">
        <f>VLOOKUP(A19,Games!$A$2:$D$527,3,FALSE)</f>
        <v>0</v>
      </c>
      <c r="O19" s="1">
        <f>VLOOKUP(A19,Games!$A$2:$D$527,4,FALSE)</f>
        <v>1</v>
      </c>
      <c r="P19" s="3">
        <f t="shared" si="12"/>
        <v>6</v>
      </c>
      <c r="R19">
        <f t="shared" si="13"/>
        <v>8</v>
      </c>
      <c r="S19">
        <f t="shared" si="14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372</v>
      </c>
      <c r="B20" s="1">
        <v>1</v>
      </c>
      <c r="C20" s="1">
        <v>1</v>
      </c>
      <c r="D20" s="1">
        <v>1</v>
      </c>
      <c r="E20" s="1">
        <v>0</v>
      </c>
      <c r="F20" s="1">
        <v>3</v>
      </c>
      <c r="G20" s="1">
        <v>1</v>
      </c>
      <c r="H20" s="1">
        <v>2</v>
      </c>
      <c r="I20" s="1">
        <v>1</v>
      </c>
      <c r="J20" s="1">
        <v>2</v>
      </c>
      <c r="K20" s="1">
        <v>0</v>
      </c>
      <c r="L20" s="1">
        <v>0</v>
      </c>
      <c r="M20" s="1">
        <v>5</v>
      </c>
      <c r="N20" s="1">
        <f>VLOOKUP(A20,Games!$A$2:$D$527,3,FALSE)</f>
        <v>0</v>
      </c>
      <c r="O20" s="1">
        <f>VLOOKUP(A20,Games!$A$2:$D$527,4,FALSE)</f>
        <v>1</v>
      </c>
      <c r="P20" s="3">
        <f t="shared" si="12"/>
        <v>8.5</v>
      </c>
      <c r="R20">
        <f t="shared" si="13"/>
        <v>12.5</v>
      </c>
      <c r="S20">
        <f t="shared" si="14"/>
        <v>4</v>
      </c>
      <c r="T20" t="str">
        <f>IFERROR(VLOOKUP(A20,Games!$I$2:$I$246,1,FALSE)," ")</f>
        <v xml:space="preserve"> </v>
      </c>
    </row>
    <row r="21" spans="1:20" x14ac:dyDescent="0.25">
      <c r="A21" s="2" t="s">
        <v>347</v>
      </c>
      <c r="B21" s="1">
        <v>1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12"/>
        <v>4</v>
      </c>
      <c r="R21">
        <f t="shared" si="13"/>
        <v>4</v>
      </c>
      <c r="S21">
        <f t="shared" si="14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348</v>
      </c>
      <c r="B22" s="1">
        <v>1</v>
      </c>
      <c r="C22" s="1">
        <v>1</v>
      </c>
      <c r="D22" s="1">
        <v>2</v>
      </c>
      <c r="E22" s="1">
        <v>3</v>
      </c>
      <c r="F22" s="1">
        <v>0</v>
      </c>
      <c r="G22" s="1">
        <v>1</v>
      </c>
      <c r="H22" s="1">
        <v>0</v>
      </c>
      <c r="I22" s="1">
        <v>0</v>
      </c>
      <c r="J22" s="1">
        <v>1</v>
      </c>
      <c r="K22" s="1">
        <v>0</v>
      </c>
      <c r="L22" s="1">
        <v>0</v>
      </c>
      <c r="M22" s="1">
        <v>11</v>
      </c>
      <c r="N22" s="1">
        <f>VLOOKUP(A22,Games!$A$2:$D$527,3,FALSE)</f>
        <v>0</v>
      </c>
      <c r="O22" s="1">
        <f>VLOOKUP(A22,Games!$A$2:$D$527,4,FALSE)</f>
        <v>1</v>
      </c>
      <c r="P22" s="3">
        <f t="shared" si="12"/>
        <v>10.5</v>
      </c>
      <c r="R22">
        <f t="shared" si="13"/>
        <v>12.5</v>
      </c>
      <c r="S22">
        <f t="shared" si="14"/>
        <v>2</v>
      </c>
      <c r="T22" t="str">
        <f>IFERROR(VLOOKUP(A22,Games!$I$2:$I$246,1,FALSE)," ")</f>
        <v xml:space="preserve"> </v>
      </c>
    </row>
    <row r="23" spans="1:20" x14ac:dyDescent="0.25">
      <c r="A23" s="30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20" x14ac:dyDescent="0.25">
      <c r="A24" s="31" t="s">
        <v>327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15">IF(A4=""," ",A4)</f>
        <v>Flynn Attard</v>
      </c>
      <c r="B26" s="1"/>
      <c r="C26" s="3">
        <f t="shared" ref="C26:M26" si="16">IF(ISNUMBER($B4),C4/$B4," ")</f>
        <v>1.1724137931034482</v>
      </c>
      <c r="D26" s="3">
        <f t="shared" si="16"/>
        <v>3.4482758620689655E-2</v>
      </c>
      <c r="E26" s="3">
        <f t="shared" si="16"/>
        <v>0.51724137931034486</v>
      </c>
      <c r="F26" s="3">
        <f t="shared" si="16"/>
        <v>7.4137931034482758</v>
      </c>
      <c r="G26" s="3">
        <f t="shared" si="16"/>
        <v>0.58620689655172409</v>
      </c>
      <c r="H26" s="3">
        <f t="shared" si="16"/>
        <v>0.93103448275862066</v>
      </c>
      <c r="I26" s="3">
        <f t="shared" si="16"/>
        <v>1.2413793103448276</v>
      </c>
      <c r="J26" s="3">
        <f t="shared" si="16"/>
        <v>1.6206896551724137</v>
      </c>
      <c r="K26" s="3">
        <f t="shared" si="16"/>
        <v>0</v>
      </c>
      <c r="L26" s="3">
        <f t="shared" si="16"/>
        <v>0</v>
      </c>
      <c r="M26" s="3">
        <f t="shared" si="16"/>
        <v>2.9655172413793105</v>
      </c>
    </row>
    <row r="27" spans="1:20" x14ac:dyDescent="0.25">
      <c r="A27" s="2" t="str">
        <f t="shared" si="15"/>
        <v>Tuvshinbagana Munkhjargal</v>
      </c>
      <c r="B27" s="1"/>
      <c r="C27" s="3">
        <f t="shared" ref="C27:M27" si="17">IF(ISNUMBER($B5),C5/$B5," ")</f>
        <v>0.5714285714285714</v>
      </c>
      <c r="D27" s="3">
        <f t="shared" si="17"/>
        <v>0.75</v>
      </c>
      <c r="E27" s="3">
        <f t="shared" si="17"/>
        <v>0.14285714285714285</v>
      </c>
      <c r="F27" s="3">
        <f t="shared" si="17"/>
        <v>2.7857142857142856</v>
      </c>
      <c r="G27" s="3">
        <f t="shared" si="17"/>
        <v>2.8571428571428572</v>
      </c>
      <c r="H27" s="3">
        <f t="shared" si="17"/>
        <v>1.6071428571428572</v>
      </c>
      <c r="I27" s="3">
        <f t="shared" si="17"/>
        <v>7.1428571428571425E-2</v>
      </c>
      <c r="J27" s="3">
        <f t="shared" si="17"/>
        <v>1.9285714285714286</v>
      </c>
      <c r="K27" s="3">
        <f t="shared" si="17"/>
        <v>3.5714285714285712E-2</v>
      </c>
      <c r="L27" s="3">
        <f t="shared" si="17"/>
        <v>0</v>
      </c>
      <c r="M27" s="3">
        <f t="shared" si="17"/>
        <v>3.5357142857142856</v>
      </c>
    </row>
    <row r="28" spans="1:20" x14ac:dyDescent="0.25">
      <c r="A28" s="2" t="str">
        <f t="shared" si="15"/>
        <v>Batadorj Ganbaatar</v>
      </c>
      <c r="B28" s="1"/>
      <c r="C28" s="3">
        <f t="shared" ref="C28:M28" si="18">IF(ISNUMBER($B6),C6/$B6," ")</f>
        <v>3.2962962962962963</v>
      </c>
      <c r="D28" s="3">
        <f t="shared" si="18"/>
        <v>1.1111111111111112</v>
      </c>
      <c r="E28" s="3">
        <f t="shared" si="18"/>
        <v>1.5555555555555556</v>
      </c>
      <c r="F28" s="3">
        <f t="shared" si="18"/>
        <v>7.5555555555555554</v>
      </c>
      <c r="G28" s="3">
        <f t="shared" si="18"/>
        <v>1.2222222222222223</v>
      </c>
      <c r="H28" s="3">
        <f t="shared" si="18"/>
        <v>1.1481481481481481</v>
      </c>
      <c r="I28" s="3">
        <f t="shared" si="18"/>
        <v>0.22222222222222221</v>
      </c>
      <c r="J28" s="3">
        <f t="shared" si="18"/>
        <v>2.5555555555555554</v>
      </c>
      <c r="K28" s="3">
        <f t="shared" si="18"/>
        <v>0</v>
      </c>
      <c r="L28" s="3">
        <f t="shared" si="18"/>
        <v>0</v>
      </c>
      <c r="M28" s="3">
        <f t="shared" si="18"/>
        <v>11.481481481481481</v>
      </c>
    </row>
    <row r="29" spans="1:20" x14ac:dyDescent="0.25">
      <c r="A29" s="2" t="str">
        <f t="shared" si="15"/>
        <v>Alex Tumurbaatar</v>
      </c>
      <c r="B29" s="1"/>
      <c r="C29" s="3">
        <f t="shared" ref="C29:M29" si="19">IF(ISNUMBER($B7),C7/$B7," ")</f>
        <v>4.4615384615384617</v>
      </c>
      <c r="D29" s="3">
        <f t="shared" si="19"/>
        <v>1.1538461538461537</v>
      </c>
      <c r="E29" s="3">
        <f t="shared" si="19"/>
        <v>2.8076923076923075</v>
      </c>
      <c r="F29" s="3">
        <f t="shared" si="19"/>
        <v>6.5769230769230766</v>
      </c>
      <c r="G29" s="3">
        <f t="shared" si="19"/>
        <v>3.1153846153846154</v>
      </c>
      <c r="H29" s="3">
        <f t="shared" si="19"/>
        <v>1.7307692307692308</v>
      </c>
      <c r="I29" s="3">
        <f t="shared" si="19"/>
        <v>0.15384615384615385</v>
      </c>
      <c r="J29" s="3">
        <f t="shared" si="19"/>
        <v>3</v>
      </c>
      <c r="K29" s="3">
        <f t="shared" si="19"/>
        <v>0.11538461538461539</v>
      </c>
      <c r="L29" s="3">
        <f t="shared" si="19"/>
        <v>0</v>
      </c>
      <c r="M29" s="3">
        <f t="shared" si="19"/>
        <v>15.192307692307692</v>
      </c>
    </row>
    <row r="30" spans="1:20" x14ac:dyDescent="0.25">
      <c r="A30" s="2" t="str">
        <f t="shared" si="15"/>
        <v>Gombosuren Lkhamsuren</v>
      </c>
      <c r="B30" s="1"/>
      <c r="C30" s="3">
        <f t="shared" ref="C30:M30" si="20">IF(ISNUMBER($B8),C8/$B8," ")</f>
        <v>0.29166666666666669</v>
      </c>
      <c r="D30" s="3">
        <f t="shared" si="20"/>
        <v>0.125</v>
      </c>
      <c r="E30" s="3">
        <f t="shared" si="20"/>
        <v>0</v>
      </c>
      <c r="F30" s="3">
        <f t="shared" si="20"/>
        <v>2.4166666666666665</v>
      </c>
      <c r="G30" s="3">
        <f t="shared" si="20"/>
        <v>0.79166666666666663</v>
      </c>
      <c r="H30" s="3">
        <f t="shared" si="20"/>
        <v>0.625</v>
      </c>
      <c r="I30" s="3">
        <f t="shared" si="20"/>
        <v>0</v>
      </c>
      <c r="J30" s="3">
        <f t="shared" si="20"/>
        <v>0.66666666666666663</v>
      </c>
      <c r="K30" s="3">
        <f t="shared" si="20"/>
        <v>0</v>
      </c>
      <c r="L30" s="3">
        <f t="shared" si="20"/>
        <v>0</v>
      </c>
      <c r="M30" s="3">
        <f t="shared" si="20"/>
        <v>0.95833333333333337</v>
      </c>
    </row>
    <row r="31" spans="1:20" x14ac:dyDescent="0.25">
      <c r="A31" s="2" t="str">
        <f t="shared" si="15"/>
        <v>Erkhtur Erdenebileg</v>
      </c>
      <c r="B31" s="1"/>
      <c r="C31" s="3">
        <f t="shared" ref="C31:M31" si="21">IF(ISNUMBER($B9),C9/$B9," ")</f>
        <v>1.0833333333333333</v>
      </c>
      <c r="D31" s="3">
        <f t="shared" si="21"/>
        <v>2.9583333333333335</v>
      </c>
      <c r="E31" s="3">
        <f t="shared" si="21"/>
        <v>0.20833333333333334</v>
      </c>
      <c r="F31" s="3">
        <f t="shared" si="21"/>
        <v>2.0416666666666665</v>
      </c>
      <c r="G31" s="3">
        <f t="shared" si="21"/>
        <v>1.1666666666666667</v>
      </c>
      <c r="H31" s="3">
        <f t="shared" si="21"/>
        <v>1.0833333333333333</v>
      </c>
      <c r="I31" s="3">
        <f t="shared" si="21"/>
        <v>4.1666666666666664E-2</v>
      </c>
      <c r="J31" s="3">
        <f t="shared" si="21"/>
        <v>1.125</v>
      </c>
      <c r="K31" s="3">
        <f t="shared" si="21"/>
        <v>0</v>
      </c>
      <c r="L31" s="3">
        <f t="shared" si="21"/>
        <v>4.1666666666666664E-2</v>
      </c>
      <c r="M31" s="3">
        <f t="shared" si="21"/>
        <v>11.25</v>
      </c>
    </row>
    <row r="32" spans="1:20" x14ac:dyDescent="0.25">
      <c r="A32" s="2" t="str">
        <f t="shared" si="15"/>
        <v>Paanaa Ayurzana</v>
      </c>
      <c r="B32" s="1"/>
      <c r="C32" s="3">
        <f t="shared" ref="C32:M32" si="22">IF(ISNUMBER($B10),C10/$B10," ")</f>
        <v>0.16666666666666666</v>
      </c>
      <c r="D32" s="3">
        <f t="shared" si="22"/>
        <v>0</v>
      </c>
      <c r="E32" s="3">
        <f t="shared" si="22"/>
        <v>0</v>
      </c>
      <c r="F32" s="3">
        <f t="shared" si="22"/>
        <v>1.625</v>
      </c>
      <c r="G32" s="3">
        <f t="shared" si="22"/>
        <v>0.5</v>
      </c>
      <c r="H32" s="3">
        <f t="shared" si="22"/>
        <v>0.5</v>
      </c>
      <c r="I32" s="3">
        <f t="shared" si="22"/>
        <v>0</v>
      </c>
      <c r="J32" s="3">
        <f t="shared" si="22"/>
        <v>0.66666666666666663</v>
      </c>
      <c r="K32" s="3">
        <f t="shared" si="22"/>
        <v>4.1666666666666664E-2</v>
      </c>
      <c r="L32" s="3">
        <f t="shared" si="22"/>
        <v>0</v>
      </c>
      <c r="M32" s="3">
        <f t="shared" si="22"/>
        <v>0.33333333333333331</v>
      </c>
    </row>
    <row r="33" spans="1:13" x14ac:dyDescent="0.25">
      <c r="A33" s="2" t="str">
        <f t="shared" si="15"/>
        <v>Altangerel Ganzorig</v>
      </c>
      <c r="B33" s="1"/>
      <c r="C33" s="3">
        <f t="shared" ref="C33:M33" si="23">IF(ISNUMBER($B11),C11/$B11," ")</f>
        <v>2.3684210526315788</v>
      </c>
      <c r="D33" s="3">
        <f t="shared" si="23"/>
        <v>0</v>
      </c>
      <c r="E33" s="3">
        <f t="shared" si="23"/>
        <v>0.57894736842105265</v>
      </c>
      <c r="F33" s="3">
        <f t="shared" si="23"/>
        <v>7.6842105263157894</v>
      </c>
      <c r="G33" s="3">
        <f t="shared" si="23"/>
        <v>0.57894736842105265</v>
      </c>
      <c r="H33" s="3">
        <f t="shared" si="23"/>
        <v>0.52631578947368418</v>
      </c>
      <c r="I33" s="3">
        <f t="shared" si="23"/>
        <v>0.10526315789473684</v>
      </c>
      <c r="J33" s="3">
        <f t="shared" si="23"/>
        <v>2.3157894736842106</v>
      </c>
      <c r="K33" s="3">
        <f t="shared" si="23"/>
        <v>5.2631578947368418E-2</v>
      </c>
      <c r="L33" s="3">
        <f t="shared" si="23"/>
        <v>0</v>
      </c>
      <c r="M33" s="3">
        <f t="shared" si="23"/>
        <v>5.3157894736842106</v>
      </c>
    </row>
    <row r="34" spans="1:13" x14ac:dyDescent="0.25">
      <c r="A34" s="2" t="str">
        <f t="shared" si="15"/>
        <v>Magnaibayar Munkhbat</v>
      </c>
      <c r="B34" s="1"/>
      <c r="C34" s="3">
        <f t="shared" ref="C34:M34" si="24">IF(ISNUMBER($B12),C12/$B12," ")</f>
        <v>1.1111111111111112</v>
      </c>
      <c r="D34" s="3">
        <f t="shared" si="24"/>
        <v>0</v>
      </c>
      <c r="E34" s="3">
        <f t="shared" si="24"/>
        <v>0.33333333333333331</v>
      </c>
      <c r="F34" s="3">
        <f t="shared" si="24"/>
        <v>2.2222222222222223</v>
      </c>
      <c r="G34" s="3">
        <f t="shared" si="24"/>
        <v>0.77777777777777779</v>
      </c>
      <c r="H34" s="3">
        <f t="shared" si="24"/>
        <v>0.44444444444444442</v>
      </c>
      <c r="I34" s="3">
        <f t="shared" si="24"/>
        <v>0.1111111111111111</v>
      </c>
      <c r="J34" s="3">
        <f t="shared" si="24"/>
        <v>1.2222222222222223</v>
      </c>
      <c r="K34" s="3">
        <f t="shared" si="24"/>
        <v>0</v>
      </c>
      <c r="L34" s="3">
        <f t="shared" si="24"/>
        <v>0</v>
      </c>
      <c r="M34" s="3">
        <f t="shared" si="24"/>
        <v>2.5555555555555554</v>
      </c>
    </row>
    <row r="35" spans="1:13" x14ac:dyDescent="0.25">
      <c r="A35" s="2" t="str">
        <f t="shared" si="15"/>
        <v>Purevbaatar Narantuya</v>
      </c>
      <c r="B35" s="1"/>
      <c r="C35" s="3">
        <f t="shared" ref="C35:M35" si="25">IF(ISNUMBER($B13),C13/$B13," ")</f>
        <v>4.5714285714285712</v>
      </c>
      <c r="D35" s="3">
        <f t="shared" si="25"/>
        <v>1.5714285714285714</v>
      </c>
      <c r="E35" s="3">
        <f t="shared" si="25"/>
        <v>1.1428571428571428</v>
      </c>
      <c r="F35" s="3">
        <f t="shared" si="25"/>
        <v>5</v>
      </c>
      <c r="G35" s="3">
        <f t="shared" si="25"/>
        <v>5.1428571428571432</v>
      </c>
      <c r="H35" s="3">
        <f t="shared" si="25"/>
        <v>2.2857142857142856</v>
      </c>
      <c r="I35" s="3">
        <f t="shared" si="25"/>
        <v>0</v>
      </c>
      <c r="J35" s="3">
        <f t="shared" si="25"/>
        <v>2.2857142857142856</v>
      </c>
      <c r="K35" s="3">
        <f t="shared" si="25"/>
        <v>0</v>
      </c>
      <c r="L35" s="3">
        <f t="shared" si="25"/>
        <v>0.14285714285714285</v>
      </c>
      <c r="M35" s="3">
        <f t="shared" si="25"/>
        <v>15</v>
      </c>
    </row>
    <row r="36" spans="1:13" x14ac:dyDescent="0.25">
      <c r="A36" s="2" t="str">
        <f t="shared" si="15"/>
        <v>Magnai Muukhbat</v>
      </c>
      <c r="B36" s="1"/>
      <c r="C36" s="3">
        <f t="shared" ref="C36:M36" si="26">IF(ISNUMBER($B14),C14/$B14," ")</f>
        <v>0.7142857142857143</v>
      </c>
      <c r="D36" s="3">
        <f t="shared" si="26"/>
        <v>0</v>
      </c>
      <c r="E36" s="3">
        <f t="shared" si="26"/>
        <v>0</v>
      </c>
      <c r="F36" s="3">
        <f t="shared" si="26"/>
        <v>2.5714285714285716</v>
      </c>
      <c r="G36" s="3">
        <f t="shared" si="26"/>
        <v>0.42857142857142855</v>
      </c>
      <c r="H36" s="3">
        <f t="shared" si="26"/>
        <v>0.14285714285714285</v>
      </c>
      <c r="I36" s="3">
        <f t="shared" si="26"/>
        <v>0.14285714285714285</v>
      </c>
      <c r="J36" s="3">
        <f t="shared" si="26"/>
        <v>0.7142857142857143</v>
      </c>
      <c r="K36" s="3">
        <f t="shared" si="26"/>
        <v>0</v>
      </c>
      <c r="L36" s="3">
        <f t="shared" si="26"/>
        <v>0</v>
      </c>
      <c r="M36" s="3">
        <f t="shared" si="26"/>
        <v>1.4285714285714286</v>
      </c>
    </row>
    <row r="37" spans="1:13" x14ac:dyDescent="0.25">
      <c r="A37" s="2" t="str">
        <f t="shared" si="15"/>
        <v>Turbat Bassansuren</v>
      </c>
      <c r="B37" s="1"/>
      <c r="C37" s="3">
        <f t="shared" ref="C37:M37" si="27">IF(ISNUMBER($B15),C15/$B15," ")</f>
        <v>0.33333333333333331</v>
      </c>
      <c r="D37" s="3">
        <f t="shared" si="27"/>
        <v>0.16666666666666666</v>
      </c>
      <c r="E37" s="3">
        <f t="shared" si="27"/>
        <v>0.66666666666666663</v>
      </c>
      <c r="F37" s="3">
        <f t="shared" si="27"/>
        <v>2.6666666666666665</v>
      </c>
      <c r="G37" s="3">
        <f t="shared" si="27"/>
        <v>0.33333333333333331</v>
      </c>
      <c r="H37" s="3">
        <f t="shared" si="27"/>
        <v>0.66666666666666663</v>
      </c>
      <c r="I37" s="3">
        <f t="shared" si="27"/>
        <v>0</v>
      </c>
      <c r="J37" s="3">
        <f t="shared" si="27"/>
        <v>1.5</v>
      </c>
      <c r="K37" s="3">
        <f t="shared" si="27"/>
        <v>0.16666666666666666</v>
      </c>
      <c r="L37" s="3">
        <f t="shared" si="27"/>
        <v>0</v>
      </c>
      <c r="M37" s="3">
        <f t="shared" si="27"/>
        <v>1.8333333333333333</v>
      </c>
    </row>
    <row r="38" spans="1:13" x14ac:dyDescent="0.25">
      <c r="A38" s="2" t="str">
        <f t="shared" si="15"/>
        <v>Sarantsogt Tsogtbaatar</v>
      </c>
      <c r="B38" s="1"/>
      <c r="C38" s="3">
        <f t="shared" ref="C38:M38" si="28">IF(ISNUMBER($B16),C16/$B16," ")</f>
        <v>1</v>
      </c>
      <c r="D38" s="3">
        <f t="shared" si="28"/>
        <v>0.5</v>
      </c>
      <c r="E38" s="3">
        <f t="shared" si="28"/>
        <v>0</v>
      </c>
      <c r="F38" s="3">
        <f t="shared" si="28"/>
        <v>4</v>
      </c>
      <c r="G38" s="3">
        <f t="shared" si="28"/>
        <v>0.5</v>
      </c>
      <c r="H38" s="3">
        <f t="shared" si="28"/>
        <v>3.5</v>
      </c>
      <c r="I38" s="3">
        <f t="shared" si="28"/>
        <v>0.5</v>
      </c>
      <c r="J38" s="3">
        <f t="shared" si="28"/>
        <v>2</v>
      </c>
      <c r="K38" s="3">
        <f t="shared" si="28"/>
        <v>0</v>
      </c>
      <c r="L38" s="3">
        <f t="shared" si="28"/>
        <v>0</v>
      </c>
      <c r="M38" s="3">
        <f t="shared" si="28"/>
        <v>3.5</v>
      </c>
    </row>
    <row r="39" spans="1:13" x14ac:dyDescent="0.25">
      <c r="A39" s="2" t="str">
        <f t="shared" si="15"/>
        <v>Pureusurer Ichinkholloo</v>
      </c>
      <c r="B39" s="1"/>
      <c r="C39" s="3">
        <f t="shared" ref="C39:M39" si="29">IF(ISNUMBER($B17),C17/$B17," ")</f>
        <v>4</v>
      </c>
      <c r="D39" s="3">
        <f t="shared" si="29"/>
        <v>1</v>
      </c>
      <c r="E39" s="3">
        <f t="shared" si="29"/>
        <v>0</v>
      </c>
      <c r="F39" s="3">
        <f t="shared" si="29"/>
        <v>2</v>
      </c>
      <c r="G39" s="3">
        <f t="shared" si="29"/>
        <v>4.5</v>
      </c>
      <c r="H39" s="3">
        <f t="shared" si="29"/>
        <v>2</v>
      </c>
      <c r="I39" s="3">
        <f t="shared" si="29"/>
        <v>0.5</v>
      </c>
      <c r="J39" s="3">
        <f t="shared" si="29"/>
        <v>1</v>
      </c>
      <c r="K39" s="3">
        <f t="shared" si="29"/>
        <v>0</v>
      </c>
      <c r="L39" s="3">
        <f t="shared" si="29"/>
        <v>0</v>
      </c>
      <c r="M39" s="3">
        <f t="shared" si="29"/>
        <v>11</v>
      </c>
    </row>
    <row r="40" spans="1:13" x14ac:dyDescent="0.25">
      <c r="A40" s="2" t="str">
        <f t="shared" si="15"/>
        <v>Byambu Davcradorj</v>
      </c>
      <c r="B40" s="1"/>
      <c r="C40" s="3">
        <f t="shared" ref="C40:M40" si="30">IF(ISNUMBER($B18),C18/$B18," ")</f>
        <v>0</v>
      </c>
      <c r="D40" s="3">
        <f t="shared" si="30"/>
        <v>0</v>
      </c>
      <c r="E40" s="3">
        <f t="shared" si="30"/>
        <v>0</v>
      </c>
      <c r="F40" s="3">
        <f t="shared" si="30"/>
        <v>1</v>
      </c>
      <c r="G40" s="3">
        <f t="shared" si="30"/>
        <v>0</v>
      </c>
      <c r="H40" s="3">
        <f t="shared" si="30"/>
        <v>0</v>
      </c>
      <c r="I40" s="3">
        <f t="shared" si="30"/>
        <v>0</v>
      </c>
      <c r="J40" s="3">
        <f t="shared" si="30"/>
        <v>0</v>
      </c>
      <c r="K40" s="3">
        <f t="shared" si="30"/>
        <v>0</v>
      </c>
      <c r="L40" s="3">
        <f t="shared" si="30"/>
        <v>0</v>
      </c>
      <c r="M40" s="3">
        <f t="shared" si="30"/>
        <v>0</v>
      </c>
    </row>
    <row r="41" spans="1:13" x14ac:dyDescent="0.25">
      <c r="A41" s="2" t="str">
        <f t="shared" si="15"/>
        <v>Riley Hawke</v>
      </c>
      <c r="B41" s="1"/>
      <c r="C41" s="3">
        <f t="shared" ref="C41:M41" si="31">IF(ISNUMBER($B19),C19/$B19," ")</f>
        <v>0</v>
      </c>
      <c r="D41" s="3">
        <f t="shared" si="31"/>
        <v>2</v>
      </c>
      <c r="E41" s="3">
        <f t="shared" si="31"/>
        <v>0</v>
      </c>
      <c r="F41" s="3">
        <f t="shared" si="31"/>
        <v>1</v>
      </c>
      <c r="G41" s="3">
        <f t="shared" si="31"/>
        <v>0</v>
      </c>
      <c r="H41" s="3">
        <f t="shared" si="31"/>
        <v>0</v>
      </c>
      <c r="I41" s="3">
        <f t="shared" si="31"/>
        <v>1</v>
      </c>
      <c r="J41" s="3">
        <f t="shared" si="31"/>
        <v>1</v>
      </c>
      <c r="K41" s="3">
        <f t="shared" si="31"/>
        <v>0</v>
      </c>
      <c r="L41" s="3">
        <f t="shared" si="31"/>
        <v>0</v>
      </c>
      <c r="M41" s="3">
        <f t="shared" si="31"/>
        <v>6</v>
      </c>
    </row>
    <row r="42" spans="1:13" x14ac:dyDescent="0.25">
      <c r="A42" s="2" t="str">
        <f t="shared" si="15"/>
        <v>Namkhaidorj Dugersureu</v>
      </c>
      <c r="B42" s="1"/>
      <c r="C42" s="3">
        <f t="shared" ref="C42:M42" si="32">IF(ISNUMBER($B20),C20/$B20," ")</f>
        <v>1</v>
      </c>
      <c r="D42" s="3">
        <f t="shared" si="32"/>
        <v>1</v>
      </c>
      <c r="E42" s="3">
        <f t="shared" si="32"/>
        <v>0</v>
      </c>
      <c r="F42" s="3">
        <f t="shared" si="32"/>
        <v>3</v>
      </c>
      <c r="G42" s="3">
        <f t="shared" si="32"/>
        <v>1</v>
      </c>
      <c r="H42" s="3">
        <f t="shared" si="32"/>
        <v>2</v>
      </c>
      <c r="I42" s="3">
        <f t="shared" si="32"/>
        <v>1</v>
      </c>
      <c r="J42" s="3">
        <f t="shared" si="32"/>
        <v>2</v>
      </c>
      <c r="K42" s="3">
        <f t="shared" si="32"/>
        <v>0</v>
      </c>
      <c r="L42" s="3">
        <f t="shared" si="32"/>
        <v>0</v>
      </c>
      <c r="M42" s="3">
        <f t="shared" si="32"/>
        <v>5</v>
      </c>
    </row>
    <row r="43" spans="1:13" x14ac:dyDescent="0.25">
      <c r="A43" s="2" t="str">
        <f t="shared" ref="A43:A44" si="33">IF(A21=""," ",A21)</f>
        <v>Batzorig Ragchaa</v>
      </c>
      <c r="B43" s="1"/>
      <c r="C43" s="3">
        <f t="shared" ref="C43:M43" si="34">IF(ISNUMBER($B21),C21/$B21," ")</f>
        <v>0</v>
      </c>
      <c r="D43" s="3">
        <f t="shared" si="34"/>
        <v>1</v>
      </c>
      <c r="E43" s="3">
        <f t="shared" si="34"/>
        <v>0</v>
      </c>
      <c r="F43" s="3">
        <f t="shared" si="34"/>
        <v>1</v>
      </c>
      <c r="G43" s="3">
        <f t="shared" si="34"/>
        <v>0</v>
      </c>
      <c r="H43" s="3">
        <f t="shared" si="34"/>
        <v>0</v>
      </c>
      <c r="I43" s="3">
        <f t="shared" si="34"/>
        <v>0</v>
      </c>
      <c r="J43" s="3">
        <f t="shared" si="34"/>
        <v>0</v>
      </c>
      <c r="K43" s="3">
        <f t="shared" si="34"/>
        <v>0</v>
      </c>
      <c r="L43" s="3">
        <f t="shared" si="34"/>
        <v>0</v>
      </c>
      <c r="M43" s="3">
        <f t="shared" si="34"/>
        <v>3</v>
      </c>
    </row>
    <row r="44" spans="1:13" x14ac:dyDescent="0.25">
      <c r="A44" s="2" t="str">
        <f t="shared" si="33"/>
        <v>Viggy Mohan</v>
      </c>
      <c r="B44" s="1"/>
      <c r="C44" s="3">
        <f t="shared" ref="C44:M44" si="35">IF(ISNUMBER($B22),C22/$B22," ")</f>
        <v>1</v>
      </c>
      <c r="D44" s="3">
        <f t="shared" si="35"/>
        <v>2</v>
      </c>
      <c r="E44" s="3">
        <f t="shared" si="35"/>
        <v>3</v>
      </c>
      <c r="F44" s="3">
        <f t="shared" si="35"/>
        <v>0</v>
      </c>
      <c r="G44" s="3">
        <f t="shared" si="35"/>
        <v>1</v>
      </c>
      <c r="H44" s="3">
        <f t="shared" si="35"/>
        <v>0</v>
      </c>
      <c r="I44" s="3">
        <f t="shared" si="35"/>
        <v>0</v>
      </c>
      <c r="J44" s="3">
        <f t="shared" si="35"/>
        <v>1</v>
      </c>
      <c r="K44" s="3">
        <f t="shared" si="35"/>
        <v>0</v>
      </c>
      <c r="L44" s="3">
        <f t="shared" si="35"/>
        <v>0</v>
      </c>
      <c r="M44" s="3">
        <f t="shared" si="35"/>
        <v>11</v>
      </c>
    </row>
  </sheetData>
  <mergeCells count="3">
    <mergeCell ref="A23:M23"/>
    <mergeCell ref="A24:M24"/>
    <mergeCell ref="A2:P2"/>
  </mergeCells>
  <conditionalFormatting sqref="A4:A12 A14:A22">
    <cfRule type="expression" dxfId="11" priority="5">
      <formula>EXACT(A4,T4)</formula>
    </cfRule>
  </conditionalFormatting>
  <conditionalFormatting sqref="A4:A22">
    <cfRule type="expression" dxfId="10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T34"/>
  <sheetViews>
    <sheetView workbookViewId="0">
      <selection activeCell="X21" sqref="X2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35" t="s">
        <v>277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0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97</v>
      </c>
      <c r="B4" s="1">
        <v>28</v>
      </c>
      <c r="C4" s="1">
        <v>31</v>
      </c>
      <c r="D4" s="1">
        <v>86</v>
      </c>
      <c r="E4" s="1">
        <v>24</v>
      </c>
      <c r="F4" s="1">
        <v>94</v>
      </c>
      <c r="G4" s="1">
        <v>28</v>
      </c>
      <c r="H4" s="1">
        <v>14</v>
      </c>
      <c r="I4" s="1">
        <v>2</v>
      </c>
      <c r="J4" s="1">
        <v>10</v>
      </c>
      <c r="K4" s="1">
        <v>0</v>
      </c>
      <c r="L4" s="1">
        <v>0</v>
      </c>
      <c r="M4" s="1">
        <v>344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17</v>
      </c>
      <c r="R4">
        <f>SUM(M4,I4,H4,(G4*1.5),F4)</f>
        <v>496</v>
      </c>
      <c r="S4">
        <f>SUM((J4*2),(K4*3),(L4*4))</f>
        <v>20</v>
      </c>
      <c r="T4" t="str">
        <f>IFERROR(VLOOKUP(A4,Games!$I$2:$I$246,1,FALSE)," ")</f>
        <v>Isaac Plunkett</v>
      </c>
    </row>
    <row r="5" spans="1:20" x14ac:dyDescent="0.25">
      <c r="A5" s="2" t="s">
        <v>280</v>
      </c>
      <c r="B5" s="1">
        <v>27</v>
      </c>
      <c r="C5" s="1">
        <v>62</v>
      </c>
      <c r="D5" s="1">
        <v>2</v>
      </c>
      <c r="E5" s="1">
        <v>14</v>
      </c>
      <c r="F5" s="1">
        <v>81</v>
      </c>
      <c r="G5" s="1">
        <v>77</v>
      </c>
      <c r="H5" s="1">
        <v>29</v>
      </c>
      <c r="I5" s="1">
        <v>2</v>
      </c>
      <c r="J5" s="1">
        <v>40</v>
      </c>
      <c r="K5" s="1">
        <v>0</v>
      </c>
      <c r="L5" s="1">
        <v>0</v>
      </c>
      <c r="M5" s="1">
        <v>144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10.796296296296296</v>
      </c>
      <c r="R5">
        <f t="shared" ref="R5:R10" si="1">SUM(M5,I5,H5,(G5*1.5),F5)</f>
        <v>371.5</v>
      </c>
      <c r="S5">
        <f t="shared" ref="S5:S10" si="2">SUM((J5*2),(K5*3),(L5*4))</f>
        <v>80</v>
      </c>
      <c r="T5" t="str">
        <f>IFERROR(VLOOKUP(A5,Games!$I$2:$I$246,1,FALSE)," ")</f>
        <v xml:space="preserve"> </v>
      </c>
    </row>
    <row r="6" spans="1:20" x14ac:dyDescent="0.25">
      <c r="A6" s="2" t="s">
        <v>279</v>
      </c>
      <c r="B6" s="1">
        <v>26</v>
      </c>
      <c r="C6" s="1">
        <v>131</v>
      </c>
      <c r="D6" s="1">
        <v>1</v>
      </c>
      <c r="E6" s="1">
        <v>41</v>
      </c>
      <c r="F6" s="1">
        <v>174</v>
      </c>
      <c r="G6" s="1">
        <v>33</v>
      </c>
      <c r="H6" s="1">
        <v>11</v>
      </c>
      <c r="I6" s="1">
        <v>22</v>
      </c>
      <c r="J6" s="1">
        <v>36</v>
      </c>
      <c r="K6" s="1">
        <v>0</v>
      </c>
      <c r="L6" s="1">
        <v>0</v>
      </c>
      <c r="M6" s="1">
        <v>306</v>
      </c>
      <c r="N6" s="1">
        <f>VLOOKUP(A6,Games!$A$2:$D$527,3,FALSE)</f>
        <v>2</v>
      </c>
      <c r="O6" s="1">
        <f>VLOOKUP(A6,Games!$A$2:$D$527,4,FALSE)</f>
        <v>28</v>
      </c>
      <c r="P6" s="3">
        <f t="shared" si="0"/>
        <v>18.865384615384617</v>
      </c>
      <c r="R6">
        <f t="shared" si="1"/>
        <v>562.5</v>
      </c>
      <c r="S6">
        <f t="shared" si="2"/>
        <v>72</v>
      </c>
      <c r="T6" t="str">
        <f>IFERROR(VLOOKUP(A6,Games!$I$2:$I$246,1,FALSE)," ")</f>
        <v xml:space="preserve"> </v>
      </c>
    </row>
    <row r="7" spans="1:20" x14ac:dyDescent="0.25">
      <c r="A7" s="2" t="s">
        <v>306</v>
      </c>
      <c r="B7" s="1">
        <v>25</v>
      </c>
      <c r="C7" s="1">
        <v>43</v>
      </c>
      <c r="D7" s="1">
        <v>14</v>
      </c>
      <c r="E7" s="1">
        <v>45</v>
      </c>
      <c r="F7" s="1">
        <v>59</v>
      </c>
      <c r="G7" s="1">
        <v>46</v>
      </c>
      <c r="H7" s="1">
        <v>22</v>
      </c>
      <c r="I7" s="1">
        <v>2</v>
      </c>
      <c r="J7" s="1">
        <v>31</v>
      </c>
      <c r="K7" s="1">
        <v>0</v>
      </c>
      <c r="L7" s="1">
        <v>0</v>
      </c>
      <c r="M7" s="1">
        <v>173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10.52</v>
      </c>
      <c r="R7">
        <f t="shared" si="1"/>
        <v>325</v>
      </c>
      <c r="S7">
        <f t="shared" si="2"/>
        <v>62</v>
      </c>
      <c r="T7" t="str">
        <f>IFERROR(VLOOKUP(A7,Games!$I$2:$I$246,1,FALSE)," ")</f>
        <v xml:space="preserve"> </v>
      </c>
    </row>
    <row r="8" spans="1:20" x14ac:dyDescent="0.25">
      <c r="A8" s="2" t="s">
        <v>281</v>
      </c>
      <c r="B8" s="1">
        <v>24</v>
      </c>
      <c r="C8" s="1">
        <v>70</v>
      </c>
      <c r="D8" s="1">
        <v>31</v>
      </c>
      <c r="E8" s="1">
        <v>33</v>
      </c>
      <c r="F8" s="1">
        <v>163</v>
      </c>
      <c r="G8" s="1">
        <v>143</v>
      </c>
      <c r="H8" s="1">
        <v>41</v>
      </c>
      <c r="I8" s="1">
        <v>6</v>
      </c>
      <c r="J8" s="1">
        <v>27</v>
      </c>
      <c r="K8" s="1">
        <v>0</v>
      </c>
      <c r="L8" s="1">
        <v>0</v>
      </c>
      <c r="M8" s="1">
        <v>266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26.520833333333332</v>
      </c>
      <c r="R8">
        <f t="shared" si="1"/>
        <v>690.5</v>
      </c>
      <c r="S8">
        <f t="shared" si="2"/>
        <v>54</v>
      </c>
      <c r="T8" t="str">
        <f>IFERROR(VLOOKUP(A8,Games!$I$2:$I$246,1,FALSE)," ")</f>
        <v xml:space="preserve"> </v>
      </c>
    </row>
    <row r="9" spans="1:20" x14ac:dyDescent="0.25">
      <c r="A9" s="2" t="s">
        <v>201</v>
      </c>
      <c r="B9" s="1">
        <v>24</v>
      </c>
      <c r="C9" s="1">
        <v>63</v>
      </c>
      <c r="D9" s="1">
        <v>37</v>
      </c>
      <c r="E9" s="1">
        <v>13</v>
      </c>
      <c r="F9" s="1">
        <v>168</v>
      </c>
      <c r="G9" s="1">
        <v>59</v>
      </c>
      <c r="H9" s="1">
        <v>16</v>
      </c>
      <c r="I9" s="1">
        <v>7</v>
      </c>
      <c r="J9" s="1">
        <v>23</v>
      </c>
      <c r="K9" s="1">
        <v>0</v>
      </c>
      <c r="L9" s="1">
        <v>0</v>
      </c>
      <c r="M9" s="1">
        <v>250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20.145833333333332</v>
      </c>
      <c r="R9">
        <f t="shared" si="1"/>
        <v>529.5</v>
      </c>
      <c r="S9">
        <f t="shared" si="2"/>
        <v>46</v>
      </c>
      <c r="T9" t="str">
        <f>IFERROR(VLOOKUP(A9,Games!$I$2:$I$246,1,FALSE)," ")</f>
        <v>Eric Malcolm</v>
      </c>
    </row>
    <row r="10" spans="1:20" x14ac:dyDescent="0.25">
      <c r="A10" s="2" t="s">
        <v>278</v>
      </c>
      <c r="B10" s="1">
        <v>24</v>
      </c>
      <c r="C10" s="1">
        <v>56</v>
      </c>
      <c r="D10" s="1">
        <v>14</v>
      </c>
      <c r="E10" s="1">
        <v>17</v>
      </c>
      <c r="F10" s="1">
        <v>145</v>
      </c>
      <c r="G10" s="1">
        <v>103</v>
      </c>
      <c r="H10" s="1">
        <v>29</v>
      </c>
      <c r="I10" s="1">
        <v>1</v>
      </c>
      <c r="J10" s="1">
        <v>34</v>
      </c>
      <c r="K10" s="1">
        <v>0</v>
      </c>
      <c r="L10" s="1">
        <v>0</v>
      </c>
      <c r="M10" s="1">
        <v>171</v>
      </c>
      <c r="N10" s="1">
        <f>VLOOKUP(A10,Games!$A$2:$D$527,3,FALSE)</f>
        <v>0</v>
      </c>
      <c r="O10" s="1">
        <f>VLOOKUP(A10,Games!$A$2:$D$527,4,FALSE)</f>
        <v>24</v>
      </c>
      <c r="P10" s="3">
        <f t="shared" si="0"/>
        <v>18.020833333333332</v>
      </c>
      <c r="R10">
        <f t="shared" si="1"/>
        <v>500.5</v>
      </c>
      <c r="S10">
        <f t="shared" si="2"/>
        <v>68</v>
      </c>
      <c r="T10" t="str">
        <f>IFERROR(VLOOKUP(A10,Games!$I$2:$I$246,1,FALSE)," ")</f>
        <v xml:space="preserve"> </v>
      </c>
    </row>
    <row r="11" spans="1:20" x14ac:dyDescent="0.25">
      <c r="A11" s="2" t="s">
        <v>198</v>
      </c>
      <c r="B11" s="1">
        <v>19</v>
      </c>
      <c r="C11" s="1">
        <v>44</v>
      </c>
      <c r="D11" s="1">
        <v>0</v>
      </c>
      <c r="E11" s="1">
        <v>14</v>
      </c>
      <c r="F11" s="1">
        <v>100</v>
      </c>
      <c r="G11" s="1">
        <v>20</v>
      </c>
      <c r="H11" s="1">
        <v>11</v>
      </c>
      <c r="I11" s="1">
        <v>4</v>
      </c>
      <c r="J11" s="1">
        <v>12</v>
      </c>
      <c r="K11" s="1">
        <v>0</v>
      </c>
      <c r="L11" s="1">
        <v>0</v>
      </c>
      <c r="M11" s="1">
        <v>102</v>
      </c>
      <c r="N11" s="1">
        <f>VLOOKUP(A11,Games!$A$2:$D$527,3,FALSE)</f>
        <v>3</v>
      </c>
      <c r="O11" s="1">
        <f>VLOOKUP(A11,Games!$A$2:$D$527,4,FALSE)</f>
        <v>22</v>
      </c>
      <c r="P11" s="3">
        <f t="shared" ref="P11" si="3">(R11-S11)/B11</f>
        <v>11.736842105263158</v>
      </c>
      <c r="R11">
        <f t="shared" ref="R11" si="4">SUM(M11,I11,H11,(G11*1.5),F11)</f>
        <v>247</v>
      </c>
      <c r="S11">
        <f t="shared" ref="S11" si="5">SUM((J11*2),(K11*3),(L11*4))</f>
        <v>24</v>
      </c>
      <c r="T11" t="str">
        <f>IFERROR(VLOOKUP(A11,Games!$I$2:$I$246,1,FALSE)," ")</f>
        <v>Casey Baines</v>
      </c>
    </row>
    <row r="12" spans="1:20" x14ac:dyDescent="0.25">
      <c r="A12" s="2" t="s">
        <v>334</v>
      </c>
      <c r="B12" s="1">
        <v>14</v>
      </c>
      <c r="C12" s="1">
        <v>28</v>
      </c>
      <c r="D12" s="1">
        <v>5</v>
      </c>
      <c r="E12" s="1">
        <v>4</v>
      </c>
      <c r="F12" s="1">
        <v>59</v>
      </c>
      <c r="G12" s="1">
        <v>24</v>
      </c>
      <c r="H12" s="1">
        <v>13</v>
      </c>
      <c r="I12" s="1">
        <v>0</v>
      </c>
      <c r="J12" s="1">
        <v>22</v>
      </c>
      <c r="K12" s="1">
        <v>0</v>
      </c>
      <c r="L12" s="1">
        <v>0</v>
      </c>
      <c r="M12" s="1">
        <v>75</v>
      </c>
      <c r="N12" s="1">
        <f>VLOOKUP(A12,Games!$A$2:$D$527,3,FALSE)</f>
        <v>0</v>
      </c>
      <c r="O12" s="1">
        <f>VLOOKUP(A12,Games!$A$2:$D$527,4,FALSE)</f>
        <v>14</v>
      </c>
      <c r="P12" s="3">
        <f t="shared" ref="P12" si="6">(R12-S12)/B12</f>
        <v>9.9285714285714288</v>
      </c>
      <c r="R12">
        <f t="shared" ref="R12" si="7">SUM(M12,I12,H12,(G12*1.5),F12)</f>
        <v>183</v>
      </c>
      <c r="S12">
        <f t="shared" ref="S12" si="8">SUM((J12*2),(K12*3),(L12*4))</f>
        <v>44</v>
      </c>
      <c r="T12" t="str">
        <f>IFERROR(VLOOKUP(A12,Games!$I$2:$I$246,1,FALSE)," ")</f>
        <v xml:space="preserve"> </v>
      </c>
    </row>
    <row r="13" spans="1:20" x14ac:dyDescent="0.25">
      <c r="A13" s="2" t="s">
        <v>335</v>
      </c>
      <c r="B13" s="1">
        <v>7</v>
      </c>
      <c r="C13" s="1">
        <v>11</v>
      </c>
      <c r="D13" s="1">
        <v>5</v>
      </c>
      <c r="E13" s="1">
        <v>6</v>
      </c>
      <c r="F13" s="1">
        <v>23</v>
      </c>
      <c r="G13" s="1">
        <v>16</v>
      </c>
      <c r="H13" s="1">
        <v>6</v>
      </c>
      <c r="I13" s="1">
        <v>1</v>
      </c>
      <c r="J13" s="1">
        <v>7</v>
      </c>
      <c r="K13" s="1">
        <v>0</v>
      </c>
      <c r="L13" s="1">
        <v>0</v>
      </c>
      <c r="M13" s="1">
        <v>43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9">(R13-S13)/B13</f>
        <v>11.857142857142858</v>
      </c>
      <c r="R13">
        <f t="shared" ref="R13" si="10">SUM(M13,I13,H13,(G13*1.5),F13)</f>
        <v>97</v>
      </c>
      <c r="S13">
        <f t="shared" ref="S13" si="11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160</v>
      </c>
      <c r="B14" s="1">
        <v>3</v>
      </c>
      <c r="C14" s="1">
        <v>4</v>
      </c>
      <c r="D14" s="1">
        <v>3</v>
      </c>
      <c r="E14" s="1">
        <v>3</v>
      </c>
      <c r="F14" s="1">
        <v>12</v>
      </c>
      <c r="G14" s="1">
        <v>6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20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" si="12">(R14-S14)/B14</f>
        <v>12</v>
      </c>
      <c r="R14">
        <f t="shared" ref="R14" si="13">SUM(M14,I14,H14,(G14*1.5),F14)</f>
        <v>42</v>
      </c>
      <c r="S14">
        <f t="shared" ref="S14" si="14">SUM((J14*2),(K14*3),(L14*4))</f>
        <v>6</v>
      </c>
      <c r="T14" t="str">
        <f>IFERROR(VLOOKUP(A14,Games!$I$2:$I$246,1,FALSE)," ")</f>
        <v>Zlatan Hadzic</v>
      </c>
    </row>
    <row r="15" spans="1:20" x14ac:dyDescent="0.25">
      <c r="A15" s="2" t="s">
        <v>366</v>
      </c>
      <c r="B15" s="1">
        <v>1</v>
      </c>
      <c r="C15" s="1">
        <v>1</v>
      </c>
      <c r="D15" s="1">
        <v>0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2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5">(R15-S15)/B15</f>
        <v>4.5</v>
      </c>
      <c r="R15">
        <f t="shared" ref="R15:R17" si="16">SUM(M15,I15,H15,(G15*1.5),F15)</f>
        <v>8.5</v>
      </c>
      <c r="S15">
        <f t="shared" ref="S15:S17" si="17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197</v>
      </c>
      <c r="B16" s="1">
        <v>1</v>
      </c>
      <c r="C16" s="1">
        <v>1</v>
      </c>
      <c r="D16" s="1">
        <v>1</v>
      </c>
      <c r="E16" s="1">
        <v>0</v>
      </c>
      <c r="F16" s="1">
        <v>10</v>
      </c>
      <c r="G16" s="1">
        <v>1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si="15"/>
        <v>15.5</v>
      </c>
      <c r="R16">
        <f t="shared" si="16"/>
        <v>17.5</v>
      </c>
      <c r="S16">
        <f t="shared" si="17"/>
        <v>2</v>
      </c>
      <c r="T16" t="str">
        <f>IFERROR(VLOOKUP(A16,Games!$I$2:$I$246,1,FALSE)," ")</f>
        <v>Andrew Murphy</v>
      </c>
    </row>
    <row r="17" spans="1:20" x14ac:dyDescent="0.25">
      <c r="A17" s="2" t="s">
        <v>272</v>
      </c>
      <c r="B17" s="1">
        <v>1</v>
      </c>
      <c r="C17" s="1">
        <v>5</v>
      </c>
      <c r="D17" s="1">
        <v>5</v>
      </c>
      <c r="E17" s="1">
        <v>0</v>
      </c>
      <c r="F17" s="1">
        <v>2</v>
      </c>
      <c r="G17" s="1">
        <v>7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  <c r="M17" s="1">
        <v>25</v>
      </c>
      <c r="N17" s="1">
        <f>VLOOKUP(A17,Games!$A$2:$D$527,3,FALSE)</f>
        <v>1</v>
      </c>
      <c r="O17" s="1">
        <f>VLOOKUP(A17,Games!$A$2:$D$527,4,FALSE)</f>
        <v>4</v>
      </c>
      <c r="P17" s="3">
        <f t="shared" si="15"/>
        <v>40.5</v>
      </c>
      <c r="R17">
        <f t="shared" si="16"/>
        <v>40.5</v>
      </c>
      <c r="S17">
        <f t="shared" si="17"/>
        <v>0</v>
      </c>
      <c r="T17" t="str">
        <f>IFERROR(VLOOKUP(A17,Games!$I$2:$I$246,1,FALSE)," ")</f>
        <v xml:space="preserve"> </v>
      </c>
    </row>
    <row r="18" spans="1:20" x14ac:dyDescent="0.25">
      <c r="A18" s="4"/>
      <c r="P18" s="14"/>
    </row>
    <row r="19" spans="1:20" x14ac:dyDescent="0.25">
      <c r="A19" s="22" t="s">
        <v>13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20" x14ac:dyDescent="0.25">
      <c r="A20" s="35" t="s">
        <v>277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4" si="18">IF(A4=""," ",A4)</f>
        <v>Isaac Plunkett</v>
      </c>
      <c r="B22" s="1"/>
      <c r="C22" s="3">
        <f t="shared" ref="C22:M22" si="19">IF(ISNUMBER($B4),C4/$B4," ")</f>
        <v>1.1071428571428572</v>
      </c>
      <c r="D22" s="3">
        <f t="shared" si="19"/>
        <v>3.0714285714285716</v>
      </c>
      <c r="E22" s="3">
        <f t="shared" si="19"/>
        <v>0.8571428571428571</v>
      </c>
      <c r="F22" s="3">
        <f t="shared" si="19"/>
        <v>3.3571428571428572</v>
      </c>
      <c r="G22" s="3">
        <f t="shared" si="19"/>
        <v>1</v>
      </c>
      <c r="H22" s="3">
        <f t="shared" si="19"/>
        <v>0.5</v>
      </c>
      <c r="I22" s="3">
        <f t="shared" si="19"/>
        <v>7.1428571428571425E-2</v>
      </c>
      <c r="J22" s="3">
        <f t="shared" si="19"/>
        <v>0.35714285714285715</v>
      </c>
      <c r="K22" s="3">
        <f t="shared" si="19"/>
        <v>0</v>
      </c>
      <c r="L22" s="3">
        <f t="shared" si="19"/>
        <v>0</v>
      </c>
      <c r="M22" s="3">
        <f t="shared" si="19"/>
        <v>12.285714285714286</v>
      </c>
    </row>
    <row r="23" spans="1:20" x14ac:dyDescent="0.25">
      <c r="A23" s="2" t="str">
        <f t="shared" si="18"/>
        <v>Tim Papp</v>
      </c>
      <c r="B23" s="1"/>
      <c r="C23" s="3">
        <f t="shared" ref="C23:M23" si="20">IF(ISNUMBER($B5),C5/$B5," ")</f>
        <v>2.2962962962962963</v>
      </c>
      <c r="D23" s="3">
        <f t="shared" si="20"/>
        <v>7.407407407407407E-2</v>
      </c>
      <c r="E23" s="3">
        <f t="shared" si="20"/>
        <v>0.51851851851851849</v>
      </c>
      <c r="F23" s="3">
        <f t="shared" si="20"/>
        <v>3</v>
      </c>
      <c r="G23" s="3">
        <f t="shared" si="20"/>
        <v>2.8518518518518516</v>
      </c>
      <c r="H23" s="3">
        <f t="shared" si="20"/>
        <v>1.0740740740740742</v>
      </c>
      <c r="I23" s="3">
        <f t="shared" si="20"/>
        <v>7.407407407407407E-2</v>
      </c>
      <c r="J23" s="3">
        <f t="shared" si="20"/>
        <v>1.4814814814814814</v>
      </c>
      <c r="K23" s="3">
        <f t="shared" si="20"/>
        <v>0</v>
      </c>
      <c r="L23" s="3">
        <f t="shared" si="20"/>
        <v>0</v>
      </c>
      <c r="M23" s="3">
        <f t="shared" si="20"/>
        <v>5.333333333333333</v>
      </c>
    </row>
    <row r="24" spans="1:20" x14ac:dyDescent="0.25">
      <c r="A24" s="2" t="str">
        <f t="shared" si="18"/>
        <v>Michael Ashton</v>
      </c>
      <c r="B24" s="1"/>
      <c r="C24" s="3">
        <f t="shared" ref="C24:M24" si="21">IF(ISNUMBER($B6),C6/$B6," ")</f>
        <v>5.0384615384615383</v>
      </c>
      <c r="D24" s="3">
        <f t="shared" si="21"/>
        <v>3.8461538461538464E-2</v>
      </c>
      <c r="E24" s="3">
        <f t="shared" si="21"/>
        <v>1.5769230769230769</v>
      </c>
      <c r="F24" s="3">
        <f t="shared" si="21"/>
        <v>6.6923076923076925</v>
      </c>
      <c r="G24" s="3">
        <f t="shared" si="21"/>
        <v>1.2692307692307692</v>
      </c>
      <c r="H24" s="3">
        <f t="shared" si="21"/>
        <v>0.42307692307692307</v>
      </c>
      <c r="I24" s="3">
        <f t="shared" si="21"/>
        <v>0.84615384615384615</v>
      </c>
      <c r="J24" s="3">
        <f t="shared" si="21"/>
        <v>1.3846153846153846</v>
      </c>
      <c r="K24" s="3">
        <f t="shared" si="21"/>
        <v>0</v>
      </c>
      <c r="L24" s="3">
        <f t="shared" si="21"/>
        <v>0</v>
      </c>
      <c r="M24" s="3">
        <f t="shared" si="21"/>
        <v>11.76923076923077</v>
      </c>
    </row>
    <row r="25" spans="1:20" x14ac:dyDescent="0.25">
      <c r="A25" s="2" t="str">
        <f t="shared" si="18"/>
        <v>Dennis Khanthavivone</v>
      </c>
      <c r="B25" s="1"/>
      <c r="C25" s="3">
        <f t="shared" ref="C25:M25" si="22">IF(ISNUMBER($B7),C7/$B7," ")</f>
        <v>1.72</v>
      </c>
      <c r="D25" s="3">
        <f t="shared" si="22"/>
        <v>0.56000000000000005</v>
      </c>
      <c r="E25" s="3">
        <f t="shared" si="22"/>
        <v>1.8</v>
      </c>
      <c r="F25" s="3">
        <f t="shared" si="22"/>
        <v>2.36</v>
      </c>
      <c r="G25" s="3">
        <f t="shared" si="22"/>
        <v>1.84</v>
      </c>
      <c r="H25" s="3">
        <f t="shared" si="22"/>
        <v>0.88</v>
      </c>
      <c r="I25" s="3">
        <f t="shared" si="22"/>
        <v>0.08</v>
      </c>
      <c r="J25" s="3">
        <f t="shared" si="22"/>
        <v>1.24</v>
      </c>
      <c r="K25" s="3">
        <f t="shared" si="22"/>
        <v>0</v>
      </c>
      <c r="L25" s="3">
        <f t="shared" si="22"/>
        <v>0</v>
      </c>
      <c r="M25" s="3">
        <f t="shared" si="22"/>
        <v>6.92</v>
      </c>
    </row>
    <row r="26" spans="1:20" x14ac:dyDescent="0.25">
      <c r="A26" s="2" t="str">
        <f t="shared" si="18"/>
        <v>Toby Conroy</v>
      </c>
      <c r="B26" s="1"/>
      <c r="C26" s="3">
        <f t="shared" ref="C26:M26" si="23">IF(ISNUMBER($B8),C8/$B8," ")</f>
        <v>2.9166666666666665</v>
      </c>
      <c r="D26" s="3">
        <f t="shared" si="23"/>
        <v>1.2916666666666667</v>
      </c>
      <c r="E26" s="3">
        <f t="shared" si="23"/>
        <v>1.375</v>
      </c>
      <c r="F26" s="3">
        <f t="shared" si="23"/>
        <v>6.791666666666667</v>
      </c>
      <c r="G26" s="3">
        <f t="shared" si="23"/>
        <v>5.958333333333333</v>
      </c>
      <c r="H26" s="3">
        <f t="shared" si="23"/>
        <v>1.7083333333333333</v>
      </c>
      <c r="I26" s="3">
        <f t="shared" si="23"/>
        <v>0.25</v>
      </c>
      <c r="J26" s="3">
        <f t="shared" si="23"/>
        <v>1.125</v>
      </c>
      <c r="K26" s="3">
        <f t="shared" si="23"/>
        <v>0</v>
      </c>
      <c r="L26" s="3">
        <f t="shared" si="23"/>
        <v>0</v>
      </c>
      <c r="M26" s="3">
        <f t="shared" si="23"/>
        <v>11.083333333333334</v>
      </c>
    </row>
    <row r="27" spans="1:20" x14ac:dyDescent="0.25">
      <c r="A27" s="2" t="str">
        <f t="shared" si="18"/>
        <v>Eric Malcolm</v>
      </c>
      <c r="B27" s="1"/>
      <c r="C27" s="3">
        <f t="shared" ref="C27:M27" si="24">IF(ISNUMBER($B9),C9/$B9," ")</f>
        <v>2.625</v>
      </c>
      <c r="D27" s="3">
        <f t="shared" si="24"/>
        <v>1.5416666666666667</v>
      </c>
      <c r="E27" s="3">
        <f t="shared" si="24"/>
        <v>0.54166666666666663</v>
      </c>
      <c r="F27" s="3">
        <f t="shared" si="24"/>
        <v>7</v>
      </c>
      <c r="G27" s="3">
        <f t="shared" si="24"/>
        <v>2.4583333333333335</v>
      </c>
      <c r="H27" s="3">
        <f t="shared" si="24"/>
        <v>0.66666666666666663</v>
      </c>
      <c r="I27" s="3">
        <f t="shared" si="24"/>
        <v>0.29166666666666669</v>
      </c>
      <c r="J27" s="3">
        <f t="shared" si="24"/>
        <v>0.95833333333333337</v>
      </c>
      <c r="K27" s="3">
        <f t="shared" si="24"/>
        <v>0</v>
      </c>
      <c r="L27" s="3">
        <f t="shared" si="24"/>
        <v>0</v>
      </c>
      <c r="M27" s="3">
        <f t="shared" si="24"/>
        <v>10.416666666666666</v>
      </c>
    </row>
    <row r="28" spans="1:20" x14ac:dyDescent="0.25">
      <c r="A28" s="2" t="str">
        <f t="shared" si="18"/>
        <v>Aaron Coddington</v>
      </c>
      <c r="B28" s="1"/>
      <c r="C28" s="3">
        <f t="shared" ref="C28:M28" si="25">IF(ISNUMBER($B10),C10/$B10," ")</f>
        <v>2.3333333333333335</v>
      </c>
      <c r="D28" s="3">
        <f t="shared" si="25"/>
        <v>0.58333333333333337</v>
      </c>
      <c r="E28" s="3">
        <f t="shared" si="25"/>
        <v>0.70833333333333337</v>
      </c>
      <c r="F28" s="3">
        <f t="shared" si="25"/>
        <v>6.041666666666667</v>
      </c>
      <c r="G28" s="3">
        <f t="shared" si="25"/>
        <v>4.291666666666667</v>
      </c>
      <c r="H28" s="3">
        <f t="shared" si="25"/>
        <v>1.2083333333333333</v>
      </c>
      <c r="I28" s="3">
        <f t="shared" si="25"/>
        <v>4.1666666666666664E-2</v>
      </c>
      <c r="J28" s="3">
        <f t="shared" si="25"/>
        <v>1.4166666666666667</v>
      </c>
      <c r="K28" s="3">
        <f t="shared" si="25"/>
        <v>0</v>
      </c>
      <c r="L28" s="3">
        <f t="shared" si="25"/>
        <v>0</v>
      </c>
      <c r="M28" s="3">
        <f t="shared" si="25"/>
        <v>7.125</v>
      </c>
    </row>
    <row r="29" spans="1:20" x14ac:dyDescent="0.25">
      <c r="A29" s="2" t="str">
        <f t="shared" si="18"/>
        <v>Casey Baines</v>
      </c>
      <c r="B29" s="1"/>
      <c r="C29" s="3">
        <f t="shared" ref="C29:M29" si="26">IF(ISNUMBER($B11),C11/$B11," ")</f>
        <v>2.3157894736842106</v>
      </c>
      <c r="D29" s="3">
        <f t="shared" si="26"/>
        <v>0</v>
      </c>
      <c r="E29" s="3">
        <f t="shared" si="26"/>
        <v>0.73684210526315785</v>
      </c>
      <c r="F29" s="3">
        <f t="shared" si="26"/>
        <v>5.2631578947368425</v>
      </c>
      <c r="G29" s="3">
        <f t="shared" si="26"/>
        <v>1.0526315789473684</v>
      </c>
      <c r="H29" s="3">
        <f t="shared" si="26"/>
        <v>0.57894736842105265</v>
      </c>
      <c r="I29" s="3">
        <f t="shared" si="26"/>
        <v>0.21052631578947367</v>
      </c>
      <c r="J29" s="3">
        <f t="shared" si="26"/>
        <v>0.63157894736842102</v>
      </c>
      <c r="K29" s="3">
        <f t="shared" si="26"/>
        <v>0</v>
      </c>
      <c r="L29" s="3">
        <f t="shared" si="26"/>
        <v>0</v>
      </c>
      <c r="M29" s="3">
        <f t="shared" si="26"/>
        <v>5.3684210526315788</v>
      </c>
    </row>
    <row r="30" spans="1:20" x14ac:dyDescent="0.25">
      <c r="A30" s="2" t="str">
        <f t="shared" si="18"/>
        <v>Matthew Goodwin</v>
      </c>
      <c r="B30" s="1"/>
      <c r="C30" s="3">
        <f t="shared" ref="C30:M30" si="27">IF(ISNUMBER($B12),C12/$B12," ")</f>
        <v>2</v>
      </c>
      <c r="D30" s="3">
        <f t="shared" si="27"/>
        <v>0.35714285714285715</v>
      </c>
      <c r="E30" s="3">
        <f t="shared" si="27"/>
        <v>0.2857142857142857</v>
      </c>
      <c r="F30" s="3">
        <f t="shared" si="27"/>
        <v>4.2142857142857144</v>
      </c>
      <c r="G30" s="3">
        <f t="shared" si="27"/>
        <v>1.7142857142857142</v>
      </c>
      <c r="H30" s="3">
        <f t="shared" si="27"/>
        <v>0.9285714285714286</v>
      </c>
      <c r="I30" s="3">
        <f t="shared" si="27"/>
        <v>0</v>
      </c>
      <c r="J30" s="3">
        <f t="shared" si="27"/>
        <v>1.5714285714285714</v>
      </c>
      <c r="K30" s="3">
        <f t="shared" si="27"/>
        <v>0</v>
      </c>
      <c r="L30" s="3">
        <f t="shared" si="27"/>
        <v>0</v>
      </c>
      <c r="M30" s="3">
        <f t="shared" si="27"/>
        <v>5.3571428571428568</v>
      </c>
    </row>
    <row r="31" spans="1:20" x14ac:dyDescent="0.25">
      <c r="A31" s="2" t="str">
        <f t="shared" si="18"/>
        <v>Josh Papp</v>
      </c>
      <c r="B31" s="1"/>
      <c r="C31" s="3">
        <f t="shared" ref="C31:M31" si="28">IF(ISNUMBER($B13),C13/$B13," ")</f>
        <v>1.5714285714285714</v>
      </c>
      <c r="D31" s="3">
        <f t="shared" si="28"/>
        <v>0.7142857142857143</v>
      </c>
      <c r="E31" s="3">
        <f t="shared" si="28"/>
        <v>0.8571428571428571</v>
      </c>
      <c r="F31" s="3">
        <f t="shared" si="28"/>
        <v>3.2857142857142856</v>
      </c>
      <c r="G31" s="3">
        <f t="shared" si="28"/>
        <v>2.2857142857142856</v>
      </c>
      <c r="H31" s="3">
        <f t="shared" si="28"/>
        <v>0.8571428571428571</v>
      </c>
      <c r="I31" s="3">
        <f t="shared" si="28"/>
        <v>0.14285714285714285</v>
      </c>
      <c r="J31" s="3">
        <f t="shared" si="28"/>
        <v>1</v>
      </c>
      <c r="K31" s="3">
        <f t="shared" si="28"/>
        <v>0</v>
      </c>
      <c r="L31" s="3">
        <f t="shared" si="28"/>
        <v>0</v>
      </c>
      <c r="M31" s="3">
        <f t="shared" si="28"/>
        <v>6.1428571428571432</v>
      </c>
    </row>
    <row r="32" spans="1:20" x14ac:dyDescent="0.25">
      <c r="A32" s="2" t="str">
        <f t="shared" si="18"/>
        <v>Zlatan Hadzic</v>
      </c>
      <c r="B32" s="1"/>
      <c r="C32" s="3">
        <f t="shared" ref="C32:M32" si="29">IF(ISNUMBER($B14),C14/$B14," ")</f>
        <v>1.3333333333333333</v>
      </c>
      <c r="D32" s="3">
        <f t="shared" si="29"/>
        <v>1</v>
      </c>
      <c r="E32" s="3">
        <f t="shared" si="29"/>
        <v>1</v>
      </c>
      <c r="F32" s="3">
        <f t="shared" si="29"/>
        <v>4</v>
      </c>
      <c r="G32" s="3">
        <f t="shared" si="29"/>
        <v>2</v>
      </c>
      <c r="H32" s="3">
        <f t="shared" si="29"/>
        <v>0</v>
      </c>
      <c r="I32" s="3">
        <f t="shared" si="29"/>
        <v>0.33333333333333331</v>
      </c>
      <c r="J32" s="3">
        <f t="shared" si="29"/>
        <v>0.33333333333333331</v>
      </c>
      <c r="K32" s="3">
        <f t="shared" si="29"/>
        <v>0</v>
      </c>
      <c r="L32" s="3">
        <f t="shared" si="29"/>
        <v>0.33333333333333331</v>
      </c>
      <c r="M32" s="3">
        <f t="shared" si="29"/>
        <v>6.666666666666667</v>
      </c>
    </row>
    <row r="33" spans="1:13" x14ac:dyDescent="0.25">
      <c r="A33" s="2" t="str">
        <f t="shared" si="18"/>
        <v>Lucas Williams</v>
      </c>
      <c r="B33" s="1"/>
      <c r="C33" s="3">
        <f t="shared" ref="C33:M34" si="30">IF(ISNUMBER($B15),C15/$B15," ")</f>
        <v>1</v>
      </c>
      <c r="D33" s="3">
        <f t="shared" si="30"/>
        <v>0</v>
      </c>
      <c r="E33" s="3">
        <f t="shared" si="30"/>
        <v>2</v>
      </c>
      <c r="F33" s="3">
        <f t="shared" si="30"/>
        <v>1</v>
      </c>
      <c r="G33" s="3">
        <f t="shared" si="30"/>
        <v>1</v>
      </c>
      <c r="H33" s="3">
        <f t="shared" si="30"/>
        <v>1</v>
      </c>
      <c r="I33" s="3">
        <f t="shared" si="30"/>
        <v>1</v>
      </c>
      <c r="J33" s="3">
        <f t="shared" si="30"/>
        <v>2</v>
      </c>
      <c r="K33" s="3">
        <f t="shared" si="30"/>
        <v>0</v>
      </c>
      <c r="L33" s="3">
        <f t="shared" si="30"/>
        <v>0</v>
      </c>
      <c r="M33" s="3">
        <f t="shared" si="30"/>
        <v>4</v>
      </c>
    </row>
    <row r="34" spans="1:13" x14ac:dyDescent="0.25">
      <c r="A34" s="2" t="str">
        <f t="shared" si="18"/>
        <v>Andrew Murphy</v>
      </c>
      <c r="B34" s="1"/>
      <c r="C34" s="3">
        <f t="shared" si="30"/>
        <v>1</v>
      </c>
      <c r="D34" s="3">
        <f t="shared" si="30"/>
        <v>1</v>
      </c>
      <c r="E34" s="3">
        <f t="shared" si="30"/>
        <v>0</v>
      </c>
      <c r="F34" s="3">
        <f t="shared" si="30"/>
        <v>10</v>
      </c>
      <c r="G34" s="3">
        <f t="shared" si="30"/>
        <v>1</v>
      </c>
      <c r="H34" s="3">
        <f t="shared" si="30"/>
        <v>1</v>
      </c>
      <c r="I34" s="3">
        <f t="shared" si="30"/>
        <v>0</v>
      </c>
      <c r="J34" s="3">
        <f t="shared" si="30"/>
        <v>1</v>
      </c>
      <c r="K34" s="3">
        <f t="shared" si="30"/>
        <v>0</v>
      </c>
      <c r="L34" s="3">
        <f t="shared" si="30"/>
        <v>0</v>
      </c>
      <c r="M34" s="3">
        <f t="shared" si="30"/>
        <v>5</v>
      </c>
    </row>
  </sheetData>
  <mergeCells count="3">
    <mergeCell ref="A19:M19"/>
    <mergeCell ref="A20:M20"/>
    <mergeCell ref="A2:P2"/>
  </mergeCells>
  <conditionalFormatting sqref="A4:A18">
    <cfRule type="expression" dxfId="9" priority="1">
      <formula>EXACT(A4,T4)</formula>
    </cfRule>
    <cfRule type="expression" dxfId="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52"/>
  <sheetViews>
    <sheetView workbookViewId="0">
      <selection activeCell="V13" sqref="V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ht="15.75" thickBot="1" x14ac:dyDescent="0.3">
      <c r="A1" t="s">
        <v>271</v>
      </c>
    </row>
    <row r="2" spans="1:20" ht="15.75" thickBot="1" x14ac:dyDescent="0.3">
      <c r="A2" s="37" t="s">
        <v>283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  <c r="Q2" s="10" t="s">
        <v>283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35</v>
      </c>
      <c r="O3" s="17" t="s">
        <v>36</v>
      </c>
      <c r="P3" s="17" t="s">
        <v>37</v>
      </c>
      <c r="R3" t="s">
        <v>38</v>
      </c>
      <c r="S3" t="s">
        <v>39</v>
      </c>
    </row>
    <row r="4" spans="1:20" x14ac:dyDescent="0.25">
      <c r="A4" s="2" t="s">
        <v>293</v>
      </c>
      <c r="B4" s="1">
        <v>27</v>
      </c>
      <c r="C4" s="1">
        <v>93</v>
      </c>
      <c r="D4" s="1">
        <v>85</v>
      </c>
      <c r="E4" s="1">
        <v>48</v>
      </c>
      <c r="F4" s="1">
        <v>92</v>
      </c>
      <c r="G4" s="1">
        <v>58</v>
      </c>
      <c r="H4" s="1">
        <v>31</v>
      </c>
      <c r="I4" s="1">
        <v>2</v>
      </c>
      <c r="J4" s="1">
        <v>15</v>
      </c>
      <c r="K4" s="1">
        <v>0</v>
      </c>
      <c r="L4" s="1">
        <v>0</v>
      </c>
      <c r="M4" s="1">
        <v>489</v>
      </c>
      <c r="N4" s="1">
        <f>VLOOKUP(A4,Games!$A$2:$D$527,3,FALSE)</f>
        <v>1</v>
      </c>
      <c r="O4" s="1">
        <f>VLOOKUP(A4,Games!$A$2:$D$527,4,FALSE)</f>
        <v>28</v>
      </c>
      <c r="P4" s="3">
        <f>(R4-S4)/B4</f>
        <v>24.851851851851851</v>
      </c>
      <c r="R4">
        <f>SUM(M4,I4,H4,(G4*1.5),F4)</f>
        <v>701</v>
      </c>
      <c r="S4">
        <f>SUM((J4*2),(K4*3),(L4*4))</f>
        <v>30</v>
      </c>
      <c r="T4" t="str">
        <f>IFERROR(VLOOKUP(A4,Games!$I$2:$I$246,1,FALSE)," ")</f>
        <v xml:space="preserve"> </v>
      </c>
    </row>
    <row r="5" spans="1:20" x14ac:dyDescent="0.25">
      <c r="A5" s="2" t="s">
        <v>336</v>
      </c>
      <c r="B5" s="1">
        <v>26</v>
      </c>
      <c r="C5" s="1">
        <v>89</v>
      </c>
      <c r="D5" s="1">
        <v>1</v>
      </c>
      <c r="E5" s="1">
        <v>20</v>
      </c>
      <c r="F5" s="1">
        <v>180</v>
      </c>
      <c r="G5" s="1">
        <v>33</v>
      </c>
      <c r="H5" s="1">
        <v>39</v>
      </c>
      <c r="I5" s="1">
        <v>24</v>
      </c>
      <c r="J5" s="1">
        <v>68</v>
      </c>
      <c r="K5" s="1">
        <v>0</v>
      </c>
      <c r="L5" s="1">
        <v>0</v>
      </c>
      <c r="M5" s="1">
        <v>201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13.75</v>
      </c>
      <c r="R5">
        <f t="shared" ref="R5:R10" si="1">SUM(M5,I5,H5,(G5*1.5),F5)</f>
        <v>493.5</v>
      </c>
      <c r="S5">
        <f t="shared" ref="S5:S10" si="2">SUM((J5*2),(K5*3),(L5*4))</f>
        <v>136</v>
      </c>
      <c r="T5" t="str">
        <f>IFERROR(VLOOKUP(A5,Games!$I$2:$I$246,1,FALSE)," ")</f>
        <v xml:space="preserve"> </v>
      </c>
    </row>
    <row r="6" spans="1:20" x14ac:dyDescent="0.25">
      <c r="A6" s="2" t="s">
        <v>310</v>
      </c>
      <c r="B6" s="1">
        <v>18</v>
      </c>
      <c r="C6" s="1">
        <v>85</v>
      </c>
      <c r="D6" s="1">
        <v>14</v>
      </c>
      <c r="E6" s="1">
        <v>28</v>
      </c>
      <c r="F6" s="1">
        <v>111</v>
      </c>
      <c r="G6" s="1">
        <v>41</v>
      </c>
      <c r="H6" s="1">
        <v>19</v>
      </c>
      <c r="I6" s="1">
        <v>16</v>
      </c>
      <c r="J6" s="1">
        <v>24</v>
      </c>
      <c r="K6" s="1">
        <v>0</v>
      </c>
      <c r="L6" s="1">
        <v>0</v>
      </c>
      <c r="M6" s="1">
        <v>240</v>
      </c>
      <c r="N6" s="1">
        <f>VLOOKUP(A6,Games!$A$2:$D$527,3,FALSE)</f>
        <v>0</v>
      </c>
      <c r="O6" s="1">
        <f>VLOOKUP(A6,Games!$A$2:$D$527,4,FALSE)</f>
        <v>18</v>
      </c>
      <c r="P6" s="3">
        <f t="shared" si="0"/>
        <v>22.194444444444443</v>
      </c>
      <c r="R6">
        <f t="shared" si="1"/>
        <v>447.5</v>
      </c>
      <c r="S6">
        <f t="shared" si="2"/>
        <v>48</v>
      </c>
      <c r="T6" t="str">
        <f>IFERROR(VLOOKUP(A6,Games!$I$2:$I$246,1,FALSE)," ")</f>
        <v xml:space="preserve"> </v>
      </c>
    </row>
    <row r="7" spans="1:20" x14ac:dyDescent="0.25">
      <c r="A7" s="2" t="s">
        <v>256</v>
      </c>
      <c r="B7" s="1">
        <v>18</v>
      </c>
      <c r="C7" s="1">
        <v>54</v>
      </c>
      <c r="D7" s="1">
        <v>11</v>
      </c>
      <c r="E7" s="1">
        <v>12</v>
      </c>
      <c r="F7" s="1">
        <v>52</v>
      </c>
      <c r="G7" s="1">
        <v>51</v>
      </c>
      <c r="H7" s="1">
        <v>23</v>
      </c>
      <c r="I7" s="1">
        <v>2</v>
      </c>
      <c r="J7" s="1">
        <v>17</v>
      </c>
      <c r="K7" s="1">
        <v>0</v>
      </c>
      <c r="L7" s="1">
        <v>0</v>
      </c>
      <c r="M7" s="1">
        <v>153</v>
      </c>
      <c r="N7" s="1">
        <f>VLOOKUP(A7,Games!$A$2:$D$527,3,FALSE)</f>
        <v>0</v>
      </c>
      <c r="O7" s="1">
        <f>VLOOKUP(A7,Games!$A$2:$D$527,4,FALSE)</f>
        <v>18</v>
      </c>
      <c r="P7" s="3">
        <f t="shared" si="0"/>
        <v>15.138888888888889</v>
      </c>
      <c r="R7">
        <f t="shared" si="1"/>
        <v>306.5</v>
      </c>
      <c r="S7">
        <f t="shared" si="2"/>
        <v>34</v>
      </c>
      <c r="T7" t="str">
        <f>IFERROR(VLOOKUP(A7,Games!$I$2:$I$246,1,FALSE)," ")</f>
        <v>Anthony Blazevski</v>
      </c>
    </row>
    <row r="8" spans="1:20" x14ac:dyDescent="0.25">
      <c r="A8" s="2" t="s">
        <v>287</v>
      </c>
      <c r="B8" s="1">
        <v>17</v>
      </c>
      <c r="C8" s="1">
        <v>26</v>
      </c>
      <c r="D8" s="1">
        <v>1</v>
      </c>
      <c r="E8" s="1">
        <v>7</v>
      </c>
      <c r="F8" s="1">
        <v>57</v>
      </c>
      <c r="G8" s="1">
        <v>30</v>
      </c>
      <c r="H8" s="1">
        <v>13</v>
      </c>
      <c r="I8" s="1">
        <v>0</v>
      </c>
      <c r="J8" s="1">
        <v>18</v>
      </c>
      <c r="K8" s="1">
        <v>0</v>
      </c>
      <c r="L8" s="1">
        <v>0</v>
      </c>
      <c r="M8" s="1">
        <v>62</v>
      </c>
      <c r="N8" s="1">
        <f>VLOOKUP(A8,Games!$A$2:$D$527,3,FALSE)</f>
        <v>0</v>
      </c>
      <c r="O8" s="1">
        <f>VLOOKUP(A8,Games!$A$2:$D$527,4,FALSE)</f>
        <v>17</v>
      </c>
      <c r="P8" s="3">
        <f t="shared" si="0"/>
        <v>8.2941176470588243</v>
      </c>
      <c r="R8">
        <f t="shared" si="1"/>
        <v>177</v>
      </c>
      <c r="S8">
        <f t="shared" si="2"/>
        <v>36</v>
      </c>
      <c r="T8" t="str">
        <f>IFERROR(VLOOKUP(A8,Games!$I$2:$I$246,1,FALSE)," ")</f>
        <v xml:space="preserve"> </v>
      </c>
    </row>
    <row r="9" spans="1:20" x14ac:dyDescent="0.25">
      <c r="A9" s="2" t="s">
        <v>285</v>
      </c>
      <c r="B9" s="1">
        <v>16</v>
      </c>
      <c r="C9" s="1">
        <v>18</v>
      </c>
      <c r="D9" s="1">
        <v>14</v>
      </c>
      <c r="E9" s="1">
        <v>9</v>
      </c>
      <c r="F9" s="1">
        <v>42</v>
      </c>
      <c r="G9" s="1">
        <v>90</v>
      </c>
      <c r="H9" s="1">
        <v>19</v>
      </c>
      <c r="I9" s="1">
        <v>1</v>
      </c>
      <c r="J9" s="1">
        <v>11</v>
      </c>
      <c r="K9" s="1">
        <v>0</v>
      </c>
      <c r="L9" s="1">
        <v>0</v>
      </c>
      <c r="M9" s="1">
        <v>87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16.375</v>
      </c>
      <c r="R9">
        <f t="shared" si="1"/>
        <v>284</v>
      </c>
      <c r="S9">
        <f t="shared" si="2"/>
        <v>22</v>
      </c>
      <c r="T9" t="str">
        <f>IFERROR(VLOOKUP(A9,Games!$I$2:$I$246,1,FALSE)," ")</f>
        <v xml:space="preserve"> </v>
      </c>
    </row>
    <row r="10" spans="1:20" x14ac:dyDescent="0.25">
      <c r="A10" s="2" t="s">
        <v>344</v>
      </c>
      <c r="B10" s="1">
        <v>15</v>
      </c>
      <c r="C10" s="1">
        <v>6</v>
      </c>
      <c r="D10" s="1">
        <v>4</v>
      </c>
      <c r="E10" s="1">
        <v>0</v>
      </c>
      <c r="F10" s="1">
        <v>50</v>
      </c>
      <c r="G10" s="1">
        <v>30</v>
      </c>
      <c r="H10" s="1">
        <v>16</v>
      </c>
      <c r="I10" s="1">
        <v>5</v>
      </c>
      <c r="J10" s="1">
        <v>6</v>
      </c>
      <c r="K10" s="1">
        <v>0</v>
      </c>
      <c r="L10" s="1">
        <v>0</v>
      </c>
      <c r="M10" s="1">
        <v>24</v>
      </c>
      <c r="N10" s="1">
        <f>VLOOKUP(A10,Games!$A$2:$D$527,3,FALSE)</f>
        <v>0</v>
      </c>
      <c r="O10" s="1">
        <f>VLOOKUP(A10,Games!$A$2:$D$527,4,FALSE)</f>
        <v>15</v>
      </c>
      <c r="P10" s="3">
        <f t="shared" si="0"/>
        <v>8.5333333333333332</v>
      </c>
      <c r="R10">
        <f t="shared" si="1"/>
        <v>140</v>
      </c>
      <c r="S10">
        <f t="shared" si="2"/>
        <v>12</v>
      </c>
      <c r="T10" t="str">
        <f>IFERROR(VLOOKUP(A10,Games!$I$2:$I$246,1,FALSE)," ")</f>
        <v xml:space="preserve"> </v>
      </c>
    </row>
    <row r="11" spans="1:20" x14ac:dyDescent="0.25">
      <c r="A11" s="2" t="s">
        <v>284</v>
      </c>
      <c r="B11" s="1">
        <v>15</v>
      </c>
      <c r="C11" s="1">
        <v>10</v>
      </c>
      <c r="D11" s="1">
        <v>0</v>
      </c>
      <c r="E11" s="1">
        <v>3</v>
      </c>
      <c r="F11" s="1">
        <v>64</v>
      </c>
      <c r="G11" s="1">
        <v>14</v>
      </c>
      <c r="H11" s="1">
        <v>4</v>
      </c>
      <c r="I11" s="1">
        <v>5</v>
      </c>
      <c r="J11" s="1">
        <v>32</v>
      </c>
      <c r="K11" s="1">
        <v>0</v>
      </c>
      <c r="L11" s="1">
        <v>0</v>
      </c>
      <c r="M11" s="1">
        <v>23</v>
      </c>
      <c r="N11" s="1">
        <f>VLOOKUP(A11,Games!$A$2:$D$527,3,FALSE)</f>
        <v>0</v>
      </c>
      <c r="O11" s="1">
        <f>VLOOKUP(A11,Games!$A$2:$D$527,4,FALSE)</f>
        <v>15</v>
      </c>
      <c r="P11" s="3">
        <f t="shared" ref="P11:P12" si="3">(R11-S11)/B11</f>
        <v>3.5333333333333332</v>
      </c>
      <c r="R11">
        <f t="shared" ref="R11:R12" si="4">SUM(M11,I11,H11,(G11*1.5),F11)</f>
        <v>117</v>
      </c>
      <c r="S11">
        <f t="shared" ref="S11:S12" si="5">SUM((J11*2),(K11*3),(L11*4))</f>
        <v>64</v>
      </c>
      <c r="T11" t="str">
        <f>IFERROR(VLOOKUP(A11,Games!$I$2:$I$246,1,FALSE)," ")</f>
        <v xml:space="preserve"> </v>
      </c>
    </row>
    <row r="12" spans="1:20" x14ac:dyDescent="0.25">
      <c r="A12" s="2" t="s">
        <v>295</v>
      </c>
      <c r="B12" s="1">
        <v>15</v>
      </c>
      <c r="C12" s="1">
        <v>81</v>
      </c>
      <c r="D12" s="1">
        <v>18</v>
      </c>
      <c r="E12" s="1">
        <v>17</v>
      </c>
      <c r="F12" s="1">
        <v>69</v>
      </c>
      <c r="G12" s="1">
        <v>56</v>
      </c>
      <c r="H12" s="1">
        <v>25</v>
      </c>
      <c r="I12" s="1">
        <v>5</v>
      </c>
      <c r="J12" s="1">
        <v>15</v>
      </c>
      <c r="K12" s="1">
        <v>1</v>
      </c>
      <c r="L12" s="1">
        <v>0</v>
      </c>
      <c r="M12" s="1">
        <v>233</v>
      </c>
      <c r="N12" s="1">
        <f>VLOOKUP(A12,Games!$A$2:$D$527,3,FALSE)</f>
        <v>0</v>
      </c>
      <c r="O12" s="1">
        <f>VLOOKUP(A12,Games!$A$2:$D$527,4,FALSE)</f>
        <v>15</v>
      </c>
      <c r="P12" s="3">
        <f t="shared" si="3"/>
        <v>25.533333333333335</v>
      </c>
      <c r="R12">
        <f t="shared" si="4"/>
        <v>416</v>
      </c>
      <c r="S12">
        <f t="shared" si="5"/>
        <v>33</v>
      </c>
      <c r="T12" t="str">
        <f>IFERROR(VLOOKUP(A12,Games!$I$2:$I$246,1,FALSE)," ")</f>
        <v xml:space="preserve"> </v>
      </c>
    </row>
    <row r="13" spans="1:20" x14ac:dyDescent="0.25">
      <c r="A13" s="2" t="s">
        <v>360</v>
      </c>
      <c r="B13" s="1">
        <v>11</v>
      </c>
      <c r="C13" s="1">
        <v>21</v>
      </c>
      <c r="D13" s="1">
        <v>10</v>
      </c>
      <c r="E13" s="1">
        <v>1</v>
      </c>
      <c r="F13" s="1">
        <v>18</v>
      </c>
      <c r="G13" s="1">
        <v>28</v>
      </c>
      <c r="H13" s="1">
        <v>15</v>
      </c>
      <c r="I13" s="1">
        <v>0</v>
      </c>
      <c r="J13" s="1">
        <v>5</v>
      </c>
      <c r="K13" s="1">
        <v>0</v>
      </c>
      <c r="L13" s="1">
        <v>0</v>
      </c>
      <c r="M13" s="1">
        <v>73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:P14" si="6">(R13-S13)/B13</f>
        <v>12.545454545454545</v>
      </c>
      <c r="R13">
        <f t="shared" ref="R13:R14" si="7">SUM(M13,I13,H13,(G13*1.5),F13)</f>
        <v>148</v>
      </c>
      <c r="S13">
        <f t="shared" ref="S13:S14" si="8">SUM((J13*2),(K13*3),(L13*4))</f>
        <v>10</v>
      </c>
      <c r="T13" t="str">
        <f>IFERROR(VLOOKUP(A13,Games!$I$2:$I$246,1,FALSE)," ")</f>
        <v xml:space="preserve"> </v>
      </c>
    </row>
    <row r="14" spans="1:20" x14ac:dyDescent="0.25">
      <c r="A14" s="2" t="s">
        <v>262</v>
      </c>
      <c r="B14" s="1">
        <v>9</v>
      </c>
      <c r="C14" s="1">
        <v>25</v>
      </c>
      <c r="D14" s="1">
        <v>16</v>
      </c>
      <c r="E14" s="1">
        <v>9</v>
      </c>
      <c r="F14" s="1">
        <v>36</v>
      </c>
      <c r="G14" s="1">
        <v>39</v>
      </c>
      <c r="H14" s="1">
        <v>13</v>
      </c>
      <c r="I14" s="1">
        <v>0</v>
      </c>
      <c r="J14" s="1">
        <v>14</v>
      </c>
      <c r="K14" s="1">
        <v>0</v>
      </c>
      <c r="L14" s="1">
        <v>0</v>
      </c>
      <c r="M14" s="1">
        <v>107</v>
      </c>
      <c r="N14" s="1">
        <f>VLOOKUP(A14,Games!$A$2:$D$527,3,FALSE)</f>
        <v>0</v>
      </c>
      <c r="O14" s="1">
        <f>VLOOKUP(A14,Games!$A$2:$D$527,4,FALSE)</f>
        <v>9</v>
      </c>
      <c r="P14" s="3">
        <f t="shared" si="6"/>
        <v>20.722222222222221</v>
      </c>
      <c r="R14">
        <f t="shared" si="7"/>
        <v>214.5</v>
      </c>
      <c r="S14">
        <f t="shared" si="8"/>
        <v>28</v>
      </c>
      <c r="T14" t="str">
        <f>IFERROR(VLOOKUP(A14,Games!$I$2:$I$246,1,FALSE)," ")</f>
        <v>Ngakau Hunia</v>
      </c>
    </row>
    <row r="15" spans="1:20" x14ac:dyDescent="0.25">
      <c r="A15" s="2" t="s">
        <v>286</v>
      </c>
      <c r="B15" s="1">
        <v>9</v>
      </c>
      <c r="C15" s="1">
        <v>16</v>
      </c>
      <c r="D15" s="1">
        <v>0</v>
      </c>
      <c r="E15" s="1">
        <v>1</v>
      </c>
      <c r="F15" s="1">
        <v>48</v>
      </c>
      <c r="G15" s="1">
        <v>8</v>
      </c>
      <c r="H15" s="1">
        <v>7</v>
      </c>
      <c r="I15" s="1">
        <v>2</v>
      </c>
      <c r="J15" s="1">
        <v>3</v>
      </c>
      <c r="K15" s="1">
        <v>0</v>
      </c>
      <c r="L15" s="1">
        <v>0</v>
      </c>
      <c r="M15" s="1">
        <v>33</v>
      </c>
      <c r="N15" s="1">
        <f>VLOOKUP(A15,Games!$A$2:$D$527,3,FALSE)</f>
        <v>17</v>
      </c>
      <c r="O15" s="1">
        <f>VLOOKUP(A15,Games!$A$2:$D$527,4,FALSE)</f>
        <v>26</v>
      </c>
      <c r="P15" s="3">
        <f t="shared" ref="P15" si="9">(R15-S15)/B15</f>
        <v>10.666666666666666</v>
      </c>
      <c r="R15">
        <f t="shared" ref="R15" si="10">SUM(M15,I15,H15,(G15*1.5),F15)</f>
        <v>102</v>
      </c>
      <c r="S15">
        <f t="shared" ref="S15" si="11">SUM((J15*2),(K15*3),(L15*4))</f>
        <v>6</v>
      </c>
      <c r="T15" t="str">
        <f>IFERROR(VLOOKUP(A15,Games!$I$2:$I$246,1,FALSE)," ")</f>
        <v xml:space="preserve"> </v>
      </c>
    </row>
    <row r="16" spans="1:20" x14ac:dyDescent="0.25">
      <c r="A16" s="2" t="s">
        <v>259</v>
      </c>
      <c r="B16" s="1">
        <v>8</v>
      </c>
      <c r="C16" s="1">
        <v>37</v>
      </c>
      <c r="D16" s="1">
        <v>18</v>
      </c>
      <c r="E16" s="1">
        <v>12</v>
      </c>
      <c r="F16" s="1">
        <v>44</v>
      </c>
      <c r="G16" s="1">
        <v>36</v>
      </c>
      <c r="H16" s="1">
        <v>14</v>
      </c>
      <c r="I16" s="1">
        <v>3</v>
      </c>
      <c r="J16" s="1">
        <v>12</v>
      </c>
      <c r="K16" s="1">
        <v>0</v>
      </c>
      <c r="L16" s="1">
        <v>1</v>
      </c>
      <c r="M16" s="1">
        <v>140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28.375</v>
      </c>
      <c r="R16">
        <f t="shared" ref="R16" si="13">SUM(M16,I16,H16,(G16*1.5),F16)</f>
        <v>255</v>
      </c>
      <c r="S16">
        <f t="shared" ref="S16" si="14">SUM((J16*2),(K16*3),(L16*4))</f>
        <v>28</v>
      </c>
      <c r="T16" t="str">
        <f>IFERROR(VLOOKUP(A16,Games!$I$2:$I$246,1,FALSE)," ")</f>
        <v>Jackson Crowe</v>
      </c>
    </row>
    <row r="17" spans="1:20" x14ac:dyDescent="0.25">
      <c r="A17" s="2" t="s">
        <v>364</v>
      </c>
      <c r="B17" s="1">
        <v>7</v>
      </c>
      <c r="C17" s="1">
        <v>7</v>
      </c>
      <c r="D17" s="1">
        <v>8</v>
      </c>
      <c r="E17" s="1">
        <v>3</v>
      </c>
      <c r="F17" s="1">
        <v>30</v>
      </c>
      <c r="G17" s="1">
        <v>16</v>
      </c>
      <c r="H17" s="1">
        <v>9</v>
      </c>
      <c r="I17" s="1">
        <v>0</v>
      </c>
      <c r="J17" s="1">
        <v>11</v>
      </c>
      <c r="K17" s="1">
        <v>0</v>
      </c>
      <c r="L17" s="1">
        <v>0</v>
      </c>
      <c r="M17" s="1">
        <v>41</v>
      </c>
      <c r="N17" s="1">
        <f>VLOOKUP(A17,Games!$A$2:$D$527,3,FALSE)</f>
        <v>0</v>
      </c>
      <c r="O17" s="1">
        <f>VLOOKUP(A17,Games!$A$2:$D$527,4,FALSE)</f>
        <v>7</v>
      </c>
      <c r="P17" s="3">
        <f t="shared" ref="P17:P18" si="15">(R17-S17)/B17</f>
        <v>11.714285714285714</v>
      </c>
      <c r="R17">
        <f t="shared" ref="R17:R18" si="16">SUM(M17,I17,H17,(G17*1.5),F17)</f>
        <v>104</v>
      </c>
      <c r="S17">
        <f t="shared" ref="S17:S18" si="17">SUM((J17*2),(K17*3),(L17*4))</f>
        <v>22</v>
      </c>
      <c r="T17" t="str">
        <f>IFERROR(VLOOKUP(A17,Games!$I$2:$I$246,1,FALSE)," ")</f>
        <v xml:space="preserve"> </v>
      </c>
    </row>
    <row r="18" spans="1:20" x14ac:dyDescent="0.25">
      <c r="A18" s="2" t="s">
        <v>356</v>
      </c>
      <c r="B18" s="1">
        <v>3</v>
      </c>
      <c r="C18" s="1">
        <v>17</v>
      </c>
      <c r="D18" s="1">
        <v>0</v>
      </c>
      <c r="E18" s="1">
        <v>4</v>
      </c>
      <c r="F18" s="1">
        <v>15</v>
      </c>
      <c r="G18" s="1">
        <v>6</v>
      </c>
      <c r="H18" s="1">
        <v>3</v>
      </c>
      <c r="I18" s="1">
        <v>0</v>
      </c>
      <c r="J18" s="1">
        <v>4</v>
      </c>
      <c r="K18" s="1">
        <v>0</v>
      </c>
      <c r="L18" s="1">
        <v>0</v>
      </c>
      <c r="M18" s="1">
        <v>38</v>
      </c>
      <c r="N18" s="1">
        <f>VLOOKUP(A18,Games!$A$2:$D$527,3,FALSE)</f>
        <v>0</v>
      </c>
      <c r="O18" s="1">
        <f>VLOOKUP(A18,Games!$A$2:$D$527,4,FALSE)</f>
        <v>3</v>
      </c>
      <c r="P18" s="3">
        <f t="shared" si="15"/>
        <v>19</v>
      </c>
      <c r="R18">
        <f t="shared" si="16"/>
        <v>65</v>
      </c>
      <c r="S18">
        <f t="shared" si="17"/>
        <v>8</v>
      </c>
      <c r="T18" t="str">
        <f>IFERROR(VLOOKUP(A18,Games!$I$2:$I$246,1,FALSE)," ")</f>
        <v xml:space="preserve"> </v>
      </c>
    </row>
    <row r="19" spans="1:20" x14ac:dyDescent="0.25">
      <c r="A19" s="2" t="s">
        <v>358</v>
      </c>
      <c r="B19" s="1">
        <v>2</v>
      </c>
      <c r="C19" s="1">
        <v>2</v>
      </c>
      <c r="D19" s="1">
        <v>0</v>
      </c>
      <c r="E19" s="1">
        <v>0</v>
      </c>
      <c r="F19" s="1">
        <v>3</v>
      </c>
      <c r="G19" s="1">
        <v>6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4</v>
      </c>
      <c r="N19" s="1">
        <f>VLOOKUP(A19,Games!$A$2:$D$527,3,FALSE)</f>
        <v>0</v>
      </c>
      <c r="O19" s="1">
        <f>VLOOKUP(A19,Games!$A$2:$D$527,4,FALSE)</f>
        <v>2</v>
      </c>
      <c r="P19" s="3">
        <f t="shared" ref="P19" si="18">(R19-S19)/B19</f>
        <v>7.5</v>
      </c>
      <c r="R19">
        <f t="shared" ref="R19" si="19">SUM(M19,I19,H19,(G19*1.5),F19)</f>
        <v>17</v>
      </c>
      <c r="S19">
        <f t="shared" ref="S19" si="20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368</v>
      </c>
      <c r="B20" s="1">
        <v>1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1" si="21">(R20-S20)/B20</f>
        <v>1</v>
      </c>
      <c r="R20">
        <f t="shared" ref="R20:R21" si="22">SUM(M20,I20,H20,(G20*1.5),F20)</f>
        <v>3</v>
      </c>
      <c r="S20">
        <f t="shared" ref="S20:S21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367</v>
      </c>
      <c r="B21" s="1">
        <v>1</v>
      </c>
      <c r="C21" s="1">
        <v>0</v>
      </c>
      <c r="D21" s="1">
        <v>0</v>
      </c>
      <c r="E21" s="1">
        <v>0</v>
      </c>
      <c r="F21" s="1">
        <v>4</v>
      </c>
      <c r="G21" s="1">
        <v>2</v>
      </c>
      <c r="H21" s="1">
        <v>0</v>
      </c>
      <c r="I21" s="1">
        <v>0</v>
      </c>
      <c r="J21" s="1">
        <v>4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-1</v>
      </c>
      <c r="R21">
        <f t="shared" si="22"/>
        <v>7</v>
      </c>
      <c r="S21">
        <f t="shared" si="23"/>
        <v>8</v>
      </c>
      <c r="T21" t="str">
        <f>IFERROR(VLOOKUP(A21,Games!$I$2:$I$246,1,FALSE)," ")</f>
        <v xml:space="preserve"> </v>
      </c>
    </row>
    <row r="22" spans="1:20" x14ac:dyDescent="0.25">
      <c r="A22" s="2" t="s">
        <v>386</v>
      </c>
      <c r="B22" s="1">
        <v>1</v>
      </c>
      <c r="C22" s="1">
        <v>7</v>
      </c>
      <c r="D22" s="1">
        <v>3</v>
      </c>
      <c r="E22" s="1">
        <v>1</v>
      </c>
      <c r="F22" s="1">
        <v>5</v>
      </c>
      <c r="G22" s="1">
        <v>2</v>
      </c>
      <c r="H22" s="1">
        <v>2</v>
      </c>
      <c r="I22" s="1">
        <v>1</v>
      </c>
      <c r="J22" s="1">
        <v>0</v>
      </c>
      <c r="K22" s="1">
        <v>0</v>
      </c>
      <c r="L22" s="1">
        <v>0</v>
      </c>
      <c r="M22" s="1">
        <v>24</v>
      </c>
      <c r="N22" s="1">
        <f>VLOOKUP(A22,Games!$A$2:$D$527,3,FALSE)</f>
        <v>0</v>
      </c>
      <c r="O22" s="1">
        <f>VLOOKUP(A22,Games!$A$2:$D$527,4,FALSE)</f>
        <v>1</v>
      </c>
      <c r="P22" s="3">
        <f t="shared" ref="P22:P25" si="24">(R22-S22)/B22</f>
        <v>35</v>
      </c>
      <c r="R22">
        <f t="shared" ref="R22:R25" si="25">SUM(M22,I22,H22,(G22*1.5),F22)</f>
        <v>35</v>
      </c>
      <c r="S22">
        <f t="shared" ref="S22:S25" si="26">SUM((J22*2),(K22*3),(L22*4))</f>
        <v>0</v>
      </c>
      <c r="T22" t="str">
        <f>IFERROR(VLOOKUP(A22,Games!$I$2:$I$246,1,FALSE)," ")</f>
        <v xml:space="preserve"> </v>
      </c>
    </row>
    <row r="23" spans="1:20" x14ac:dyDescent="0.25">
      <c r="A23" s="2" t="s">
        <v>385</v>
      </c>
      <c r="B23" s="1">
        <v>1</v>
      </c>
      <c r="C23" s="1">
        <v>5</v>
      </c>
      <c r="D23" s="1">
        <v>2</v>
      </c>
      <c r="E23" s="1">
        <v>0</v>
      </c>
      <c r="F23" s="1">
        <v>11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0</v>
      </c>
      <c r="M23" s="1">
        <v>16</v>
      </c>
      <c r="N23" s="1">
        <f>VLOOKUP(A23,Games!$A$2:$D$527,3,FALSE)</f>
        <v>0</v>
      </c>
      <c r="O23" s="1">
        <f>VLOOKUP(A23,Games!$A$2:$D$527,4,FALSE)</f>
        <v>1</v>
      </c>
      <c r="P23" s="3">
        <f t="shared" si="24"/>
        <v>27.5</v>
      </c>
      <c r="R23">
        <f t="shared" si="25"/>
        <v>29.5</v>
      </c>
      <c r="S23">
        <f t="shared" si="26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375</v>
      </c>
      <c r="B24" s="1">
        <v>1</v>
      </c>
      <c r="C24" s="1">
        <v>1</v>
      </c>
      <c r="D24" s="1">
        <v>0</v>
      </c>
      <c r="E24" s="1">
        <v>1</v>
      </c>
      <c r="F24" s="1">
        <v>6</v>
      </c>
      <c r="G24" s="1">
        <v>3</v>
      </c>
      <c r="H24" s="1">
        <v>2</v>
      </c>
      <c r="I24" s="1">
        <v>2</v>
      </c>
      <c r="J24" s="1">
        <v>2</v>
      </c>
      <c r="K24" s="1">
        <v>0</v>
      </c>
      <c r="L24" s="1">
        <v>0</v>
      </c>
      <c r="M24" s="1">
        <v>3</v>
      </c>
      <c r="N24" s="1">
        <f>VLOOKUP(A24,Games!$A$2:$D$527,3,FALSE)</f>
        <v>0</v>
      </c>
      <c r="O24" s="1">
        <f>VLOOKUP(A24,Games!$A$2:$D$527,4,FALSE)</f>
        <v>1</v>
      </c>
      <c r="P24" s="3">
        <f t="shared" si="24"/>
        <v>13.5</v>
      </c>
      <c r="R24">
        <f t="shared" si="25"/>
        <v>17.5</v>
      </c>
      <c r="S24">
        <f t="shared" si="26"/>
        <v>4</v>
      </c>
      <c r="T24" t="str">
        <f>IFERROR(VLOOKUP(A24,Games!$I$2:$I$246,1,FALSE)," ")</f>
        <v xml:space="preserve"> </v>
      </c>
    </row>
    <row r="25" spans="1:20" x14ac:dyDescent="0.25">
      <c r="A25" s="2" t="s">
        <v>365</v>
      </c>
      <c r="B25" s="1">
        <v>1</v>
      </c>
      <c r="C25" s="1">
        <v>0</v>
      </c>
      <c r="D25" s="1">
        <v>2</v>
      </c>
      <c r="E25" s="1">
        <v>0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6</v>
      </c>
      <c r="N25" s="1">
        <f>VLOOKUP(A25,Games!$A$2:$D$527,3,FALSE)</f>
        <v>0</v>
      </c>
      <c r="O25" s="1">
        <f>VLOOKUP(A25,Games!$A$2:$D$527,4,FALSE)</f>
        <v>1</v>
      </c>
      <c r="P25" s="3">
        <f t="shared" si="24"/>
        <v>7.5</v>
      </c>
      <c r="R25">
        <f t="shared" si="25"/>
        <v>9.5</v>
      </c>
      <c r="S25">
        <f t="shared" si="26"/>
        <v>2</v>
      </c>
      <c r="T25" t="str">
        <f>IFERROR(VLOOKUP(A25,Games!$I$2:$I$246,1,FALSE)," ")</f>
        <v xml:space="preserve"> </v>
      </c>
    </row>
    <row r="26" spans="1:20" x14ac:dyDescent="0.25">
      <c r="A26" s="4"/>
      <c r="P26" s="14"/>
    </row>
    <row r="27" spans="1:20" ht="15.75" thickBot="1" x14ac:dyDescent="0.3">
      <c r="A27" s="22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20" ht="15.75" thickBot="1" x14ac:dyDescent="0.3">
      <c r="A28" s="37" t="s">
        <v>283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2" si="27">IF(A4=""," ",A4)</f>
        <v>Josh Buchaniec</v>
      </c>
      <c r="B30" s="1"/>
      <c r="C30" s="3">
        <f t="shared" ref="C30:M30" si="28">IF(ISNUMBER($B4),C4/$B4," ")</f>
        <v>3.4444444444444446</v>
      </c>
      <c r="D30" s="3">
        <f t="shared" si="28"/>
        <v>3.1481481481481484</v>
      </c>
      <c r="E30" s="3">
        <f t="shared" si="28"/>
        <v>1.7777777777777777</v>
      </c>
      <c r="F30" s="3">
        <f t="shared" si="28"/>
        <v>3.4074074074074074</v>
      </c>
      <c r="G30" s="3">
        <f t="shared" si="28"/>
        <v>2.1481481481481484</v>
      </c>
      <c r="H30" s="3">
        <f t="shared" si="28"/>
        <v>1.1481481481481481</v>
      </c>
      <c r="I30" s="3">
        <f t="shared" si="28"/>
        <v>7.407407407407407E-2</v>
      </c>
      <c r="J30" s="3">
        <f t="shared" si="28"/>
        <v>0.55555555555555558</v>
      </c>
      <c r="K30" s="3">
        <f t="shared" si="28"/>
        <v>0</v>
      </c>
      <c r="L30" s="3">
        <f t="shared" si="28"/>
        <v>0</v>
      </c>
      <c r="M30" s="3">
        <f t="shared" si="28"/>
        <v>18.111111111111111</v>
      </c>
    </row>
    <row r="31" spans="1:20" x14ac:dyDescent="0.25">
      <c r="A31" s="2" t="str">
        <f t="shared" si="27"/>
        <v>Andrew Bawden</v>
      </c>
      <c r="B31" s="1"/>
      <c r="C31" s="3">
        <f t="shared" ref="C31:M31" si="29">IF(ISNUMBER($B5),C5/$B5," ")</f>
        <v>3.4230769230769229</v>
      </c>
      <c r="D31" s="3">
        <f t="shared" si="29"/>
        <v>3.8461538461538464E-2</v>
      </c>
      <c r="E31" s="3">
        <f t="shared" si="29"/>
        <v>0.76923076923076927</v>
      </c>
      <c r="F31" s="3">
        <f t="shared" si="29"/>
        <v>6.9230769230769234</v>
      </c>
      <c r="G31" s="3">
        <f t="shared" si="29"/>
        <v>1.2692307692307692</v>
      </c>
      <c r="H31" s="3">
        <f t="shared" si="29"/>
        <v>1.5</v>
      </c>
      <c r="I31" s="3">
        <f t="shared" si="29"/>
        <v>0.92307692307692313</v>
      </c>
      <c r="J31" s="3">
        <f t="shared" si="29"/>
        <v>2.6153846153846154</v>
      </c>
      <c r="K31" s="3">
        <f t="shared" si="29"/>
        <v>0</v>
      </c>
      <c r="L31" s="3">
        <f t="shared" si="29"/>
        <v>0</v>
      </c>
      <c r="M31" s="3">
        <f t="shared" si="29"/>
        <v>7.7307692307692308</v>
      </c>
    </row>
    <row r="32" spans="1:20" x14ac:dyDescent="0.25">
      <c r="A32" s="2" t="str">
        <f t="shared" si="27"/>
        <v>Kai Grant</v>
      </c>
      <c r="B32" s="1"/>
      <c r="C32" s="3">
        <f t="shared" ref="C32:M32" si="30">IF(ISNUMBER($B6),C6/$B6," ")</f>
        <v>4.7222222222222223</v>
      </c>
      <c r="D32" s="3">
        <f t="shared" si="30"/>
        <v>0.77777777777777779</v>
      </c>
      <c r="E32" s="3">
        <f t="shared" si="30"/>
        <v>1.5555555555555556</v>
      </c>
      <c r="F32" s="3">
        <f t="shared" si="30"/>
        <v>6.166666666666667</v>
      </c>
      <c r="G32" s="3">
        <f t="shared" si="30"/>
        <v>2.2777777777777777</v>
      </c>
      <c r="H32" s="3">
        <f t="shared" si="30"/>
        <v>1.0555555555555556</v>
      </c>
      <c r="I32" s="3">
        <f t="shared" si="30"/>
        <v>0.88888888888888884</v>
      </c>
      <c r="J32" s="3">
        <f t="shared" si="30"/>
        <v>1.3333333333333333</v>
      </c>
      <c r="K32" s="3">
        <f t="shared" si="30"/>
        <v>0</v>
      </c>
      <c r="L32" s="3">
        <f t="shared" si="30"/>
        <v>0</v>
      </c>
      <c r="M32" s="3">
        <f t="shared" si="30"/>
        <v>13.333333333333334</v>
      </c>
    </row>
    <row r="33" spans="1:13" x14ac:dyDescent="0.25">
      <c r="A33" s="2" t="str">
        <f t="shared" si="27"/>
        <v>Anthony Blazevski</v>
      </c>
      <c r="B33" s="1"/>
      <c r="C33" s="3">
        <f t="shared" ref="C33:M33" si="31">IF(ISNUMBER($B7),C7/$B7," ")</f>
        <v>3</v>
      </c>
      <c r="D33" s="3">
        <f t="shared" si="31"/>
        <v>0.61111111111111116</v>
      </c>
      <c r="E33" s="3">
        <f t="shared" si="31"/>
        <v>0.66666666666666663</v>
      </c>
      <c r="F33" s="3">
        <f t="shared" si="31"/>
        <v>2.8888888888888888</v>
      </c>
      <c r="G33" s="3">
        <f t="shared" si="31"/>
        <v>2.8333333333333335</v>
      </c>
      <c r="H33" s="3">
        <f t="shared" si="31"/>
        <v>1.2777777777777777</v>
      </c>
      <c r="I33" s="3">
        <f t="shared" si="31"/>
        <v>0.1111111111111111</v>
      </c>
      <c r="J33" s="3">
        <f t="shared" si="31"/>
        <v>0.94444444444444442</v>
      </c>
      <c r="K33" s="3">
        <f t="shared" si="31"/>
        <v>0</v>
      </c>
      <c r="L33" s="3">
        <f t="shared" si="31"/>
        <v>0</v>
      </c>
      <c r="M33" s="3">
        <f t="shared" si="31"/>
        <v>8.5</v>
      </c>
    </row>
    <row r="34" spans="1:13" x14ac:dyDescent="0.25">
      <c r="A34" s="2" t="str">
        <f t="shared" si="27"/>
        <v>Russell Koehne</v>
      </c>
      <c r="B34" s="1"/>
      <c r="C34" s="3">
        <f t="shared" ref="C34:M34" si="32">IF(ISNUMBER($B8),C8/$B8," ")</f>
        <v>1.5294117647058822</v>
      </c>
      <c r="D34" s="3">
        <f t="shared" si="32"/>
        <v>5.8823529411764705E-2</v>
      </c>
      <c r="E34" s="3">
        <f t="shared" si="32"/>
        <v>0.41176470588235292</v>
      </c>
      <c r="F34" s="3">
        <f t="shared" si="32"/>
        <v>3.3529411764705883</v>
      </c>
      <c r="G34" s="3">
        <f t="shared" si="32"/>
        <v>1.7647058823529411</v>
      </c>
      <c r="H34" s="3">
        <f t="shared" si="32"/>
        <v>0.76470588235294112</v>
      </c>
      <c r="I34" s="3">
        <f t="shared" si="32"/>
        <v>0</v>
      </c>
      <c r="J34" s="3">
        <f t="shared" si="32"/>
        <v>1.0588235294117647</v>
      </c>
      <c r="K34" s="3">
        <f t="shared" si="32"/>
        <v>0</v>
      </c>
      <c r="L34" s="3">
        <f t="shared" si="32"/>
        <v>0</v>
      </c>
      <c r="M34" s="3">
        <f t="shared" si="32"/>
        <v>3.6470588235294117</v>
      </c>
    </row>
    <row r="35" spans="1:13" x14ac:dyDescent="0.25">
      <c r="A35" s="2" t="str">
        <f t="shared" si="27"/>
        <v>Blake Richards</v>
      </c>
      <c r="B35" s="1"/>
      <c r="C35" s="3">
        <f t="shared" ref="C35:M35" si="33">IF(ISNUMBER($B9),C9/$B9," ")</f>
        <v>1.125</v>
      </c>
      <c r="D35" s="3">
        <f t="shared" si="33"/>
        <v>0.875</v>
      </c>
      <c r="E35" s="3">
        <f t="shared" si="33"/>
        <v>0.5625</v>
      </c>
      <c r="F35" s="3">
        <f t="shared" si="33"/>
        <v>2.625</v>
      </c>
      <c r="G35" s="3">
        <f t="shared" si="33"/>
        <v>5.625</v>
      </c>
      <c r="H35" s="3">
        <f t="shared" si="33"/>
        <v>1.1875</v>
      </c>
      <c r="I35" s="3">
        <f t="shared" si="33"/>
        <v>6.25E-2</v>
      </c>
      <c r="J35" s="3">
        <f t="shared" si="33"/>
        <v>0.6875</v>
      </c>
      <c r="K35" s="3">
        <f t="shared" si="33"/>
        <v>0</v>
      </c>
      <c r="L35" s="3">
        <f t="shared" si="33"/>
        <v>0</v>
      </c>
      <c r="M35" s="3">
        <f t="shared" si="33"/>
        <v>5.4375</v>
      </c>
    </row>
    <row r="36" spans="1:13" x14ac:dyDescent="0.25">
      <c r="A36" s="2" t="str">
        <f t="shared" si="27"/>
        <v>Abhi Kashyap</v>
      </c>
      <c r="B36" s="1"/>
      <c r="C36" s="3">
        <f t="shared" ref="C36:M36" si="34">IF(ISNUMBER($B10),C10/$B10," ")</f>
        <v>0.4</v>
      </c>
      <c r="D36" s="3">
        <f t="shared" si="34"/>
        <v>0.26666666666666666</v>
      </c>
      <c r="E36" s="3">
        <f t="shared" si="34"/>
        <v>0</v>
      </c>
      <c r="F36" s="3">
        <f t="shared" si="34"/>
        <v>3.3333333333333335</v>
      </c>
      <c r="G36" s="3">
        <f t="shared" si="34"/>
        <v>2</v>
      </c>
      <c r="H36" s="3">
        <f t="shared" si="34"/>
        <v>1.0666666666666667</v>
      </c>
      <c r="I36" s="3">
        <f t="shared" si="34"/>
        <v>0.33333333333333331</v>
      </c>
      <c r="J36" s="3">
        <f t="shared" si="34"/>
        <v>0.4</v>
      </c>
      <c r="K36" s="3">
        <f t="shared" si="34"/>
        <v>0</v>
      </c>
      <c r="L36" s="3">
        <f t="shared" si="34"/>
        <v>0</v>
      </c>
      <c r="M36" s="3">
        <f t="shared" si="34"/>
        <v>1.6</v>
      </c>
    </row>
    <row r="37" spans="1:13" x14ac:dyDescent="0.25">
      <c r="A37" s="2" t="str">
        <f t="shared" si="27"/>
        <v>Ben Artuso</v>
      </c>
      <c r="B37" s="1"/>
      <c r="C37" s="3">
        <f t="shared" ref="C37:M37" si="35">IF(ISNUMBER($B11),C11/$B11," ")</f>
        <v>0.66666666666666663</v>
      </c>
      <c r="D37" s="3">
        <f t="shared" si="35"/>
        <v>0</v>
      </c>
      <c r="E37" s="3">
        <f t="shared" si="35"/>
        <v>0.2</v>
      </c>
      <c r="F37" s="3">
        <f t="shared" si="35"/>
        <v>4.2666666666666666</v>
      </c>
      <c r="G37" s="3">
        <f t="shared" si="35"/>
        <v>0.93333333333333335</v>
      </c>
      <c r="H37" s="3">
        <f t="shared" si="35"/>
        <v>0.26666666666666666</v>
      </c>
      <c r="I37" s="3">
        <f t="shared" si="35"/>
        <v>0.33333333333333331</v>
      </c>
      <c r="J37" s="3">
        <f t="shared" si="35"/>
        <v>2.1333333333333333</v>
      </c>
      <c r="K37" s="3">
        <f t="shared" si="35"/>
        <v>0</v>
      </c>
      <c r="L37" s="3">
        <f t="shared" si="35"/>
        <v>0</v>
      </c>
      <c r="M37" s="3">
        <f t="shared" si="35"/>
        <v>1.5333333333333334</v>
      </c>
    </row>
    <row r="38" spans="1:13" x14ac:dyDescent="0.25">
      <c r="A38" s="2" t="str">
        <f t="shared" si="27"/>
        <v>Jordan Kitchener</v>
      </c>
      <c r="B38" s="1"/>
      <c r="C38" s="3">
        <f t="shared" ref="C38:M38" si="36">IF(ISNUMBER($B12),C12/$B12," ")</f>
        <v>5.4</v>
      </c>
      <c r="D38" s="3">
        <f t="shared" si="36"/>
        <v>1.2</v>
      </c>
      <c r="E38" s="3">
        <f t="shared" si="36"/>
        <v>1.1333333333333333</v>
      </c>
      <c r="F38" s="3">
        <f t="shared" si="36"/>
        <v>4.5999999999999996</v>
      </c>
      <c r="G38" s="3">
        <f t="shared" si="36"/>
        <v>3.7333333333333334</v>
      </c>
      <c r="H38" s="3">
        <f t="shared" si="36"/>
        <v>1.6666666666666667</v>
      </c>
      <c r="I38" s="3">
        <f t="shared" si="36"/>
        <v>0.33333333333333331</v>
      </c>
      <c r="J38" s="3">
        <f t="shared" si="36"/>
        <v>1</v>
      </c>
      <c r="K38" s="3">
        <f t="shared" si="36"/>
        <v>6.6666666666666666E-2</v>
      </c>
      <c r="L38" s="3">
        <f t="shared" si="36"/>
        <v>0</v>
      </c>
      <c r="M38" s="3">
        <f t="shared" si="36"/>
        <v>15.533333333333333</v>
      </c>
    </row>
    <row r="39" spans="1:13" x14ac:dyDescent="0.25">
      <c r="A39" s="2" t="str">
        <f t="shared" si="27"/>
        <v>Mitch Wise</v>
      </c>
      <c r="B39" s="1"/>
      <c r="C39" s="3">
        <f t="shared" ref="C39:M39" si="37">IF(ISNUMBER($B13),C13/$B13," ")</f>
        <v>1.9090909090909092</v>
      </c>
      <c r="D39" s="3">
        <f t="shared" si="37"/>
        <v>0.90909090909090906</v>
      </c>
      <c r="E39" s="3">
        <f t="shared" si="37"/>
        <v>9.0909090909090912E-2</v>
      </c>
      <c r="F39" s="3">
        <f t="shared" si="37"/>
        <v>1.6363636363636365</v>
      </c>
      <c r="G39" s="3">
        <f t="shared" si="37"/>
        <v>2.5454545454545454</v>
      </c>
      <c r="H39" s="3">
        <f t="shared" si="37"/>
        <v>1.3636363636363635</v>
      </c>
      <c r="I39" s="3">
        <f t="shared" si="37"/>
        <v>0</v>
      </c>
      <c r="J39" s="3">
        <f t="shared" si="37"/>
        <v>0.45454545454545453</v>
      </c>
      <c r="K39" s="3">
        <f t="shared" si="37"/>
        <v>0</v>
      </c>
      <c r="L39" s="3">
        <f t="shared" si="37"/>
        <v>0</v>
      </c>
      <c r="M39" s="3">
        <f t="shared" si="37"/>
        <v>6.6363636363636367</v>
      </c>
    </row>
    <row r="40" spans="1:13" x14ac:dyDescent="0.25">
      <c r="A40" s="2" t="str">
        <f t="shared" si="27"/>
        <v>Ngakau Hunia</v>
      </c>
      <c r="B40" s="1"/>
      <c r="C40" s="3">
        <f t="shared" ref="C40:M40" si="38">IF(ISNUMBER($B14),C14/$B14," ")</f>
        <v>2.7777777777777777</v>
      </c>
      <c r="D40" s="3">
        <f t="shared" si="38"/>
        <v>1.7777777777777777</v>
      </c>
      <c r="E40" s="3">
        <f t="shared" si="38"/>
        <v>1</v>
      </c>
      <c r="F40" s="3">
        <f t="shared" si="38"/>
        <v>4</v>
      </c>
      <c r="G40" s="3">
        <f t="shared" si="38"/>
        <v>4.333333333333333</v>
      </c>
      <c r="H40" s="3">
        <f t="shared" si="38"/>
        <v>1.4444444444444444</v>
      </c>
      <c r="I40" s="3">
        <f t="shared" si="38"/>
        <v>0</v>
      </c>
      <c r="J40" s="3">
        <f t="shared" si="38"/>
        <v>1.5555555555555556</v>
      </c>
      <c r="K40" s="3">
        <f t="shared" si="38"/>
        <v>0</v>
      </c>
      <c r="L40" s="3">
        <f t="shared" si="38"/>
        <v>0</v>
      </c>
      <c r="M40" s="3">
        <f t="shared" si="38"/>
        <v>11.888888888888889</v>
      </c>
    </row>
    <row r="41" spans="1:13" x14ac:dyDescent="0.25">
      <c r="A41" s="2" t="str">
        <f t="shared" si="27"/>
        <v>Dino Hladenki</v>
      </c>
      <c r="B41" s="1"/>
      <c r="C41" s="3">
        <f t="shared" ref="C41:M41" si="39">IF(ISNUMBER($B15),C15/$B15," ")</f>
        <v>1.7777777777777777</v>
      </c>
      <c r="D41" s="3">
        <f t="shared" si="39"/>
        <v>0</v>
      </c>
      <c r="E41" s="3">
        <f t="shared" si="39"/>
        <v>0.1111111111111111</v>
      </c>
      <c r="F41" s="3">
        <f t="shared" si="39"/>
        <v>5.333333333333333</v>
      </c>
      <c r="G41" s="3">
        <f t="shared" si="39"/>
        <v>0.88888888888888884</v>
      </c>
      <c r="H41" s="3">
        <f t="shared" si="39"/>
        <v>0.77777777777777779</v>
      </c>
      <c r="I41" s="3">
        <f t="shared" si="39"/>
        <v>0.22222222222222221</v>
      </c>
      <c r="J41" s="3">
        <f t="shared" si="39"/>
        <v>0.33333333333333331</v>
      </c>
      <c r="K41" s="3">
        <f t="shared" si="39"/>
        <v>0</v>
      </c>
      <c r="L41" s="3">
        <f t="shared" si="39"/>
        <v>0</v>
      </c>
      <c r="M41" s="3">
        <f t="shared" si="39"/>
        <v>3.6666666666666665</v>
      </c>
    </row>
    <row r="42" spans="1:13" x14ac:dyDescent="0.25">
      <c r="A42" s="2" t="str">
        <f t="shared" si="27"/>
        <v>Jackson Crowe</v>
      </c>
      <c r="B42" s="1"/>
      <c r="C42" s="3">
        <f t="shared" ref="C42:M42" si="40">IF(ISNUMBER($B16),C16/$B16," ")</f>
        <v>4.625</v>
      </c>
      <c r="D42" s="3">
        <f t="shared" si="40"/>
        <v>2.25</v>
      </c>
      <c r="E42" s="3">
        <f t="shared" si="40"/>
        <v>1.5</v>
      </c>
      <c r="F42" s="3">
        <f t="shared" si="40"/>
        <v>5.5</v>
      </c>
      <c r="G42" s="3">
        <f t="shared" si="40"/>
        <v>4.5</v>
      </c>
      <c r="H42" s="3">
        <f t="shared" si="40"/>
        <v>1.75</v>
      </c>
      <c r="I42" s="3">
        <f t="shared" si="40"/>
        <v>0.375</v>
      </c>
      <c r="J42" s="3">
        <f t="shared" si="40"/>
        <v>1.5</v>
      </c>
      <c r="K42" s="3">
        <f t="shared" si="40"/>
        <v>0</v>
      </c>
      <c r="L42" s="3">
        <f t="shared" si="40"/>
        <v>0.125</v>
      </c>
      <c r="M42" s="3">
        <f t="shared" si="40"/>
        <v>17.5</v>
      </c>
    </row>
    <row r="43" spans="1:13" x14ac:dyDescent="0.25">
      <c r="A43" s="2" t="str">
        <f t="shared" si="27"/>
        <v>Ryan Crampton</v>
      </c>
      <c r="B43" s="1"/>
      <c r="C43" s="3">
        <f t="shared" ref="C43:M43" si="41">IF(ISNUMBER($B17),C17/$B17," ")</f>
        <v>1</v>
      </c>
      <c r="D43" s="3">
        <f t="shared" si="41"/>
        <v>1.1428571428571428</v>
      </c>
      <c r="E43" s="3">
        <f t="shared" si="41"/>
        <v>0.42857142857142855</v>
      </c>
      <c r="F43" s="3">
        <f t="shared" si="41"/>
        <v>4.2857142857142856</v>
      </c>
      <c r="G43" s="3">
        <f t="shared" si="41"/>
        <v>2.2857142857142856</v>
      </c>
      <c r="H43" s="3">
        <f t="shared" si="41"/>
        <v>1.2857142857142858</v>
      </c>
      <c r="I43" s="3">
        <f t="shared" si="41"/>
        <v>0</v>
      </c>
      <c r="J43" s="3">
        <f t="shared" si="41"/>
        <v>1.5714285714285714</v>
      </c>
      <c r="K43" s="3">
        <f t="shared" si="41"/>
        <v>0</v>
      </c>
      <c r="L43" s="3">
        <f t="shared" si="41"/>
        <v>0</v>
      </c>
      <c r="M43" s="3">
        <f t="shared" si="41"/>
        <v>5.8571428571428568</v>
      </c>
    </row>
    <row r="44" spans="1:13" x14ac:dyDescent="0.25">
      <c r="A44" s="2" t="str">
        <f t="shared" si="27"/>
        <v>Cohen Stonham</v>
      </c>
      <c r="B44" s="1"/>
      <c r="C44" s="3">
        <f t="shared" ref="C44:M44" si="42">IF(ISNUMBER($B18),C18/$B18," ")</f>
        <v>5.666666666666667</v>
      </c>
      <c r="D44" s="3">
        <f t="shared" si="42"/>
        <v>0</v>
      </c>
      <c r="E44" s="3">
        <f t="shared" si="42"/>
        <v>1.3333333333333333</v>
      </c>
      <c r="F44" s="3">
        <f t="shared" si="42"/>
        <v>5</v>
      </c>
      <c r="G44" s="3">
        <f t="shared" si="42"/>
        <v>2</v>
      </c>
      <c r="H44" s="3">
        <f t="shared" si="42"/>
        <v>1</v>
      </c>
      <c r="I44" s="3">
        <f t="shared" si="42"/>
        <v>0</v>
      </c>
      <c r="J44" s="3">
        <f t="shared" si="42"/>
        <v>1.3333333333333333</v>
      </c>
      <c r="K44" s="3">
        <f t="shared" si="42"/>
        <v>0</v>
      </c>
      <c r="L44" s="3">
        <f t="shared" si="42"/>
        <v>0</v>
      </c>
      <c r="M44" s="3">
        <f t="shared" si="42"/>
        <v>12.666666666666666</v>
      </c>
    </row>
    <row r="45" spans="1:13" x14ac:dyDescent="0.25">
      <c r="A45" s="2" t="str">
        <f t="shared" si="27"/>
        <v>Ashton Law</v>
      </c>
      <c r="B45" s="1"/>
      <c r="C45" s="3">
        <f t="shared" ref="C45:M45" si="43">IF(ISNUMBER($B19),C19/$B19," ")</f>
        <v>1</v>
      </c>
      <c r="D45" s="3">
        <f t="shared" si="43"/>
        <v>0</v>
      </c>
      <c r="E45" s="3">
        <f t="shared" si="43"/>
        <v>0</v>
      </c>
      <c r="F45" s="3">
        <f t="shared" si="43"/>
        <v>1.5</v>
      </c>
      <c r="G45" s="3">
        <f t="shared" si="43"/>
        <v>3</v>
      </c>
      <c r="H45" s="3">
        <f t="shared" si="43"/>
        <v>0.5</v>
      </c>
      <c r="I45" s="3">
        <f t="shared" si="43"/>
        <v>0</v>
      </c>
      <c r="J45" s="3">
        <f t="shared" si="43"/>
        <v>0.5</v>
      </c>
      <c r="K45" s="3">
        <f t="shared" si="43"/>
        <v>0</v>
      </c>
      <c r="L45" s="3">
        <f t="shared" si="43"/>
        <v>0</v>
      </c>
      <c r="M45" s="3">
        <f t="shared" si="43"/>
        <v>2</v>
      </c>
    </row>
    <row r="46" spans="1:13" x14ac:dyDescent="0.25">
      <c r="A46" s="2" t="str">
        <f t="shared" si="27"/>
        <v>Aiden Ponnampalam</v>
      </c>
      <c r="B46" s="1"/>
      <c r="C46" s="3">
        <f t="shared" ref="C46:M46" si="44">IF(ISNUMBER($B20),C20/$B20," ")</f>
        <v>0</v>
      </c>
      <c r="D46" s="3">
        <f t="shared" si="44"/>
        <v>0</v>
      </c>
      <c r="E46" s="3">
        <f t="shared" si="44"/>
        <v>0</v>
      </c>
      <c r="F46" s="3">
        <f t="shared" si="44"/>
        <v>3</v>
      </c>
      <c r="G46" s="3">
        <f t="shared" si="44"/>
        <v>0</v>
      </c>
      <c r="H46" s="3">
        <f t="shared" si="44"/>
        <v>0</v>
      </c>
      <c r="I46" s="3">
        <f t="shared" si="44"/>
        <v>0</v>
      </c>
      <c r="J46" s="3">
        <f t="shared" si="44"/>
        <v>1</v>
      </c>
      <c r="K46" s="3">
        <f t="shared" si="44"/>
        <v>0</v>
      </c>
      <c r="L46" s="3">
        <f t="shared" si="44"/>
        <v>0</v>
      </c>
      <c r="M46" s="3">
        <f t="shared" si="44"/>
        <v>0</v>
      </c>
    </row>
    <row r="47" spans="1:13" x14ac:dyDescent="0.25">
      <c r="A47" s="2" t="str">
        <f t="shared" si="27"/>
        <v>Adam Aly</v>
      </c>
      <c r="B47" s="1"/>
      <c r="C47" s="3">
        <f t="shared" ref="C47:M50" si="45">IF(ISNUMBER($B21),C21/$B21," ")</f>
        <v>0</v>
      </c>
      <c r="D47" s="3">
        <f t="shared" si="45"/>
        <v>0</v>
      </c>
      <c r="E47" s="3">
        <f t="shared" si="45"/>
        <v>0</v>
      </c>
      <c r="F47" s="3">
        <f t="shared" si="45"/>
        <v>4</v>
      </c>
      <c r="G47" s="3">
        <f t="shared" si="45"/>
        <v>2</v>
      </c>
      <c r="H47" s="3">
        <f t="shared" si="45"/>
        <v>0</v>
      </c>
      <c r="I47" s="3">
        <f t="shared" si="45"/>
        <v>0</v>
      </c>
      <c r="J47" s="3">
        <f t="shared" si="45"/>
        <v>4</v>
      </c>
      <c r="K47" s="3">
        <f t="shared" si="45"/>
        <v>0</v>
      </c>
      <c r="L47" s="3">
        <f t="shared" si="45"/>
        <v>0</v>
      </c>
      <c r="M47" s="3">
        <f t="shared" si="45"/>
        <v>0</v>
      </c>
    </row>
    <row r="48" spans="1:13" x14ac:dyDescent="0.25">
      <c r="A48" s="2" t="str">
        <f t="shared" si="27"/>
        <v>Ash Law</v>
      </c>
      <c r="B48" s="1"/>
      <c r="C48" s="3">
        <f t="shared" si="45"/>
        <v>7</v>
      </c>
      <c r="D48" s="3">
        <f t="shared" si="45"/>
        <v>3</v>
      </c>
      <c r="E48" s="3">
        <f t="shared" si="45"/>
        <v>1</v>
      </c>
      <c r="F48" s="3">
        <f t="shared" si="45"/>
        <v>5</v>
      </c>
      <c r="G48" s="3">
        <f t="shared" si="45"/>
        <v>2</v>
      </c>
      <c r="H48" s="3">
        <f t="shared" si="45"/>
        <v>2</v>
      </c>
      <c r="I48" s="3">
        <f t="shared" si="45"/>
        <v>1</v>
      </c>
      <c r="J48" s="3">
        <f t="shared" si="45"/>
        <v>0</v>
      </c>
      <c r="K48" s="3">
        <f t="shared" si="45"/>
        <v>0</v>
      </c>
      <c r="L48" s="3">
        <f t="shared" si="45"/>
        <v>0</v>
      </c>
      <c r="M48" s="3">
        <f t="shared" si="45"/>
        <v>24</v>
      </c>
    </row>
    <row r="49" spans="1:13" x14ac:dyDescent="0.25">
      <c r="A49" s="2" t="str">
        <f t="shared" si="27"/>
        <v>Cohen Stontam</v>
      </c>
      <c r="B49" s="1"/>
      <c r="C49" s="3">
        <f t="shared" si="45"/>
        <v>5</v>
      </c>
      <c r="D49" s="3">
        <f t="shared" si="45"/>
        <v>2</v>
      </c>
      <c r="E49" s="3">
        <f t="shared" si="45"/>
        <v>0</v>
      </c>
      <c r="F49" s="3">
        <f t="shared" si="45"/>
        <v>11</v>
      </c>
      <c r="G49" s="3">
        <f t="shared" si="45"/>
        <v>1</v>
      </c>
      <c r="H49" s="3">
        <f t="shared" si="45"/>
        <v>1</v>
      </c>
      <c r="I49" s="3">
        <f t="shared" si="45"/>
        <v>0</v>
      </c>
      <c r="J49" s="3">
        <f t="shared" si="45"/>
        <v>1</v>
      </c>
      <c r="K49" s="3">
        <f t="shared" si="45"/>
        <v>0</v>
      </c>
      <c r="L49" s="3">
        <f t="shared" si="45"/>
        <v>0</v>
      </c>
      <c r="M49" s="3">
        <f t="shared" si="45"/>
        <v>16</v>
      </c>
    </row>
    <row r="50" spans="1:13" x14ac:dyDescent="0.25">
      <c r="A50" s="2" t="str">
        <f t="shared" si="27"/>
        <v>Sam Steel</v>
      </c>
      <c r="B50" s="1"/>
      <c r="C50" s="3">
        <f t="shared" si="45"/>
        <v>1</v>
      </c>
      <c r="D50" s="3">
        <f t="shared" si="45"/>
        <v>0</v>
      </c>
      <c r="E50" s="3">
        <f t="shared" si="45"/>
        <v>1</v>
      </c>
      <c r="F50" s="3">
        <f t="shared" si="45"/>
        <v>6</v>
      </c>
      <c r="G50" s="3">
        <f t="shared" si="45"/>
        <v>3</v>
      </c>
      <c r="H50" s="3">
        <f t="shared" si="45"/>
        <v>2</v>
      </c>
      <c r="I50" s="3">
        <f t="shared" si="45"/>
        <v>2</v>
      </c>
      <c r="J50" s="3">
        <f t="shared" si="45"/>
        <v>2</v>
      </c>
      <c r="K50" s="3">
        <f t="shared" si="45"/>
        <v>0</v>
      </c>
      <c r="L50" s="3">
        <f t="shared" si="45"/>
        <v>0</v>
      </c>
      <c r="M50" s="3">
        <f t="shared" si="45"/>
        <v>3</v>
      </c>
    </row>
    <row r="51" spans="1:13" x14ac:dyDescent="0.25">
      <c r="A51" s="2" t="str">
        <f t="shared" si="27"/>
        <v>Xavier Maze</v>
      </c>
      <c r="B51" s="1"/>
      <c r="C51" s="3">
        <f t="shared" ref="C51:M51" si="46">IF(ISNUMBER($B25),C25/$B25," ")</f>
        <v>0</v>
      </c>
      <c r="D51" s="3">
        <f t="shared" si="46"/>
        <v>2</v>
      </c>
      <c r="E51" s="3">
        <f t="shared" si="46"/>
        <v>0</v>
      </c>
      <c r="F51" s="3">
        <f t="shared" si="46"/>
        <v>1</v>
      </c>
      <c r="G51" s="3">
        <f t="shared" si="46"/>
        <v>1</v>
      </c>
      <c r="H51" s="3">
        <f t="shared" si="46"/>
        <v>1</v>
      </c>
      <c r="I51" s="3">
        <f t="shared" si="46"/>
        <v>0</v>
      </c>
      <c r="J51" s="3">
        <f t="shared" si="46"/>
        <v>1</v>
      </c>
      <c r="K51" s="3">
        <f t="shared" si="46"/>
        <v>0</v>
      </c>
      <c r="L51" s="3">
        <f t="shared" si="46"/>
        <v>0</v>
      </c>
      <c r="M51" s="3">
        <f t="shared" si="46"/>
        <v>6</v>
      </c>
    </row>
    <row r="52" spans="1:13" x14ac:dyDescent="0.25">
      <c r="A52" s="2" t="str">
        <f t="shared" si="27"/>
        <v xml:space="preserve"> </v>
      </c>
      <c r="B52" s="1"/>
      <c r="C52" s="3" t="str">
        <f t="shared" ref="C52:M52" si="47">IF(ISNUMBER($B26),C26/$B26," ")</f>
        <v xml:space="preserve"> </v>
      </c>
      <c r="D52" s="3" t="str">
        <f t="shared" si="47"/>
        <v xml:space="preserve"> </v>
      </c>
      <c r="E52" s="3" t="str">
        <f t="shared" si="47"/>
        <v xml:space="preserve"> </v>
      </c>
      <c r="F52" s="3" t="str">
        <f t="shared" si="47"/>
        <v xml:space="preserve"> </v>
      </c>
      <c r="G52" s="3" t="str">
        <f t="shared" si="47"/>
        <v xml:space="preserve"> </v>
      </c>
      <c r="H52" s="3" t="str">
        <f t="shared" si="47"/>
        <v xml:space="preserve"> </v>
      </c>
      <c r="I52" s="3" t="str">
        <f t="shared" si="47"/>
        <v xml:space="preserve"> </v>
      </c>
      <c r="J52" s="3" t="str">
        <f t="shared" si="47"/>
        <v xml:space="preserve"> </v>
      </c>
      <c r="K52" s="3" t="str">
        <f t="shared" si="47"/>
        <v xml:space="preserve"> </v>
      </c>
      <c r="L52" s="3" t="str">
        <f t="shared" si="47"/>
        <v xml:space="preserve"> </v>
      </c>
      <c r="M52" s="3" t="str">
        <f t="shared" si="47"/>
        <v xml:space="preserve"> </v>
      </c>
    </row>
  </sheetData>
  <mergeCells count="3">
    <mergeCell ref="A27:M27"/>
    <mergeCell ref="A28:M28"/>
    <mergeCell ref="A2:P2"/>
  </mergeCells>
  <conditionalFormatting sqref="A4:A12">
    <cfRule type="expression" dxfId="7" priority="9">
      <formula>EXACT(A4,T4)</formula>
    </cfRule>
    <cfRule type="expression" dxfId="6" priority="10">
      <formula>O4&gt;12</formula>
    </cfRule>
  </conditionalFormatting>
  <conditionalFormatting sqref="A13:A26">
    <cfRule type="expression" dxfId="5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CC"/>
  </sheetPr>
  <dimension ref="A1:U45"/>
  <sheetViews>
    <sheetView workbookViewId="0">
      <selection activeCell="Z11" sqref="Z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271</v>
      </c>
    </row>
    <row r="2" spans="1:20" x14ac:dyDescent="0.25">
      <c r="A2" s="40" t="s">
        <v>288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10" t="s">
        <v>288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169</v>
      </c>
      <c r="B4" s="1">
        <v>27</v>
      </c>
      <c r="C4" s="1">
        <v>85</v>
      </c>
      <c r="D4" s="1">
        <v>5</v>
      </c>
      <c r="E4" s="1">
        <v>56</v>
      </c>
      <c r="F4" s="1">
        <v>165</v>
      </c>
      <c r="G4" s="1">
        <v>85</v>
      </c>
      <c r="H4" s="1">
        <v>30</v>
      </c>
      <c r="I4" s="1">
        <v>9</v>
      </c>
      <c r="J4" s="1">
        <v>21</v>
      </c>
      <c r="K4" s="1">
        <v>0</v>
      </c>
      <c r="L4" s="1">
        <v>0</v>
      </c>
      <c r="M4" s="1">
        <v>241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19.648148148148149</v>
      </c>
      <c r="R4">
        <f>SUM(M4,I4,H4,(G4*1.5),F4)</f>
        <v>572.5</v>
      </c>
      <c r="S4">
        <f>SUM((J4*2),(K4*3),(L4*4))</f>
        <v>42</v>
      </c>
      <c r="T4" t="str">
        <f>IFERROR(VLOOKUP(A4,Games!$I$2:$I$246,1,FALSE)," ")</f>
        <v>Brendan Hoang</v>
      </c>
    </row>
    <row r="5" spans="1:20" x14ac:dyDescent="0.25">
      <c r="A5" s="2" t="s">
        <v>289</v>
      </c>
      <c r="B5" s="1">
        <v>26</v>
      </c>
      <c r="C5" s="1">
        <v>53</v>
      </c>
      <c r="D5" s="1">
        <v>30</v>
      </c>
      <c r="E5" s="1">
        <v>42</v>
      </c>
      <c r="F5" s="1">
        <v>83</v>
      </c>
      <c r="G5" s="1">
        <v>52</v>
      </c>
      <c r="H5" s="1">
        <v>30</v>
      </c>
      <c r="I5" s="1">
        <v>4</v>
      </c>
      <c r="J5" s="1">
        <v>30</v>
      </c>
      <c r="K5" s="1">
        <v>1</v>
      </c>
      <c r="L5" s="1">
        <v>0</v>
      </c>
      <c r="M5" s="1">
        <v>238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14.23076923076923</v>
      </c>
      <c r="R5">
        <f t="shared" ref="R5:R10" si="1">SUM(M5,I5,H5,(G5*1.5),F5)</f>
        <v>433</v>
      </c>
      <c r="S5">
        <f t="shared" ref="S5:S10" si="2">SUM((J5*2),(K5*3),(L5*4))</f>
        <v>63</v>
      </c>
      <c r="T5" t="str">
        <f>IFERROR(VLOOKUP(A5,Games!$I$2:$I$246,1,FALSE)," ")</f>
        <v xml:space="preserve"> </v>
      </c>
    </row>
    <row r="6" spans="1:20" x14ac:dyDescent="0.25">
      <c r="A6" s="2" t="s">
        <v>337</v>
      </c>
      <c r="B6" s="1">
        <v>26</v>
      </c>
      <c r="C6" s="1">
        <v>33</v>
      </c>
      <c r="D6" s="1">
        <v>32</v>
      </c>
      <c r="E6" s="1">
        <v>12</v>
      </c>
      <c r="F6" s="1">
        <v>52</v>
      </c>
      <c r="G6" s="1">
        <v>33</v>
      </c>
      <c r="H6" s="1">
        <v>28</v>
      </c>
      <c r="I6" s="1">
        <v>1</v>
      </c>
      <c r="J6" s="1">
        <v>23</v>
      </c>
      <c r="K6" s="1">
        <v>0</v>
      </c>
      <c r="L6" s="1">
        <v>0</v>
      </c>
      <c r="M6" s="1">
        <v>174</v>
      </c>
      <c r="N6" s="1">
        <f>VLOOKUP(A6,Games!$A$2:$D$527,3,FALSE)</f>
        <v>2</v>
      </c>
      <c r="O6" s="1">
        <f>VLOOKUP(A6,Games!$A$2:$D$527,4,FALSE)</f>
        <v>28</v>
      </c>
      <c r="P6" s="3">
        <f t="shared" si="0"/>
        <v>9.9423076923076916</v>
      </c>
      <c r="R6">
        <f t="shared" si="1"/>
        <v>304.5</v>
      </c>
      <c r="S6">
        <f t="shared" si="2"/>
        <v>46</v>
      </c>
      <c r="T6" t="str">
        <f>IFERROR(VLOOKUP(A6,Games!$I$2:$I$246,1,FALSE)," ")</f>
        <v xml:space="preserve"> </v>
      </c>
    </row>
    <row r="7" spans="1:20" x14ac:dyDescent="0.25">
      <c r="A7" s="2" t="s">
        <v>172</v>
      </c>
      <c r="B7" s="1">
        <v>23</v>
      </c>
      <c r="C7" s="1">
        <v>20</v>
      </c>
      <c r="D7" s="1">
        <v>30</v>
      </c>
      <c r="E7" s="1">
        <v>15</v>
      </c>
      <c r="F7" s="1">
        <v>137</v>
      </c>
      <c r="G7" s="1">
        <v>59</v>
      </c>
      <c r="H7" s="1">
        <v>24</v>
      </c>
      <c r="I7" s="1">
        <v>16</v>
      </c>
      <c r="J7" s="1">
        <v>35</v>
      </c>
      <c r="K7" s="1">
        <v>0</v>
      </c>
      <c r="L7" s="1">
        <v>0</v>
      </c>
      <c r="M7" s="1">
        <v>145</v>
      </c>
      <c r="N7" s="1">
        <f>VLOOKUP(A7,Games!$A$2:$D$527,3,FALSE)</f>
        <v>3</v>
      </c>
      <c r="O7" s="1">
        <f>VLOOKUP(A7,Games!$A$2:$D$527,4,FALSE)</f>
        <v>26</v>
      </c>
      <c r="P7" s="3">
        <f t="shared" si="0"/>
        <v>14.804347826086957</v>
      </c>
      <c r="R7">
        <f t="shared" si="1"/>
        <v>410.5</v>
      </c>
      <c r="S7">
        <f t="shared" si="2"/>
        <v>70</v>
      </c>
      <c r="T7" t="str">
        <f>IFERROR(VLOOKUP(A7,Games!$I$2:$I$246,1,FALSE)," ")</f>
        <v>Jordan Sembel</v>
      </c>
    </row>
    <row r="8" spans="1:20" x14ac:dyDescent="0.25">
      <c r="A8" s="2" t="s">
        <v>173</v>
      </c>
      <c r="B8" s="1">
        <v>20</v>
      </c>
      <c r="C8" s="1">
        <v>5</v>
      </c>
      <c r="D8" s="1">
        <v>25</v>
      </c>
      <c r="E8" s="1">
        <v>8</v>
      </c>
      <c r="F8" s="1">
        <v>149</v>
      </c>
      <c r="G8" s="1">
        <v>59</v>
      </c>
      <c r="H8" s="1">
        <v>28</v>
      </c>
      <c r="I8" s="1">
        <v>19</v>
      </c>
      <c r="J8" s="1">
        <v>26</v>
      </c>
      <c r="K8" s="1">
        <v>0</v>
      </c>
      <c r="L8" s="1">
        <v>0</v>
      </c>
      <c r="M8" s="1">
        <v>93</v>
      </c>
      <c r="N8" s="1">
        <f>VLOOKUP(A8,Games!$A$2:$D$527,3,FALSE)</f>
        <v>2</v>
      </c>
      <c r="O8" s="1">
        <f>VLOOKUP(A8,Games!$A$2:$D$527,4,FALSE)</f>
        <v>22</v>
      </c>
      <c r="P8" s="3">
        <f t="shared" si="0"/>
        <v>16.274999999999999</v>
      </c>
      <c r="R8">
        <f t="shared" si="1"/>
        <v>377.5</v>
      </c>
      <c r="S8">
        <f t="shared" si="2"/>
        <v>52</v>
      </c>
      <c r="T8" t="str">
        <f>IFERROR(VLOOKUP(A8,Games!$I$2:$I$246,1,FALSE)," ")</f>
        <v>Justin Mesman</v>
      </c>
    </row>
    <row r="9" spans="1:20" x14ac:dyDescent="0.25">
      <c r="A9" s="2" t="s">
        <v>84</v>
      </c>
      <c r="B9" s="1">
        <v>17</v>
      </c>
      <c r="C9" s="1">
        <v>52</v>
      </c>
      <c r="D9" s="1">
        <v>38</v>
      </c>
      <c r="E9" s="1">
        <v>28</v>
      </c>
      <c r="F9" s="1">
        <v>99</v>
      </c>
      <c r="G9" s="1">
        <v>60</v>
      </c>
      <c r="H9" s="1">
        <v>22</v>
      </c>
      <c r="I9" s="1">
        <v>2</v>
      </c>
      <c r="J9" s="1">
        <v>18</v>
      </c>
      <c r="K9" s="1">
        <v>0</v>
      </c>
      <c r="L9" s="1">
        <v>0</v>
      </c>
      <c r="M9" s="1">
        <v>246</v>
      </c>
      <c r="N9" s="1">
        <f>VLOOKUP(A9,Games!$A$2:$D$527,3,FALSE)</f>
        <v>0</v>
      </c>
      <c r="O9" s="1">
        <f>VLOOKUP(A9,Games!$A$2:$D$527,4,FALSE)</f>
        <v>17</v>
      </c>
      <c r="P9" s="3">
        <f t="shared" si="0"/>
        <v>24.882352941176471</v>
      </c>
      <c r="R9">
        <f t="shared" si="1"/>
        <v>459</v>
      </c>
      <c r="S9">
        <f t="shared" si="2"/>
        <v>36</v>
      </c>
      <c r="T9" t="str">
        <f>IFERROR(VLOOKUP(A9,Games!$I$2:$I$246,1,FALSE)," ")</f>
        <v>Brynn Williams</v>
      </c>
    </row>
    <row r="10" spans="1:20" x14ac:dyDescent="0.25">
      <c r="A10" s="2" t="s">
        <v>189</v>
      </c>
      <c r="B10" s="1">
        <v>17</v>
      </c>
      <c r="C10" s="1">
        <v>52</v>
      </c>
      <c r="D10" s="1">
        <v>8</v>
      </c>
      <c r="E10" s="1">
        <v>31</v>
      </c>
      <c r="F10" s="1">
        <v>89</v>
      </c>
      <c r="G10" s="1">
        <v>69</v>
      </c>
      <c r="H10" s="1">
        <v>24</v>
      </c>
      <c r="I10" s="1">
        <v>0</v>
      </c>
      <c r="J10" s="1">
        <v>27</v>
      </c>
      <c r="K10" s="1">
        <v>0</v>
      </c>
      <c r="L10" s="1">
        <v>0</v>
      </c>
      <c r="M10" s="1">
        <v>159</v>
      </c>
      <c r="N10" s="1">
        <f>VLOOKUP(A10,Games!$A$2:$D$527,3,FALSE)</f>
        <v>1</v>
      </c>
      <c r="O10" s="1">
        <f>VLOOKUP(A10,Games!$A$2:$D$527,4,FALSE)</f>
        <v>18</v>
      </c>
      <c r="P10" s="3">
        <f t="shared" si="0"/>
        <v>18.911764705882351</v>
      </c>
      <c r="R10">
        <f t="shared" si="1"/>
        <v>375.5</v>
      </c>
      <c r="S10">
        <f t="shared" si="2"/>
        <v>54</v>
      </c>
      <c r="T10" t="str">
        <f>IFERROR(VLOOKUP(A10,Games!$I$2:$I$246,1,FALSE)," ")</f>
        <v>Declan Kain</v>
      </c>
    </row>
    <row r="11" spans="1:20" x14ac:dyDescent="0.25">
      <c r="A11" s="2" t="s">
        <v>353</v>
      </c>
      <c r="B11" s="1">
        <v>16</v>
      </c>
      <c r="C11" s="1">
        <v>46</v>
      </c>
      <c r="D11" s="1">
        <v>39</v>
      </c>
      <c r="E11" s="1">
        <v>16</v>
      </c>
      <c r="F11" s="1">
        <v>74</v>
      </c>
      <c r="G11" s="1">
        <v>46</v>
      </c>
      <c r="H11" s="1">
        <v>31</v>
      </c>
      <c r="I11" s="1">
        <v>4</v>
      </c>
      <c r="J11" s="1">
        <v>27</v>
      </c>
      <c r="K11" s="1">
        <v>0</v>
      </c>
      <c r="L11" s="1">
        <v>0</v>
      </c>
      <c r="M11" s="1">
        <v>225</v>
      </c>
      <c r="N11" s="1">
        <f>VLOOKUP(A11,Games!$A$2:$D$527,3,FALSE)</f>
        <v>0</v>
      </c>
      <c r="O11" s="1">
        <f>VLOOKUP(A11,Games!$A$2:$D$527,4,FALSE)</f>
        <v>16</v>
      </c>
      <c r="P11" s="3">
        <f t="shared" ref="P11" si="3">(R11-S11)/B11</f>
        <v>21.8125</v>
      </c>
      <c r="R11">
        <f t="shared" ref="R11" si="4">SUM(M11,I11,H11,(G11*1.5),F11)</f>
        <v>403</v>
      </c>
      <c r="S11">
        <f t="shared" ref="S11" si="5">SUM((J11*2),(K11*3),(L11*4))</f>
        <v>54</v>
      </c>
      <c r="T11" t="str">
        <f>IFERROR(VLOOKUP(A11,Games!$I$2:$I$246,1,FALSE)," ")</f>
        <v xml:space="preserve"> </v>
      </c>
    </row>
    <row r="12" spans="1:20" x14ac:dyDescent="0.25">
      <c r="A12" s="2" t="s">
        <v>294</v>
      </c>
      <c r="B12" s="1">
        <v>14</v>
      </c>
      <c r="C12" s="1">
        <v>16</v>
      </c>
      <c r="D12" s="1">
        <v>62</v>
      </c>
      <c r="E12" s="1">
        <v>10</v>
      </c>
      <c r="F12" s="1">
        <v>39</v>
      </c>
      <c r="G12" s="1">
        <v>25</v>
      </c>
      <c r="H12" s="1">
        <v>14</v>
      </c>
      <c r="I12" s="1">
        <v>0</v>
      </c>
      <c r="J12" s="1">
        <v>11</v>
      </c>
      <c r="K12" s="1">
        <v>0</v>
      </c>
      <c r="L12" s="1">
        <v>0</v>
      </c>
      <c r="M12" s="1">
        <v>228</v>
      </c>
      <c r="N12" s="1">
        <f>VLOOKUP(A12,Games!$A$2:$D$527,3,FALSE)</f>
        <v>0</v>
      </c>
      <c r="O12" s="1">
        <f>VLOOKUP(A12,Games!$A$2:$D$527,4,FALSE)</f>
        <v>14</v>
      </c>
      <c r="P12" s="3">
        <f t="shared" ref="P12:P13" si="6">(R12-S12)/B12</f>
        <v>21.178571428571427</v>
      </c>
      <c r="R12">
        <f t="shared" ref="R12:R13" si="7">SUM(M12,I12,H12,(G12*1.5),F12)</f>
        <v>318.5</v>
      </c>
      <c r="S12">
        <f t="shared" ref="S12:S13" si="8">SUM((J12*2),(K12*3),(L12*4))</f>
        <v>22</v>
      </c>
      <c r="T12" t="str">
        <f>IFERROR(VLOOKUP(A12,Games!$I$2:$I$246,1,FALSE)," ")</f>
        <v xml:space="preserve"> </v>
      </c>
    </row>
    <row r="13" spans="1:20" x14ac:dyDescent="0.25">
      <c r="A13" s="2" t="s">
        <v>362</v>
      </c>
      <c r="B13" s="1">
        <v>9</v>
      </c>
      <c r="C13" s="1">
        <v>10</v>
      </c>
      <c r="D13" s="1">
        <v>1</v>
      </c>
      <c r="E13" s="1">
        <v>2</v>
      </c>
      <c r="F13" s="1">
        <v>46</v>
      </c>
      <c r="G13" s="1">
        <v>15</v>
      </c>
      <c r="H13" s="1">
        <v>11</v>
      </c>
      <c r="I13" s="1">
        <v>5</v>
      </c>
      <c r="J13" s="1">
        <v>5</v>
      </c>
      <c r="K13" s="1">
        <v>0</v>
      </c>
      <c r="L13" s="1">
        <v>0</v>
      </c>
      <c r="M13" s="1">
        <v>25</v>
      </c>
      <c r="N13" s="1">
        <f>VLOOKUP(A13,Games!$A$2:$D$527,3,FALSE)</f>
        <v>0</v>
      </c>
      <c r="O13" s="1">
        <f>VLOOKUP(A13,Games!$A$2:$D$527,4,FALSE)</f>
        <v>9</v>
      </c>
      <c r="P13" s="3">
        <f t="shared" si="6"/>
        <v>11.055555555555555</v>
      </c>
      <c r="R13">
        <f t="shared" si="7"/>
        <v>109.5</v>
      </c>
      <c r="S13">
        <f t="shared" si="8"/>
        <v>10</v>
      </c>
      <c r="T13" t="str">
        <f>IFERROR(VLOOKUP(A13,Games!$I$2:$I$246,1,FALSE)," ")</f>
        <v xml:space="preserve"> </v>
      </c>
    </row>
    <row r="14" spans="1:20" x14ac:dyDescent="0.25">
      <c r="A14" s="2" t="s">
        <v>303</v>
      </c>
      <c r="B14" s="1">
        <v>9</v>
      </c>
      <c r="C14" s="1">
        <v>26</v>
      </c>
      <c r="D14" s="1">
        <v>4</v>
      </c>
      <c r="E14" s="1">
        <v>12</v>
      </c>
      <c r="F14" s="1">
        <v>40</v>
      </c>
      <c r="G14" s="1">
        <v>8</v>
      </c>
      <c r="H14" s="1">
        <v>1</v>
      </c>
      <c r="I14" s="1">
        <v>4</v>
      </c>
      <c r="J14" s="1">
        <v>9</v>
      </c>
      <c r="K14" s="1">
        <v>0</v>
      </c>
      <c r="L14" s="1">
        <v>0</v>
      </c>
      <c r="M14" s="1">
        <v>76</v>
      </c>
      <c r="N14" s="1">
        <f>VLOOKUP(A14,Games!$A$2:$D$527,3,FALSE)</f>
        <v>0</v>
      </c>
      <c r="O14" s="1">
        <f>VLOOKUP(A14,Games!$A$2:$D$527,4,FALSE)</f>
        <v>9</v>
      </c>
      <c r="P14" s="3">
        <f t="shared" ref="P14:P15" si="9">(R14-S14)/B14</f>
        <v>12.777777777777779</v>
      </c>
      <c r="R14">
        <f t="shared" ref="R14:R15" si="10">SUM(M14,I14,H14,(G14*1.5),F14)</f>
        <v>133</v>
      </c>
      <c r="S14">
        <f t="shared" ref="S14:S15" si="11">SUM((J14*2),(K14*3),(L14*4))</f>
        <v>18</v>
      </c>
      <c r="T14" t="str">
        <f>IFERROR(VLOOKUP(A14,Games!$I$2:$I$246,1,FALSE)," ")</f>
        <v xml:space="preserve"> </v>
      </c>
    </row>
    <row r="15" spans="1:20" x14ac:dyDescent="0.25">
      <c r="A15" s="2" t="s">
        <v>195</v>
      </c>
      <c r="B15" s="1">
        <v>9</v>
      </c>
      <c r="C15" s="1">
        <v>6</v>
      </c>
      <c r="D15" s="1">
        <v>16</v>
      </c>
      <c r="E15" s="1">
        <v>2</v>
      </c>
      <c r="F15" s="1">
        <v>18</v>
      </c>
      <c r="G15" s="1">
        <v>17</v>
      </c>
      <c r="H15" s="1">
        <v>8</v>
      </c>
      <c r="I15" s="1">
        <v>1</v>
      </c>
      <c r="J15" s="1">
        <v>9</v>
      </c>
      <c r="K15" s="1">
        <v>0</v>
      </c>
      <c r="L15" s="1">
        <v>0</v>
      </c>
      <c r="M15" s="1">
        <v>62</v>
      </c>
      <c r="N15" s="1">
        <f>VLOOKUP(A15,Games!$A$2:$D$527,3,FALSE)</f>
        <v>0</v>
      </c>
      <c r="O15" s="1">
        <f>VLOOKUP(A15,Games!$A$2:$D$527,4,FALSE)</f>
        <v>9</v>
      </c>
      <c r="P15" s="3">
        <f t="shared" si="9"/>
        <v>10.722222222222221</v>
      </c>
      <c r="R15">
        <f t="shared" si="10"/>
        <v>114.5</v>
      </c>
      <c r="S15">
        <f t="shared" si="11"/>
        <v>18</v>
      </c>
      <c r="T15" t="str">
        <f>IFERROR(VLOOKUP(A15,Games!$I$2:$I$246,1,FALSE)," ")</f>
        <v>Nghia Tran</v>
      </c>
    </row>
    <row r="16" spans="1:20" x14ac:dyDescent="0.25">
      <c r="A16" s="2" t="s">
        <v>42</v>
      </c>
      <c r="B16" s="1">
        <v>7</v>
      </c>
      <c r="C16" s="1">
        <v>11</v>
      </c>
      <c r="D16" s="1">
        <v>1</v>
      </c>
      <c r="E16" s="1">
        <v>6</v>
      </c>
      <c r="F16" s="1">
        <v>23</v>
      </c>
      <c r="G16" s="1">
        <v>3</v>
      </c>
      <c r="H16" s="1">
        <v>2</v>
      </c>
      <c r="I16" s="1">
        <v>2</v>
      </c>
      <c r="J16" s="1">
        <v>13</v>
      </c>
      <c r="K16" s="1">
        <v>2</v>
      </c>
      <c r="L16" s="1">
        <v>0</v>
      </c>
      <c r="M16" s="1">
        <v>31</v>
      </c>
      <c r="N16" s="1">
        <f>VLOOKUP(A16,Games!$A$2:$D$527,3,FALSE)</f>
        <v>12</v>
      </c>
      <c r="O16" s="1">
        <f>VLOOKUP(A16,Games!$A$2:$D$527,4,FALSE)</f>
        <v>19</v>
      </c>
      <c r="P16" s="3">
        <f t="shared" ref="P16:P17" si="12">(R16-S16)/B16</f>
        <v>4.3571428571428568</v>
      </c>
      <c r="R16">
        <f t="shared" ref="R16:R17" si="13">SUM(M16,I16,H16,(G16*1.5),F16)</f>
        <v>62.5</v>
      </c>
      <c r="S16">
        <f t="shared" ref="S16:S17" si="14">SUM((J16*2),(K16*3),(L16*4))</f>
        <v>32</v>
      </c>
      <c r="T16" t="str">
        <f>IFERROR(VLOOKUP(A16,Games!$I$2:$I$246,1,FALSE)," ")</f>
        <v>Samuel Colosimo</v>
      </c>
    </row>
    <row r="17" spans="1:20" x14ac:dyDescent="0.25">
      <c r="A17" s="2" t="s">
        <v>357</v>
      </c>
      <c r="B17" s="1">
        <v>3</v>
      </c>
      <c r="C17" s="1">
        <v>8</v>
      </c>
      <c r="D17" s="1">
        <v>0</v>
      </c>
      <c r="E17" s="1">
        <v>2</v>
      </c>
      <c r="F17" s="1">
        <v>10</v>
      </c>
      <c r="G17" s="1">
        <v>4</v>
      </c>
      <c r="H17" s="1">
        <v>4</v>
      </c>
      <c r="I17" s="1">
        <v>0</v>
      </c>
      <c r="J17" s="1">
        <v>3</v>
      </c>
      <c r="K17" s="1">
        <v>0</v>
      </c>
      <c r="L17" s="1">
        <v>0</v>
      </c>
      <c r="M17" s="1">
        <v>18</v>
      </c>
      <c r="N17" s="1">
        <f>VLOOKUP(A17,Games!$A$2:$D$527,3,FALSE)</f>
        <v>0</v>
      </c>
      <c r="O17" s="1">
        <f>VLOOKUP(A17,Games!$A$2:$D$527,4,FALSE)</f>
        <v>3</v>
      </c>
      <c r="P17" s="3">
        <f t="shared" si="12"/>
        <v>10.666666666666666</v>
      </c>
      <c r="R17">
        <f t="shared" si="13"/>
        <v>38</v>
      </c>
      <c r="S17">
        <f t="shared" si="14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387</v>
      </c>
      <c r="B18" s="1">
        <v>2</v>
      </c>
      <c r="C18" s="1">
        <v>9</v>
      </c>
      <c r="D18" s="1">
        <v>5</v>
      </c>
      <c r="E18" s="1">
        <v>6</v>
      </c>
      <c r="F18" s="1">
        <v>6</v>
      </c>
      <c r="G18" s="1">
        <v>1</v>
      </c>
      <c r="H18" s="1">
        <v>1</v>
      </c>
      <c r="I18" s="1">
        <v>0</v>
      </c>
      <c r="J18" s="1">
        <v>1</v>
      </c>
      <c r="K18" s="1">
        <v>0</v>
      </c>
      <c r="L18" s="1">
        <v>0</v>
      </c>
      <c r="M18" s="1">
        <v>39</v>
      </c>
      <c r="N18" s="1">
        <f>VLOOKUP(A18,Games!$A$2:$D$527,3,FALSE)</f>
        <v>0</v>
      </c>
      <c r="O18" s="1">
        <f>VLOOKUP(A18,Games!$A$2:$D$527,4,FALSE)</f>
        <v>2</v>
      </c>
      <c r="P18" s="3">
        <f t="shared" ref="P18:P21" si="15">(R18-S18)/B18</f>
        <v>22.75</v>
      </c>
      <c r="R18">
        <f t="shared" ref="R18:R21" si="16">SUM(M18,I18,H18,(G18*1.5),F18)</f>
        <v>47.5</v>
      </c>
      <c r="S18">
        <f t="shared" ref="S18:S21" si="17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379</v>
      </c>
      <c r="B19" s="1">
        <v>2</v>
      </c>
      <c r="C19" s="1">
        <v>8</v>
      </c>
      <c r="D19" s="1">
        <v>1</v>
      </c>
      <c r="E19" s="1">
        <v>3</v>
      </c>
      <c r="F19" s="1">
        <v>7</v>
      </c>
      <c r="G19" s="1">
        <v>5</v>
      </c>
      <c r="H19" s="1">
        <v>3</v>
      </c>
      <c r="I19" s="1">
        <v>1</v>
      </c>
      <c r="J19" s="1">
        <v>1</v>
      </c>
      <c r="K19" s="1">
        <v>0</v>
      </c>
      <c r="L19" s="1">
        <v>0</v>
      </c>
      <c r="M19" s="1">
        <v>22</v>
      </c>
      <c r="N19" s="1">
        <f>VLOOKUP(A19,Games!$A$2:$D$527,3,FALSE)</f>
        <v>0</v>
      </c>
      <c r="O19" s="1">
        <f>VLOOKUP(A19,Games!$A$2:$D$527,4,FALSE)</f>
        <v>2</v>
      </c>
      <c r="P19" s="3">
        <f t="shared" si="15"/>
        <v>19.25</v>
      </c>
      <c r="R19">
        <f t="shared" si="16"/>
        <v>40.5</v>
      </c>
      <c r="S19">
        <f t="shared" si="17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361</v>
      </c>
      <c r="B20" s="1">
        <v>1</v>
      </c>
      <c r="C20" s="1">
        <v>2</v>
      </c>
      <c r="D20" s="1">
        <v>1</v>
      </c>
      <c r="E20" s="1">
        <v>1</v>
      </c>
      <c r="F20" s="1">
        <v>7</v>
      </c>
      <c r="G20" s="1">
        <v>1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8</v>
      </c>
      <c r="N20" s="1">
        <f>VLOOKUP(A20,Games!$A$2:$D$527,3,FALSE)</f>
        <v>0</v>
      </c>
      <c r="O20" s="1">
        <f>VLOOKUP(A20,Games!$A$2:$D$527,4,FALSE)</f>
        <v>1</v>
      </c>
      <c r="P20" s="3">
        <f t="shared" si="15"/>
        <v>10.5</v>
      </c>
      <c r="R20">
        <f t="shared" si="16"/>
        <v>16.5</v>
      </c>
      <c r="S20">
        <f t="shared" si="17"/>
        <v>6</v>
      </c>
      <c r="T20" t="str">
        <f>IFERROR(VLOOKUP(A20,Games!$I$2:$I$246,1,FALSE)," ")</f>
        <v xml:space="preserve"> </v>
      </c>
    </row>
    <row r="21" spans="1:20" x14ac:dyDescent="0.25">
      <c r="A21" s="2" t="s">
        <v>165</v>
      </c>
      <c r="B21" s="1">
        <v>1</v>
      </c>
      <c r="C21" s="1">
        <v>2</v>
      </c>
      <c r="D21" s="1">
        <v>0</v>
      </c>
      <c r="E21" s="1">
        <v>0</v>
      </c>
      <c r="F21" s="1">
        <v>5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12</v>
      </c>
      <c r="R21">
        <f t="shared" si="16"/>
        <v>12</v>
      </c>
      <c r="S21">
        <f t="shared" si="17"/>
        <v>0</v>
      </c>
      <c r="T21" t="str">
        <f>IFERROR(VLOOKUP(A21,Games!$I$2:$I$246,1,FALSE)," ")</f>
        <v>James Carrick</v>
      </c>
    </row>
    <row r="22" spans="1:20" x14ac:dyDescent="0.25">
      <c r="A22" s="4"/>
      <c r="P22" s="14"/>
    </row>
    <row r="23" spans="1:20" x14ac:dyDescent="0.25">
      <c r="A23" s="4"/>
      <c r="P23" s="14"/>
    </row>
    <row r="24" spans="1:20" x14ac:dyDescent="0.25">
      <c r="A24" s="22" t="s">
        <v>13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20" x14ac:dyDescent="0.25">
      <c r="A25" s="40" t="s">
        <v>288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20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</row>
    <row r="27" spans="1:20" x14ac:dyDescent="0.25">
      <c r="A27" s="2" t="str">
        <f t="shared" ref="A27:A42" si="18">IF(A4=""," ",A4)</f>
        <v>Brendan Hoang</v>
      </c>
      <c r="B27" s="1"/>
      <c r="C27" s="3">
        <f t="shared" ref="C27:M27" si="19">IF(ISNUMBER($B4),C4/$B4," ")</f>
        <v>3.1481481481481484</v>
      </c>
      <c r="D27" s="3">
        <f t="shared" si="19"/>
        <v>0.18518518518518517</v>
      </c>
      <c r="E27" s="3">
        <f t="shared" si="19"/>
        <v>2.074074074074074</v>
      </c>
      <c r="F27" s="3">
        <f t="shared" si="19"/>
        <v>6.1111111111111107</v>
      </c>
      <c r="G27" s="3">
        <f t="shared" si="19"/>
        <v>3.1481481481481484</v>
      </c>
      <c r="H27" s="3">
        <f t="shared" si="19"/>
        <v>1.1111111111111112</v>
      </c>
      <c r="I27" s="3">
        <f t="shared" si="19"/>
        <v>0.33333333333333331</v>
      </c>
      <c r="J27" s="3">
        <f t="shared" si="19"/>
        <v>0.77777777777777779</v>
      </c>
      <c r="K27" s="3">
        <f t="shared" si="19"/>
        <v>0</v>
      </c>
      <c r="L27" s="3">
        <f t="shared" si="19"/>
        <v>0</v>
      </c>
      <c r="M27" s="3">
        <f t="shared" si="19"/>
        <v>8.9259259259259256</v>
      </c>
    </row>
    <row r="28" spans="1:20" x14ac:dyDescent="0.25">
      <c r="A28" s="2" t="str">
        <f t="shared" si="18"/>
        <v>Sid Street</v>
      </c>
      <c r="B28" s="1"/>
      <c r="C28" s="3">
        <f t="shared" ref="C28:M28" si="20">IF(ISNUMBER($B5),C5/$B5," ")</f>
        <v>2.0384615384615383</v>
      </c>
      <c r="D28" s="3">
        <f t="shared" si="20"/>
        <v>1.1538461538461537</v>
      </c>
      <c r="E28" s="3">
        <f t="shared" si="20"/>
        <v>1.6153846153846154</v>
      </c>
      <c r="F28" s="3">
        <f t="shared" si="20"/>
        <v>3.1923076923076925</v>
      </c>
      <c r="G28" s="3">
        <f t="shared" si="20"/>
        <v>2</v>
      </c>
      <c r="H28" s="3">
        <f t="shared" si="20"/>
        <v>1.1538461538461537</v>
      </c>
      <c r="I28" s="3">
        <f t="shared" si="20"/>
        <v>0.15384615384615385</v>
      </c>
      <c r="J28" s="3">
        <f t="shared" si="20"/>
        <v>1.1538461538461537</v>
      </c>
      <c r="K28" s="3">
        <f t="shared" si="20"/>
        <v>3.8461538461538464E-2</v>
      </c>
      <c r="L28" s="3">
        <f t="shared" si="20"/>
        <v>0</v>
      </c>
      <c r="M28" s="3">
        <f t="shared" si="20"/>
        <v>9.1538461538461533</v>
      </c>
    </row>
    <row r="29" spans="1:20" x14ac:dyDescent="0.25">
      <c r="A29" s="2" t="str">
        <f t="shared" si="18"/>
        <v>Tevin Miro</v>
      </c>
      <c r="B29" s="1"/>
      <c r="C29" s="3">
        <f t="shared" ref="C29:M29" si="21">IF(ISNUMBER($B6),C6/$B6," ")</f>
        <v>1.2692307692307692</v>
      </c>
      <c r="D29" s="3">
        <f t="shared" si="21"/>
        <v>1.2307692307692308</v>
      </c>
      <c r="E29" s="3">
        <f t="shared" si="21"/>
        <v>0.46153846153846156</v>
      </c>
      <c r="F29" s="3">
        <f t="shared" si="21"/>
        <v>2</v>
      </c>
      <c r="G29" s="3">
        <f t="shared" si="21"/>
        <v>1.2692307692307692</v>
      </c>
      <c r="H29" s="3">
        <f t="shared" si="21"/>
        <v>1.0769230769230769</v>
      </c>
      <c r="I29" s="3">
        <f t="shared" si="21"/>
        <v>3.8461538461538464E-2</v>
      </c>
      <c r="J29" s="3">
        <f t="shared" si="21"/>
        <v>0.88461538461538458</v>
      </c>
      <c r="K29" s="3">
        <f t="shared" si="21"/>
        <v>0</v>
      </c>
      <c r="L29" s="3">
        <f t="shared" si="21"/>
        <v>0</v>
      </c>
      <c r="M29" s="3">
        <f t="shared" si="21"/>
        <v>6.6923076923076925</v>
      </c>
    </row>
    <row r="30" spans="1:20" x14ac:dyDescent="0.25">
      <c r="A30" s="2" t="str">
        <f t="shared" si="18"/>
        <v>Jordan Sembel</v>
      </c>
      <c r="B30" s="1"/>
      <c r="C30" s="3">
        <f t="shared" ref="C30:M30" si="22">IF(ISNUMBER($B7),C7/$B7," ")</f>
        <v>0.86956521739130432</v>
      </c>
      <c r="D30" s="3">
        <f t="shared" si="22"/>
        <v>1.3043478260869565</v>
      </c>
      <c r="E30" s="3">
        <f t="shared" si="22"/>
        <v>0.65217391304347827</v>
      </c>
      <c r="F30" s="3">
        <f t="shared" si="22"/>
        <v>5.9565217391304346</v>
      </c>
      <c r="G30" s="3">
        <f t="shared" si="22"/>
        <v>2.5652173913043477</v>
      </c>
      <c r="H30" s="3">
        <f t="shared" si="22"/>
        <v>1.0434782608695652</v>
      </c>
      <c r="I30" s="3">
        <f t="shared" si="22"/>
        <v>0.69565217391304346</v>
      </c>
      <c r="J30" s="3">
        <f t="shared" si="22"/>
        <v>1.5217391304347827</v>
      </c>
      <c r="K30" s="3">
        <f t="shared" si="22"/>
        <v>0</v>
      </c>
      <c r="L30" s="3">
        <f t="shared" si="22"/>
        <v>0</v>
      </c>
      <c r="M30" s="3">
        <f t="shared" si="22"/>
        <v>6.3043478260869561</v>
      </c>
    </row>
    <row r="31" spans="1:20" x14ac:dyDescent="0.25">
      <c r="A31" s="2" t="str">
        <f t="shared" si="18"/>
        <v>Justin Mesman</v>
      </c>
      <c r="B31" s="1"/>
      <c r="C31" s="3">
        <f t="shared" ref="C31:M31" si="23">IF(ISNUMBER($B8),C8/$B8," ")</f>
        <v>0.25</v>
      </c>
      <c r="D31" s="3">
        <f t="shared" si="23"/>
        <v>1.25</v>
      </c>
      <c r="E31" s="3">
        <f t="shared" si="23"/>
        <v>0.4</v>
      </c>
      <c r="F31" s="3">
        <f t="shared" si="23"/>
        <v>7.45</v>
      </c>
      <c r="G31" s="3">
        <f t="shared" si="23"/>
        <v>2.95</v>
      </c>
      <c r="H31" s="3">
        <f t="shared" si="23"/>
        <v>1.4</v>
      </c>
      <c r="I31" s="3">
        <f t="shared" si="23"/>
        <v>0.95</v>
      </c>
      <c r="J31" s="3">
        <f t="shared" si="23"/>
        <v>1.3</v>
      </c>
      <c r="K31" s="3">
        <f t="shared" si="23"/>
        <v>0</v>
      </c>
      <c r="L31" s="3">
        <f t="shared" si="23"/>
        <v>0</v>
      </c>
      <c r="M31" s="3">
        <f t="shared" si="23"/>
        <v>4.6500000000000004</v>
      </c>
    </row>
    <row r="32" spans="1:20" x14ac:dyDescent="0.25">
      <c r="A32" s="2" t="str">
        <f t="shared" si="18"/>
        <v>Brynn Williams</v>
      </c>
      <c r="B32" s="1"/>
      <c r="C32" s="3">
        <f t="shared" ref="C32:M32" si="24">IF(ISNUMBER($B9),C9/$B9," ")</f>
        <v>3.0588235294117645</v>
      </c>
      <c r="D32" s="3">
        <f t="shared" si="24"/>
        <v>2.2352941176470589</v>
      </c>
      <c r="E32" s="3">
        <f t="shared" si="24"/>
        <v>1.6470588235294117</v>
      </c>
      <c r="F32" s="3">
        <f t="shared" si="24"/>
        <v>5.8235294117647056</v>
      </c>
      <c r="G32" s="3">
        <f t="shared" si="24"/>
        <v>3.5294117647058822</v>
      </c>
      <c r="H32" s="3">
        <f t="shared" si="24"/>
        <v>1.2941176470588236</v>
      </c>
      <c r="I32" s="3">
        <f t="shared" si="24"/>
        <v>0.11764705882352941</v>
      </c>
      <c r="J32" s="3">
        <f t="shared" si="24"/>
        <v>1.0588235294117647</v>
      </c>
      <c r="K32" s="3">
        <f t="shared" si="24"/>
        <v>0</v>
      </c>
      <c r="L32" s="3">
        <f t="shared" si="24"/>
        <v>0</v>
      </c>
      <c r="M32" s="3">
        <f t="shared" si="24"/>
        <v>14.470588235294118</v>
      </c>
    </row>
    <row r="33" spans="1:13" x14ac:dyDescent="0.25">
      <c r="A33" s="2" t="str">
        <f t="shared" si="18"/>
        <v>Declan Kain</v>
      </c>
      <c r="B33" s="1"/>
      <c r="C33" s="3">
        <f t="shared" ref="C33:M33" si="25">IF(ISNUMBER($B10),C10/$B10," ")</f>
        <v>3.0588235294117645</v>
      </c>
      <c r="D33" s="3">
        <f t="shared" si="25"/>
        <v>0.47058823529411764</v>
      </c>
      <c r="E33" s="3">
        <f t="shared" si="25"/>
        <v>1.8235294117647058</v>
      </c>
      <c r="F33" s="3">
        <f t="shared" si="25"/>
        <v>5.2352941176470589</v>
      </c>
      <c r="G33" s="3">
        <f t="shared" si="25"/>
        <v>4.0588235294117645</v>
      </c>
      <c r="H33" s="3">
        <f t="shared" si="25"/>
        <v>1.411764705882353</v>
      </c>
      <c r="I33" s="3">
        <f t="shared" si="25"/>
        <v>0</v>
      </c>
      <c r="J33" s="3">
        <f t="shared" si="25"/>
        <v>1.588235294117647</v>
      </c>
      <c r="K33" s="3">
        <f t="shared" si="25"/>
        <v>0</v>
      </c>
      <c r="L33" s="3">
        <f t="shared" si="25"/>
        <v>0</v>
      </c>
      <c r="M33" s="3">
        <f t="shared" si="25"/>
        <v>9.3529411764705888</v>
      </c>
    </row>
    <row r="34" spans="1:13" x14ac:dyDescent="0.25">
      <c r="A34" s="2" t="str">
        <f t="shared" si="18"/>
        <v>Sam Bates</v>
      </c>
      <c r="B34" s="1"/>
      <c r="C34" s="3">
        <f t="shared" ref="C34:M34" si="26">IF(ISNUMBER($B11),C11/$B11," ")</f>
        <v>2.875</v>
      </c>
      <c r="D34" s="3">
        <f t="shared" si="26"/>
        <v>2.4375</v>
      </c>
      <c r="E34" s="3">
        <f t="shared" si="26"/>
        <v>1</v>
      </c>
      <c r="F34" s="3">
        <f t="shared" si="26"/>
        <v>4.625</v>
      </c>
      <c r="G34" s="3">
        <f t="shared" si="26"/>
        <v>2.875</v>
      </c>
      <c r="H34" s="3">
        <f t="shared" si="26"/>
        <v>1.9375</v>
      </c>
      <c r="I34" s="3">
        <f t="shared" si="26"/>
        <v>0.25</v>
      </c>
      <c r="J34" s="3">
        <f t="shared" si="26"/>
        <v>1.6875</v>
      </c>
      <c r="K34" s="3">
        <f t="shared" si="26"/>
        <v>0</v>
      </c>
      <c r="L34" s="3">
        <f t="shared" si="26"/>
        <v>0</v>
      </c>
      <c r="M34" s="3">
        <f t="shared" si="26"/>
        <v>14.0625</v>
      </c>
    </row>
    <row r="35" spans="1:13" x14ac:dyDescent="0.25">
      <c r="A35" s="2" t="str">
        <f t="shared" si="18"/>
        <v>Jake Saunders</v>
      </c>
      <c r="B35" s="1"/>
      <c r="C35" s="3">
        <f t="shared" ref="C35:M35" si="27">IF(ISNUMBER($B12),C12/$B12," ")</f>
        <v>1.1428571428571428</v>
      </c>
      <c r="D35" s="3">
        <f t="shared" si="27"/>
        <v>4.4285714285714288</v>
      </c>
      <c r="E35" s="3">
        <f t="shared" si="27"/>
        <v>0.7142857142857143</v>
      </c>
      <c r="F35" s="3">
        <f t="shared" si="27"/>
        <v>2.7857142857142856</v>
      </c>
      <c r="G35" s="3">
        <f t="shared" si="27"/>
        <v>1.7857142857142858</v>
      </c>
      <c r="H35" s="3">
        <f t="shared" si="27"/>
        <v>1</v>
      </c>
      <c r="I35" s="3">
        <f t="shared" si="27"/>
        <v>0</v>
      </c>
      <c r="J35" s="3">
        <f t="shared" si="27"/>
        <v>0.7857142857142857</v>
      </c>
      <c r="K35" s="3">
        <f t="shared" si="27"/>
        <v>0</v>
      </c>
      <c r="L35" s="3">
        <f t="shared" si="27"/>
        <v>0</v>
      </c>
      <c r="M35" s="3">
        <f t="shared" si="27"/>
        <v>16.285714285714285</v>
      </c>
    </row>
    <row r="36" spans="1:13" x14ac:dyDescent="0.25">
      <c r="A36" s="2" t="str">
        <f t="shared" si="18"/>
        <v>Hamish Whyte</v>
      </c>
      <c r="B36" s="1"/>
      <c r="C36" s="3">
        <f t="shared" ref="C36:M36" si="28">IF(ISNUMBER($B13),C13/$B13," ")</f>
        <v>1.1111111111111112</v>
      </c>
      <c r="D36" s="3">
        <f t="shared" si="28"/>
        <v>0.1111111111111111</v>
      </c>
      <c r="E36" s="3">
        <f t="shared" si="28"/>
        <v>0.22222222222222221</v>
      </c>
      <c r="F36" s="3">
        <f t="shared" si="28"/>
        <v>5.1111111111111107</v>
      </c>
      <c r="G36" s="3">
        <f t="shared" si="28"/>
        <v>1.6666666666666667</v>
      </c>
      <c r="H36" s="3">
        <f t="shared" si="28"/>
        <v>1.2222222222222223</v>
      </c>
      <c r="I36" s="3">
        <f t="shared" si="28"/>
        <v>0.55555555555555558</v>
      </c>
      <c r="J36" s="3">
        <f t="shared" si="28"/>
        <v>0.55555555555555558</v>
      </c>
      <c r="K36" s="3">
        <f t="shared" si="28"/>
        <v>0</v>
      </c>
      <c r="L36" s="3">
        <f t="shared" si="28"/>
        <v>0</v>
      </c>
      <c r="M36" s="3">
        <f t="shared" si="28"/>
        <v>2.7777777777777777</v>
      </c>
    </row>
    <row r="37" spans="1:13" x14ac:dyDescent="0.25">
      <c r="A37" s="2" t="str">
        <f t="shared" si="18"/>
        <v>Declan Clowry</v>
      </c>
      <c r="B37" s="1"/>
      <c r="C37" s="3">
        <f t="shared" ref="C37:M37" si="29">IF(ISNUMBER($B14),C14/$B14," ")</f>
        <v>2.8888888888888888</v>
      </c>
      <c r="D37" s="3">
        <f t="shared" si="29"/>
        <v>0.44444444444444442</v>
      </c>
      <c r="E37" s="3">
        <f t="shared" si="29"/>
        <v>1.3333333333333333</v>
      </c>
      <c r="F37" s="3">
        <f t="shared" si="29"/>
        <v>4.4444444444444446</v>
      </c>
      <c r="G37" s="3">
        <f t="shared" si="29"/>
        <v>0.88888888888888884</v>
      </c>
      <c r="H37" s="3">
        <f t="shared" si="29"/>
        <v>0.1111111111111111</v>
      </c>
      <c r="I37" s="3">
        <f t="shared" si="29"/>
        <v>0.44444444444444442</v>
      </c>
      <c r="J37" s="3">
        <f t="shared" si="29"/>
        <v>1</v>
      </c>
      <c r="K37" s="3">
        <f t="shared" si="29"/>
        <v>0</v>
      </c>
      <c r="L37" s="3">
        <f t="shared" si="29"/>
        <v>0</v>
      </c>
      <c r="M37" s="3">
        <f t="shared" si="29"/>
        <v>8.4444444444444446</v>
      </c>
    </row>
    <row r="38" spans="1:13" x14ac:dyDescent="0.25">
      <c r="A38" s="2" t="str">
        <f t="shared" si="18"/>
        <v>Nghia Tran</v>
      </c>
      <c r="B38" s="1"/>
      <c r="C38" s="3">
        <f t="shared" ref="C38:M38" si="30">IF(ISNUMBER($B15),C15/$B15," ")</f>
        <v>0.66666666666666663</v>
      </c>
      <c r="D38" s="3">
        <f t="shared" si="30"/>
        <v>1.7777777777777777</v>
      </c>
      <c r="E38" s="3">
        <f t="shared" si="30"/>
        <v>0.22222222222222221</v>
      </c>
      <c r="F38" s="3">
        <f t="shared" si="30"/>
        <v>2</v>
      </c>
      <c r="G38" s="3">
        <f t="shared" si="30"/>
        <v>1.8888888888888888</v>
      </c>
      <c r="H38" s="3">
        <f t="shared" si="30"/>
        <v>0.88888888888888884</v>
      </c>
      <c r="I38" s="3">
        <f t="shared" si="30"/>
        <v>0.1111111111111111</v>
      </c>
      <c r="J38" s="3">
        <f t="shared" si="30"/>
        <v>1</v>
      </c>
      <c r="K38" s="3">
        <f t="shared" si="30"/>
        <v>0</v>
      </c>
      <c r="L38" s="3">
        <f t="shared" si="30"/>
        <v>0</v>
      </c>
      <c r="M38" s="3">
        <f t="shared" si="30"/>
        <v>6.8888888888888893</v>
      </c>
    </row>
    <row r="39" spans="1:13" x14ac:dyDescent="0.25">
      <c r="A39" s="2" t="str">
        <f t="shared" si="18"/>
        <v>Samuel Colosimo</v>
      </c>
      <c r="B39" s="1"/>
      <c r="C39" s="3">
        <f t="shared" ref="C39:M39" si="31">IF(ISNUMBER($B16),C16/$B16," ")</f>
        <v>1.5714285714285714</v>
      </c>
      <c r="D39" s="3">
        <f t="shared" si="31"/>
        <v>0.14285714285714285</v>
      </c>
      <c r="E39" s="3">
        <f t="shared" si="31"/>
        <v>0.8571428571428571</v>
      </c>
      <c r="F39" s="3">
        <f t="shared" si="31"/>
        <v>3.2857142857142856</v>
      </c>
      <c r="G39" s="3">
        <f t="shared" si="31"/>
        <v>0.42857142857142855</v>
      </c>
      <c r="H39" s="3">
        <f t="shared" si="31"/>
        <v>0.2857142857142857</v>
      </c>
      <c r="I39" s="3">
        <f t="shared" si="31"/>
        <v>0.2857142857142857</v>
      </c>
      <c r="J39" s="3">
        <f t="shared" si="31"/>
        <v>1.8571428571428572</v>
      </c>
      <c r="K39" s="3">
        <f t="shared" si="31"/>
        <v>0.2857142857142857</v>
      </c>
      <c r="L39" s="3">
        <f t="shared" si="31"/>
        <v>0</v>
      </c>
      <c r="M39" s="3">
        <f t="shared" si="31"/>
        <v>4.4285714285714288</v>
      </c>
    </row>
    <row r="40" spans="1:13" x14ac:dyDescent="0.25">
      <c r="A40" s="2" t="str">
        <f t="shared" si="18"/>
        <v>Finn Daley</v>
      </c>
      <c r="B40" s="1"/>
      <c r="C40" s="3">
        <f t="shared" ref="C40:M40" si="32">IF(ISNUMBER($B17),C17/$B17," ")</f>
        <v>2.6666666666666665</v>
      </c>
      <c r="D40" s="3">
        <f t="shared" si="32"/>
        <v>0</v>
      </c>
      <c r="E40" s="3">
        <f t="shared" si="32"/>
        <v>0.66666666666666663</v>
      </c>
      <c r="F40" s="3">
        <f t="shared" si="32"/>
        <v>3.3333333333333335</v>
      </c>
      <c r="G40" s="3">
        <f t="shared" si="32"/>
        <v>1.3333333333333333</v>
      </c>
      <c r="H40" s="3">
        <f t="shared" si="32"/>
        <v>1.3333333333333333</v>
      </c>
      <c r="I40" s="3">
        <f t="shared" si="32"/>
        <v>0</v>
      </c>
      <c r="J40" s="3">
        <f t="shared" si="32"/>
        <v>1</v>
      </c>
      <c r="K40" s="3">
        <f t="shared" si="32"/>
        <v>0</v>
      </c>
      <c r="L40" s="3">
        <f t="shared" si="32"/>
        <v>0</v>
      </c>
      <c r="M40" s="3">
        <f t="shared" si="32"/>
        <v>6</v>
      </c>
    </row>
    <row r="41" spans="1:13" x14ac:dyDescent="0.25">
      <c r="A41" s="2" t="str">
        <f t="shared" si="18"/>
        <v>Jordan Hilder</v>
      </c>
      <c r="B41" s="1"/>
      <c r="C41" s="3">
        <f t="shared" ref="C41:M41" si="33">IF(ISNUMBER($B18),C18/$B18," ")</f>
        <v>4.5</v>
      </c>
      <c r="D41" s="3">
        <f t="shared" si="33"/>
        <v>2.5</v>
      </c>
      <c r="E41" s="3">
        <f t="shared" si="33"/>
        <v>3</v>
      </c>
      <c r="F41" s="3">
        <f t="shared" si="33"/>
        <v>3</v>
      </c>
      <c r="G41" s="3">
        <f t="shared" si="33"/>
        <v>0.5</v>
      </c>
      <c r="H41" s="3">
        <f t="shared" si="33"/>
        <v>0.5</v>
      </c>
      <c r="I41" s="3">
        <f t="shared" si="33"/>
        <v>0</v>
      </c>
      <c r="J41" s="3">
        <f t="shared" si="33"/>
        <v>0.5</v>
      </c>
      <c r="K41" s="3">
        <f t="shared" si="33"/>
        <v>0</v>
      </c>
      <c r="L41" s="3">
        <f t="shared" si="33"/>
        <v>0</v>
      </c>
      <c r="M41" s="3">
        <f t="shared" si="33"/>
        <v>19.5</v>
      </c>
    </row>
    <row r="42" spans="1:13" x14ac:dyDescent="0.25">
      <c r="A42" s="2" t="str">
        <f t="shared" si="18"/>
        <v>Alec Watson</v>
      </c>
      <c r="B42" s="1"/>
      <c r="C42" s="3">
        <f t="shared" ref="C42:M42" si="34">IF(ISNUMBER($B19),C19/$B19," ")</f>
        <v>4</v>
      </c>
      <c r="D42" s="3">
        <f t="shared" si="34"/>
        <v>0.5</v>
      </c>
      <c r="E42" s="3">
        <f t="shared" si="34"/>
        <v>1.5</v>
      </c>
      <c r="F42" s="3">
        <f t="shared" si="34"/>
        <v>3.5</v>
      </c>
      <c r="G42" s="3">
        <f t="shared" si="34"/>
        <v>2.5</v>
      </c>
      <c r="H42" s="3">
        <f t="shared" si="34"/>
        <v>1.5</v>
      </c>
      <c r="I42" s="3">
        <f t="shared" si="34"/>
        <v>0.5</v>
      </c>
      <c r="J42" s="3">
        <f t="shared" si="34"/>
        <v>0.5</v>
      </c>
      <c r="K42" s="3">
        <f t="shared" si="34"/>
        <v>0</v>
      </c>
      <c r="L42" s="3">
        <f t="shared" si="34"/>
        <v>0</v>
      </c>
      <c r="M42" s="3">
        <f t="shared" si="34"/>
        <v>11</v>
      </c>
    </row>
    <row r="43" spans="1:13" x14ac:dyDescent="0.25">
      <c r="A43" s="2" t="str">
        <f t="shared" ref="A43:A45" si="35">IF(A20=""," ",A20)</f>
        <v>Zak Charchan</v>
      </c>
      <c r="B43" s="1"/>
      <c r="C43" s="3">
        <f t="shared" ref="C43:M43" si="36">IF(ISNUMBER($B20),C20/$B20," ")</f>
        <v>2</v>
      </c>
      <c r="D43" s="3">
        <f t="shared" si="36"/>
        <v>1</v>
      </c>
      <c r="E43" s="3">
        <f t="shared" si="36"/>
        <v>1</v>
      </c>
      <c r="F43" s="3">
        <f t="shared" si="36"/>
        <v>7</v>
      </c>
      <c r="G43" s="3">
        <f t="shared" si="36"/>
        <v>1</v>
      </c>
      <c r="H43" s="3">
        <f t="shared" si="36"/>
        <v>0</v>
      </c>
      <c r="I43" s="3">
        <f t="shared" si="36"/>
        <v>0</v>
      </c>
      <c r="J43" s="3">
        <f t="shared" si="36"/>
        <v>3</v>
      </c>
      <c r="K43" s="3">
        <f t="shared" si="36"/>
        <v>0</v>
      </c>
      <c r="L43" s="3">
        <f t="shared" si="36"/>
        <v>0</v>
      </c>
      <c r="M43" s="3">
        <f t="shared" si="36"/>
        <v>8</v>
      </c>
    </row>
    <row r="44" spans="1:13" x14ac:dyDescent="0.25">
      <c r="A44" s="2" t="str">
        <f t="shared" si="35"/>
        <v>James Carrick</v>
      </c>
      <c r="B44" s="1"/>
      <c r="C44" s="3">
        <f t="shared" ref="C44:M44" si="37">IF(ISNUMBER($B21),C21/$B21," ")</f>
        <v>2</v>
      </c>
      <c r="D44" s="3">
        <f t="shared" si="37"/>
        <v>0</v>
      </c>
      <c r="E44" s="3">
        <f t="shared" si="37"/>
        <v>0</v>
      </c>
      <c r="F44" s="3">
        <f t="shared" si="37"/>
        <v>5</v>
      </c>
      <c r="G44" s="3">
        <f t="shared" si="37"/>
        <v>2</v>
      </c>
      <c r="H44" s="3">
        <f t="shared" si="37"/>
        <v>0</v>
      </c>
      <c r="I44" s="3">
        <f t="shared" si="37"/>
        <v>0</v>
      </c>
      <c r="J44" s="3">
        <f t="shared" si="37"/>
        <v>0</v>
      </c>
      <c r="K44" s="3">
        <f t="shared" si="37"/>
        <v>0</v>
      </c>
      <c r="L44" s="3">
        <f t="shared" si="37"/>
        <v>0</v>
      </c>
      <c r="M44" s="3">
        <f t="shared" si="37"/>
        <v>4</v>
      </c>
    </row>
    <row r="45" spans="1:13" x14ac:dyDescent="0.25">
      <c r="A45" s="2" t="str">
        <f t="shared" si="35"/>
        <v xml:space="preserve"> </v>
      </c>
      <c r="B45" s="1"/>
      <c r="C45" s="3" t="str">
        <f t="shared" ref="C45:M45" si="38">IF(ISNUMBER($B22),C22/$B22," ")</f>
        <v xml:space="preserve"> </v>
      </c>
      <c r="D45" s="3" t="str">
        <f t="shared" si="38"/>
        <v xml:space="preserve"> </v>
      </c>
      <c r="E45" s="3" t="str">
        <f t="shared" si="38"/>
        <v xml:space="preserve"> </v>
      </c>
      <c r="F45" s="3" t="str">
        <f t="shared" si="38"/>
        <v xml:space="preserve"> </v>
      </c>
      <c r="G45" s="3" t="str">
        <f t="shared" si="38"/>
        <v xml:space="preserve"> </v>
      </c>
      <c r="H45" s="3" t="str">
        <f t="shared" si="38"/>
        <v xml:space="preserve"> </v>
      </c>
      <c r="I45" s="3" t="str">
        <f t="shared" si="38"/>
        <v xml:space="preserve"> </v>
      </c>
      <c r="J45" s="3" t="str">
        <f t="shared" si="38"/>
        <v xml:space="preserve"> </v>
      </c>
      <c r="K45" s="3" t="str">
        <f t="shared" si="38"/>
        <v xml:space="preserve"> </v>
      </c>
      <c r="L45" s="3" t="str">
        <f t="shared" si="38"/>
        <v xml:space="preserve"> </v>
      </c>
      <c r="M45" s="3" t="str">
        <f t="shared" si="38"/>
        <v xml:space="preserve"> </v>
      </c>
    </row>
  </sheetData>
  <mergeCells count="3">
    <mergeCell ref="A24:M24"/>
    <mergeCell ref="A25:M25"/>
    <mergeCell ref="A2:P2"/>
  </mergeCells>
  <conditionalFormatting sqref="A4:A16">
    <cfRule type="expression" dxfId="4" priority="12">
      <formula>O4&gt;12</formula>
    </cfRule>
  </conditionalFormatting>
  <conditionalFormatting sqref="A4:A23">
    <cfRule type="expression" dxfId="3" priority="3">
      <formula>EXACT(A4,T4)</formula>
    </cfRule>
  </conditionalFormatting>
  <conditionalFormatting sqref="A17:A23">
    <cfRule type="expression" dxfId="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43"/>
  <sheetViews>
    <sheetView workbookViewId="0">
      <selection activeCell="W8" sqref="W8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271</v>
      </c>
    </row>
    <row r="2" spans="1:20" x14ac:dyDescent="0.25">
      <c r="A2" s="42" t="s">
        <v>338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10" t="s">
        <v>338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290</v>
      </c>
      <c r="B4" s="1">
        <v>30</v>
      </c>
      <c r="C4" s="1">
        <v>120</v>
      </c>
      <c r="D4" s="1">
        <v>77</v>
      </c>
      <c r="E4" s="1">
        <v>46</v>
      </c>
      <c r="F4" s="1">
        <v>265</v>
      </c>
      <c r="G4" s="1">
        <v>86</v>
      </c>
      <c r="H4" s="1">
        <v>54</v>
      </c>
      <c r="I4" s="1">
        <v>2</v>
      </c>
      <c r="J4" s="1">
        <v>25</v>
      </c>
      <c r="K4" s="1">
        <v>0</v>
      </c>
      <c r="L4" s="1">
        <v>2</v>
      </c>
      <c r="M4" s="1">
        <v>517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30.3</v>
      </c>
      <c r="R4">
        <f>SUM(M4,I4,H4,(G4*1.5),F4)</f>
        <v>967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301</v>
      </c>
      <c r="B5" s="1">
        <v>27</v>
      </c>
      <c r="C5" s="1">
        <v>33</v>
      </c>
      <c r="D5" s="1">
        <v>14</v>
      </c>
      <c r="E5" s="1">
        <v>32</v>
      </c>
      <c r="F5" s="1">
        <v>117</v>
      </c>
      <c r="G5" s="1">
        <v>42</v>
      </c>
      <c r="H5" s="1">
        <v>31</v>
      </c>
      <c r="I5" s="1">
        <v>3</v>
      </c>
      <c r="J5" s="1">
        <v>42</v>
      </c>
      <c r="K5" s="1">
        <v>0</v>
      </c>
      <c r="L5" s="1">
        <v>0</v>
      </c>
      <c r="M5" s="1">
        <v>140</v>
      </c>
      <c r="N5" s="1">
        <f>VLOOKUP(A5,Games!$A$2:$D$527,3,FALSE)</f>
        <v>0</v>
      </c>
      <c r="O5" s="1">
        <f>VLOOKUP(A5,Games!$A$2:$D$527,4,FALSE)</f>
        <v>27</v>
      </c>
      <c r="P5" s="3">
        <f t="shared" ref="P5:P8" si="0">(R5-S5)/B5</f>
        <v>10</v>
      </c>
      <c r="R5">
        <f t="shared" ref="R5:R10" si="1">SUM(M5,I5,H5,(G5*1.5),F5)</f>
        <v>354</v>
      </c>
      <c r="S5">
        <f t="shared" ref="S5:S8" si="2">SUM((J5*2),(K5*3),(L5*4))</f>
        <v>84</v>
      </c>
      <c r="T5" t="str">
        <f>IFERROR(VLOOKUP(A5,Games!$I$2:$I$246,1,FALSE)," ")</f>
        <v xml:space="preserve"> </v>
      </c>
    </row>
    <row r="6" spans="1:20" x14ac:dyDescent="0.25">
      <c r="A6" s="2" t="s">
        <v>300</v>
      </c>
      <c r="B6" s="1">
        <v>24</v>
      </c>
      <c r="C6" s="1">
        <v>26</v>
      </c>
      <c r="D6" s="1">
        <v>33</v>
      </c>
      <c r="E6" s="1">
        <v>10</v>
      </c>
      <c r="F6" s="1">
        <v>124</v>
      </c>
      <c r="G6" s="1">
        <v>42</v>
      </c>
      <c r="H6" s="1">
        <v>22</v>
      </c>
      <c r="I6" s="1">
        <v>18</v>
      </c>
      <c r="J6" s="1">
        <v>13</v>
      </c>
      <c r="K6" s="1">
        <v>0</v>
      </c>
      <c r="L6" s="1">
        <v>0</v>
      </c>
      <c r="M6" s="1">
        <v>161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15.083333333333334</v>
      </c>
      <c r="R6">
        <f t="shared" si="1"/>
        <v>388</v>
      </c>
      <c r="S6">
        <f t="shared" si="2"/>
        <v>26</v>
      </c>
      <c r="T6" t="str">
        <f>IFERROR(VLOOKUP(A6,Games!$I$2:$I$246,1,FALSE)," ")</f>
        <v xml:space="preserve"> </v>
      </c>
    </row>
    <row r="7" spans="1:20" x14ac:dyDescent="0.25">
      <c r="A7" s="2" t="s">
        <v>291</v>
      </c>
      <c r="B7" s="1">
        <v>24</v>
      </c>
      <c r="C7" s="1">
        <v>42</v>
      </c>
      <c r="D7" s="1">
        <v>1</v>
      </c>
      <c r="E7" s="1">
        <v>10</v>
      </c>
      <c r="F7" s="1">
        <v>138</v>
      </c>
      <c r="G7" s="1">
        <v>35</v>
      </c>
      <c r="H7" s="1">
        <v>17</v>
      </c>
      <c r="I7" s="1">
        <v>8</v>
      </c>
      <c r="J7" s="1">
        <v>44</v>
      </c>
      <c r="K7" s="1">
        <v>0</v>
      </c>
      <c r="L7" s="1">
        <v>0</v>
      </c>
      <c r="M7" s="1">
        <v>97</v>
      </c>
      <c r="N7" s="1">
        <f>VLOOKUP(A7,Games!$A$2:$D$527,3,FALSE)</f>
        <v>1</v>
      </c>
      <c r="O7" s="1">
        <f>VLOOKUP(A7,Games!$A$2:$D$527,4,FALSE)</f>
        <v>25</v>
      </c>
      <c r="P7" s="3">
        <f t="shared" si="0"/>
        <v>9.3541666666666661</v>
      </c>
      <c r="R7">
        <f t="shared" si="1"/>
        <v>312.5</v>
      </c>
      <c r="S7">
        <f t="shared" si="2"/>
        <v>88</v>
      </c>
      <c r="T7" t="str">
        <f>IFERROR(VLOOKUP(A7,Games!$I$2:$I$246,1,FALSE)," ")</f>
        <v xml:space="preserve"> </v>
      </c>
    </row>
    <row r="8" spans="1:20" x14ac:dyDescent="0.25">
      <c r="A8" s="2" t="s">
        <v>340</v>
      </c>
      <c r="B8" s="1">
        <v>22</v>
      </c>
      <c r="C8" s="1">
        <v>24</v>
      </c>
      <c r="D8" s="1">
        <v>16</v>
      </c>
      <c r="E8" s="1">
        <v>10</v>
      </c>
      <c r="F8" s="1">
        <v>129</v>
      </c>
      <c r="G8" s="1">
        <v>13</v>
      </c>
      <c r="H8" s="1">
        <v>15</v>
      </c>
      <c r="I8" s="1">
        <v>28</v>
      </c>
      <c r="J8" s="1">
        <v>49</v>
      </c>
      <c r="K8" s="1">
        <v>0</v>
      </c>
      <c r="L8" s="1">
        <v>0</v>
      </c>
      <c r="M8" s="1">
        <v>106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9.0681818181818183</v>
      </c>
      <c r="R8">
        <f t="shared" si="1"/>
        <v>297.5</v>
      </c>
      <c r="S8">
        <f t="shared" si="2"/>
        <v>98</v>
      </c>
      <c r="T8" t="str">
        <f>IFERROR(VLOOKUP(A8,Games!$I$2:$I$246,1,FALSE)," ")</f>
        <v xml:space="preserve"> </v>
      </c>
    </row>
    <row r="9" spans="1:20" x14ac:dyDescent="0.25">
      <c r="A9" s="2" t="s">
        <v>341</v>
      </c>
      <c r="B9" s="1">
        <v>22</v>
      </c>
      <c r="C9" s="1">
        <v>58</v>
      </c>
      <c r="D9" s="1">
        <v>31</v>
      </c>
      <c r="E9" s="1">
        <v>16</v>
      </c>
      <c r="F9" s="1">
        <v>90</v>
      </c>
      <c r="G9" s="1">
        <v>57</v>
      </c>
      <c r="H9" s="1">
        <v>32</v>
      </c>
      <c r="I9" s="1">
        <v>7</v>
      </c>
      <c r="J9" s="1">
        <v>21</v>
      </c>
      <c r="K9" s="1">
        <v>0</v>
      </c>
      <c r="L9" s="1">
        <v>1</v>
      </c>
      <c r="M9" s="1">
        <v>225</v>
      </c>
      <c r="N9" s="1">
        <f>VLOOKUP(A9,Games!$A$2:$D$527,3,FALSE)</f>
        <v>0</v>
      </c>
      <c r="O9" s="1">
        <f>VLOOKUP(A9,Games!$A$2:$D$527,4,FALSE)</f>
        <v>22</v>
      </c>
      <c r="P9" s="3">
        <f t="shared" ref="P9:P10" si="3">(R9-S9)/B9</f>
        <v>17.886363636363637</v>
      </c>
      <c r="R9">
        <f t="shared" si="1"/>
        <v>439.5</v>
      </c>
      <c r="S9">
        <f t="shared" ref="S9:S10" si="4">SUM((J9*2),(K9*3),(L9*4))</f>
        <v>46</v>
      </c>
      <c r="T9" t="str">
        <f>IFERROR(VLOOKUP(A9,Games!$I$2:$I$246,1,FALSE)," ")</f>
        <v xml:space="preserve"> </v>
      </c>
    </row>
    <row r="10" spans="1:20" x14ac:dyDescent="0.25">
      <c r="A10" s="2" t="s">
        <v>297</v>
      </c>
      <c r="B10" s="1">
        <v>22</v>
      </c>
      <c r="C10" s="1">
        <v>64</v>
      </c>
      <c r="D10" s="1">
        <v>46</v>
      </c>
      <c r="E10" s="1">
        <v>27</v>
      </c>
      <c r="F10" s="1">
        <v>42</v>
      </c>
      <c r="G10" s="1">
        <v>46</v>
      </c>
      <c r="H10" s="1">
        <v>30</v>
      </c>
      <c r="I10" s="1">
        <v>0</v>
      </c>
      <c r="J10" s="1">
        <v>23</v>
      </c>
      <c r="K10" s="1">
        <v>0</v>
      </c>
      <c r="L10" s="1">
        <v>0</v>
      </c>
      <c r="M10" s="1">
        <v>293</v>
      </c>
      <c r="N10" s="1">
        <f>VLOOKUP(A10,Games!$A$2:$D$527,3,FALSE)</f>
        <v>0</v>
      </c>
      <c r="O10" s="1">
        <f>VLOOKUP(A10,Games!$A$2:$D$527,4,FALSE)</f>
        <v>22</v>
      </c>
      <c r="P10" s="3">
        <f t="shared" si="3"/>
        <v>17.636363636363637</v>
      </c>
      <c r="R10">
        <f t="shared" si="1"/>
        <v>434</v>
      </c>
      <c r="S10">
        <f t="shared" si="4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114</v>
      </c>
      <c r="B11" s="1">
        <v>13</v>
      </c>
      <c r="C11" s="1">
        <v>33</v>
      </c>
      <c r="D11" s="1">
        <v>37</v>
      </c>
      <c r="E11" s="1">
        <v>8</v>
      </c>
      <c r="F11" s="1">
        <v>45</v>
      </c>
      <c r="G11" s="1">
        <v>46</v>
      </c>
      <c r="H11" s="1">
        <v>30</v>
      </c>
      <c r="I11" s="1">
        <v>4</v>
      </c>
      <c r="J11" s="1">
        <v>12</v>
      </c>
      <c r="K11" s="1">
        <v>0</v>
      </c>
      <c r="L11" s="1">
        <v>0</v>
      </c>
      <c r="M11" s="1">
        <v>185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" si="5">(R11-S11)/B11</f>
        <v>23.76923076923077</v>
      </c>
      <c r="R11">
        <f t="shared" ref="R11" si="6">SUM(M11,I11,H11,(G11*1.5),F11)</f>
        <v>333</v>
      </c>
      <c r="S11">
        <f t="shared" ref="S11" si="7">SUM((J11*2),(K11*3),(L11*4))</f>
        <v>24</v>
      </c>
      <c r="T11" t="str">
        <f>IFERROR(VLOOKUP(A11,Games!$I$2:$I$246,1,FALSE)," ")</f>
        <v>Isaac Maher</v>
      </c>
    </row>
    <row r="12" spans="1:20" x14ac:dyDescent="0.25">
      <c r="A12" s="2" t="s">
        <v>339</v>
      </c>
      <c r="B12" s="1">
        <v>8</v>
      </c>
      <c r="C12" s="1">
        <v>9</v>
      </c>
      <c r="D12" s="1">
        <v>10</v>
      </c>
      <c r="E12" s="1">
        <v>11</v>
      </c>
      <c r="F12" s="1">
        <v>53</v>
      </c>
      <c r="G12" s="1">
        <v>20</v>
      </c>
      <c r="H12" s="1">
        <v>4</v>
      </c>
      <c r="I12" s="1">
        <v>2</v>
      </c>
      <c r="J12" s="1">
        <v>8</v>
      </c>
      <c r="K12" s="1">
        <v>0</v>
      </c>
      <c r="L12" s="1">
        <v>0</v>
      </c>
      <c r="M12" s="1">
        <v>59</v>
      </c>
      <c r="N12" s="1">
        <f>VLOOKUP(A12,Games!$A$2:$D$527,3,FALSE)</f>
        <v>0</v>
      </c>
      <c r="O12" s="1">
        <f>VLOOKUP(A12,Games!$A$2:$D$527,4,FALSE)</f>
        <v>8</v>
      </c>
      <c r="P12" s="3">
        <f t="shared" ref="P12:P13" si="8">(R12-S12)/B12</f>
        <v>16.5</v>
      </c>
      <c r="R12">
        <f t="shared" ref="R12:R13" si="9">SUM(M12,I12,H12,(G12*1.5),F12)</f>
        <v>148</v>
      </c>
      <c r="S12">
        <f t="shared" ref="S12:S13" si="10">SUM((J12*2),(K12*3),(L12*4))</f>
        <v>16</v>
      </c>
      <c r="T12" t="str">
        <f>IFERROR(VLOOKUP(A12,Games!$I$2:$I$246,1,FALSE)," ")</f>
        <v xml:space="preserve"> </v>
      </c>
    </row>
    <row r="13" spans="1:20" x14ac:dyDescent="0.25">
      <c r="A13" s="2" t="s">
        <v>349</v>
      </c>
      <c r="B13" s="1">
        <v>6</v>
      </c>
      <c r="C13" s="1">
        <v>13</v>
      </c>
      <c r="D13" s="1">
        <v>2</v>
      </c>
      <c r="E13" s="1">
        <v>4</v>
      </c>
      <c r="F13" s="1">
        <v>32</v>
      </c>
      <c r="G13" s="1">
        <v>11</v>
      </c>
      <c r="H13" s="1">
        <v>7</v>
      </c>
      <c r="I13" s="1">
        <v>1</v>
      </c>
      <c r="J13" s="1">
        <v>16</v>
      </c>
      <c r="K13" s="1">
        <v>0</v>
      </c>
      <c r="L13" s="1">
        <v>0</v>
      </c>
      <c r="M13" s="1">
        <v>36</v>
      </c>
      <c r="N13" s="1">
        <f>VLOOKUP(A13,Games!$A$2:$D$527,3,FALSE)</f>
        <v>0</v>
      </c>
      <c r="O13" s="1">
        <f>VLOOKUP(A13,Games!$A$2:$D$527,4,FALSE)</f>
        <v>6</v>
      </c>
      <c r="P13" s="3">
        <f t="shared" si="8"/>
        <v>10.083333333333334</v>
      </c>
      <c r="R13">
        <f t="shared" si="9"/>
        <v>92.5</v>
      </c>
      <c r="S13">
        <f t="shared" si="10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383</v>
      </c>
      <c r="B14" s="1">
        <v>3</v>
      </c>
      <c r="C14" s="1">
        <v>19</v>
      </c>
      <c r="D14" s="1">
        <v>9</v>
      </c>
      <c r="E14" s="1">
        <v>6</v>
      </c>
      <c r="F14" s="1">
        <v>16</v>
      </c>
      <c r="G14" s="1">
        <v>12</v>
      </c>
      <c r="H14" s="1">
        <v>7</v>
      </c>
      <c r="I14" s="1">
        <v>1</v>
      </c>
      <c r="J14" s="1">
        <v>0</v>
      </c>
      <c r="K14" s="1">
        <v>0</v>
      </c>
      <c r="L14" s="1">
        <v>0</v>
      </c>
      <c r="M14" s="1">
        <v>71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11">(R14-S14)/B14</f>
        <v>37.666666666666664</v>
      </c>
      <c r="R14">
        <f t="shared" ref="R14:R15" si="12">SUM(M14,I14,H14,(G14*1.5),F14)</f>
        <v>113</v>
      </c>
      <c r="S14">
        <f t="shared" ref="S14:S15" si="13">SUM((J14*2),(K14*3),(L14*4))</f>
        <v>0</v>
      </c>
      <c r="T14" t="str">
        <f>IFERROR(VLOOKUP(A14,Games!$I$2:$I$246,1,FALSE)," ")</f>
        <v xml:space="preserve"> </v>
      </c>
    </row>
    <row r="15" spans="1:20" x14ac:dyDescent="0.25">
      <c r="A15" s="2" t="s">
        <v>354</v>
      </c>
      <c r="B15" s="1">
        <v>3</v>
      </c>
      <c r="C15" s="1">
        <v>11</v>
      </c>
      <c r="D15" s="1">
        <v>2</v>
      </c>
      <c r="E15" s="1">
        <v>4</v>
      </c>
      <c r="F15" s="1">
        <v>12</v>
      </c>
      <c r="G15" s="1">
        <v>10</v>
      </c>
      <c r="H15" s="1">
        <v>2</v>
      </c>
      <c r="I15" s="1">
        <v>0</v>
      </c>
      <c r="J15" s="1">
        <v>1</v>
      </c>
      <c r="K15" s="1">
        <v>0</v>
      </c>
      <c r="L15" s="1">
        <v>0</v>
      </c>
      <c r="M15" s="1">
        <v>32</v>
      </c>
      <c r="N15" s="1">
        <f>VLOOKUP(A15,Games!$A$2:$D$527,3,FALSE)</f>
        <v>0</v>
      </c>
      <c r="O15" s="1">
        <f>VLOOKUP(A15,Games!$A$2:$D$527,4,FALSE)</f>
        <v>3</v>
      </c>
      <c r="P15" s="3">
        <f t="shared" si="11"/>
        <v>19.666666666666668</v>
      </c>
      <c r="R15">
        <f t="shared" si="12"/>
        <v>61</v>
      </c>
      <c r="S15">
        <f t="shared" si="13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369</v>
      </c>
      <c r="B16" s="1">
        <v>1</v>
      </c>
      <c r="C16" s="1">
        <v>1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14">(R16-S16)/B16</f>
        <v>4</v>
      </c>
      <c r="R16">
        <f t="shared" ref="R16:R17" si="15">SUM(M16,I16,H16,(G16*1.5),F16)</f>
        <v>4</v>
      </c>
      <c r="S16">
        <f t="shared" ref="S16:S17" si="16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251</v>
      </c>
      <c r="B17" s="1">
        <v>1</v>
      </c>
      <c r="C17" s="1">
        <v>3</v>
      </c>
      <c r="D17" s="1">
        <v>2</v>
      </c>
      <c r="E17" s="1">
        <v>0</v>
      </c>
      <c r="F17" s="1">
        <v>6</v>
      </c>
      <c r="G17" s="1">
        <v>1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12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21" si="17">(R17-S17)/B17</f>
        <v>18.5</v>
      </c>
      <c r="R17">
        <f t="shared" ref="R17:R21" si="18">SUM(M17,I17,H17,(G17*1.5),F17)</f>
        <v>20.5</v>
      </c>
      <c r="S17">
        <f t="shared" ref="S17:S21" si="19">SUM((J17*2),(K17*3),(L17*4))</f>
        <v>2</v>
      </c>
      <c r="T17" t="str">
        <f>IFERROR(VLOOKUP(A17,Games!$I$2:$I$246,1,FALSE)," ")</f>
        <v>Lewis Miller</v>
      </c>
    </row>
    <row r="18" spans="1:20" x14ac:dyDescent="0.25">
      <c r="A18" s="2" t="s">
        <v>382</v>
      </c>
      <c r="B18" s="1">
        <v>1</v>
      </c>
      <c r="C18" s="1">
        <v>0</v>
      </c>
      <c r="D18" s="1">
        <v>0</v>
      </c>
      <c r="E18" s="1">
        <v>0</v>
      </c>
      <c r="F18" s="1">
        <v>3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si="17"/>
        <v>-1</v>
      </c>
      <c r="R18">
        <f t="shared" si="18"/>
        <v>3</v>
      </c>
      <c r="S18">
        <f t="shared" si="19"/>
        <v>4</v>
      </c>
      <c r="T18" t="str">
        <f>IFERROR(VLOOKUP(A18,Games!$I$2:$I$246,1,FALSE)," ")</f>
        <v xml:space="preserve"> </v>
      </c>
    </row>
    <row r="19" spans="1:20" x14ac:dyDescent="0.25">
      <c r="A19" s="2" t="s">
        <v>202</v>
      </c>
      <c r="B19" s="1">
        <v>1</v>
      </c>
      <c r="C19" s="1">
        <v>3</v>
      </c>
      <c r="D19" s="1">
        <v>0</v>
      </c>
      <c r="E19" s="1">
        <v>3</v>
      </c>
      <c r="F19" s="1">
        <v>7</v>
      </c>
      <c r="G19" s="1">
        <v>4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9</v>
      </c>
      <c r="N19" s="1">
        <f>VLOOKUP(A19,Games!$A$2:$D$527,3,FALSE)</f>
        <v>0</v>
      </c>
      <c r="O19" s="1">
        <f>VLOOKUP(A19,Games!$A$2:$D$527,4,FALSE)</f>
        <v>1</v>
      </c>
      <c r="P19" s="3">
        <f t="shared" si="17"/>
        <v>21</v>
      </c>
      <c r="R19">
        <f t="shared" si="18"/>
        <v>23</v>
      </c>
      <c r="S19">
        <f t="shared" si="19"/>
        <v>2</v>
      </c>
      <c r="T19" t="str">
        <f>IFERROR(VLOOKUP(A19,Games!$I$2:$I$246,1,FALSE)," ")</f>
        <v>Justin Pronin</v>
      </c>
    </row>
    <row r="20" spans="1:20" x14ac:dyDescent="0.25">
      <c r="A20" s="2" t="s">
        <v>350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3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si="17"/>
        <v>4.5</v>
      </c>
      <c r="R20">
        <f t="shared" si="18"/>
        <v>8.5</v>
      </c>
      <c r="S20">
        <f t="shared" si="19"/>
        <v>4</v>
      </c>
      <c r="T20" t="str">
        <f>IFERROR(VLOOKUP(A20,Games!$I$2:$I$246,1,FALSE)," ")</f>
        <v xml:space="preserve"> </v>
      </c>
    </row>
    <row r="21" spans="1:20" x14ac:dyDescent="0.25">
      <c r="A21" s="2" t="s">
        <v>380</v>
      </c>
      <c r="B21" s="1">
        <v>1</v>
      </c>
      <c r="C21" s="1">
        <v>1</v>
      </c>
      <c r="D21" s="1">
        <v>1</v>
      </c>
      <c r="E21" s="1">
        <v>0</v>
      </c>
      <c r="F21" s="1">
        <v>4</v>
      </c>
      <c r="G21" s="1">
        <v>3</v>
      </c>
      <c r="H21" s="1">
        <v>1</v>
      </c>
      <c r="I21" s="1">
        <v>2</v>
      </c>
      <c r="J21" s="1">
        <v>2</v>
      </c>
      <c r="K21" s="1">
        <v>0</v>
      </c>
      <c r="L21" s="1">
        <v>0</v>
      </c>
      <c r="M21" s="1">
        <v>5</v>
      </c>
      <c r="N21" s="1">
        <f>VLOOKUP(A21,Games!$A$2:$D$527,3,FALSE)</f>
        <v>0</v>
      </c>
      <c r="O21" s="1">
        <f>VLOOKUP(A21,Games!$A$2:$D$527,4,FALSE)</f>
        <v>1</v>
      </c>
      <c r="P21" s="3">
        <f t="shared" si="17"/>
        <v>12.5</v>
      </c>
      <c r="R21">
        <f t="shared" si="18"/>
        <v>16.5</v>
      </c>
      <c r="S21">
        <f t="shared" si="19"/>
        <v>4</v>
      </c>
      <c r="T21" t="str">
        <f>IFERROR(VLOOKUP(A21,Games!$I$2:$I$246,1,FALSE)," ")</f>
        <v xml:space="preserve"> </v>
      </c>
    </row>
    <row r="22" spans="1:20" x14ac:dyDescent="0.25">
      <c r="A22" s="4"/>
      <c r="P22" s="14"/>
    </row>
    <row r="23" spans="1:20" x14ac:dyDescent="0.25">
      <c r="A23" s="22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20" x14ac:dyDescent="0.25">
      <c r="A24" s="42" t="s">
        <v>338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3" si="20">IF(A4=""," ",A4)</f>
        <v>Nicol Bolos</v>
      </c>
      <c r="B26" s="1"/>
      <c r="C26" s="3">
        <f t="shared" ref="C26:M26" si="21">IF(ISNUMBER($B4),C4/$B4," ")</f>
        <v>4</v>
      </c>
      <c r="D26" s="3">
        <f t="shared" si="21"/>
        <v>2.5666666666666669</v>
      </c>
      <c r="E26" s="3">
        <f t="shared" si="21"/>
        <v>1.5333333333333334</v>
      </c>
      <c r="F26" s="3">
        <f t="shared" si="21"/>
        <v>8.8333333333333339</v>
      </c>
      <c r="G26" s="3">
        <f t="shared" si="21"/>
        <v>2.8666666666666667</v>
      </c>
      <c r="H26" s="3">
        <f t="shared" si="21"/>
        <v>1.8</v>
      </c>
      <c r="I26" s="3">
        <f t="shared" si="21"/>
        <v>6.6666666666666666E-2</v>
      </c>
      <c r="J26" s="3">
        <f t="shared" si="21"/>
        <v>0.83333333333333337</v>
      </c>
      <c r="K26" s="3">
        <f t="shared" si="21"/>
        <v>0</v>
      </c>
      <c r="L26" s="3">
        <f t="shared" si="21"/>
        <v>6.6666666666666666E-2</v>
      </c>
      <c r="M26" s="3">
        <f t="shared" si="21"/>
        <v>17.233333333333334</v>
      </c>
    </row>
    <row r="27" spans="1:20" x14ac:dyDescent="0.25">
      <c r="A27" s="2" t="str">
        <f t="shared" si="20"/>
        <v>Sam Branch</v>
      </c>
      <c r="B27" s="1"/>
      <c r="C27" s="3">
        <f t="shared" ref="C27:M27" si="22">IF(ISNUMBER($B5),C5/$B5," ")</f>
        <v>1.2222222222222223</v>
      </c>
      <c r="D27" s="3">
        <f t="shared" si="22"/>
        <v>0.51851851851851849</v>
      </c>
      <c r="E27" s="3">
        <f t="shared" si="22"/>
        <v>1.1851851851851851</v>
      </c>
      <c r="F27" s="3">
        <f t="shared" si="22"/>
        <v>4.333333333333333</v>
      </c>
      <c r="G27" s="3">
        <f t="shared" si="22"/>
        <v>1.5555555555555556</v>
      </c>
      <c r="H27" s="3">
        <f t="shared" si="22"/>
        <v>1.1481481481481481</v>
      </c>
      <c r="I27" s="3">
        <f t="shared" si="22"/>
        <v>0.1111111111111111</v>
      </c>
      <c r="J27" s="3">
        <f t="shared" si="22"/>
        <v>1.5555555555555556</v>
      </c>
      <c r="K27" s="3">
        <f t="shared" si="22"/>
        <v>0</v>
      </c>
      <c r="L27" s="3">
        <f t="shared" si="22"/>
        <v>0</v>
      </c>
      <c r="M27" s="3">
        <f t="shared" si="22"/>
        <v>5.1851851851851851</v>
      </c>
    </row>
    <row r="28" spans="1:20" x14ac:dyDescent="0.25">
      <c r="A28" s="2" t="str">
        <f t="shared" si="20"/>
        <v>Matt Lowden</v>
      </c>
      <c r="B28" s="1"/>
      <c r="C28" s="3">
        <f t="shared" ref="C28:M28" si="23">IF(ISNUMBER($B6),C6/$B6," ")</f>
        <v>1.0833333333333333</v>
      </c>
      <c r="D28" s="3">
        <f t="shared" si="23"/>
        <v>1.375</v>
      </c>
      <c r="E28" s="3">
        <f t="shared" si="23"/>
        <v>0.41666666666666669</v>
      </c>
      <c r="F28" s="3">
        <f t="shared" si="23"/>
        <v>5.166666666666667</v>
      </c>
      <c r="G28" s="3">
        <f t="shared" si="23"/>
        <v>1.75</v>
      </c>
      <c r="H28" s="3">
        <f t="shared" si="23"/>
        <v>0.91666666666666663</v>
      </c>
      <c r="I28" s="3">
        <f t="shared" si="23"/>
        <v>0.75</v>
      </c>
      <c r="J28" s="3">
        <f t="shared" si="23"/>
        <v>0.54166666666666663</v>
      </c>
      <c r="K28" s="3">
        <f t="shared" si="23"/>
        <v>0</v>
      </c>
      <c r="L28" s="3">
        <f t="shared" si="23"/>
        <v>0</v>
      </c>
      <c r="M28" s="3">
        <f t="shared" si="23"/>
        <v>6.708333333333333</v>
      </c>
    </row>
    <row r="29" spans="1:20" x14ac:dyDescent="0.25">
      <c r="A29" s="2" t="str">
        <f t="shared" si="20"/>
        <v>Pierre Pain</v>
      </c>
      <c r="B29" s="1"/>
      <c r="C29" s="3">
        <f t="shared" ref="C29:M29" si="24">IF(ISNUMBER($B7),C7/$B7," ")</f>
        <v>1.75</v>
      </c>
      <c r="D29" s="3">
        <f t="shared" si="24"/>
        <v>4.1666666666666664E-2</v>
      </c>
      <c r="E29" s="3">
        <f t="shared" si="24"/>
        <v>0.41666666666666669</v>
      </c>
      <c r="F29" s="3">
        <f t="shared" si="24"/>
        <v>5.75</v>
      </c>
      <c r="G29" s="3">
        <f t="shared" si="24"/>
        <v>1.4583333333333333</v>
      </c>
      <c r="H29" s="3">
        <f t="shared" si="24"/>
        <v>0.70833333333333337</v>
      </c>
      <c r="I29" s="3">
        <f t="shared" si="24"/>
        <v>0.33333333333333331</v>
      </c>
      <c r="J29" s="3">
        <f t="shared" si="24"/>
        <v>1.8333333333333333</v>
      </c>
      <c r="K29" s="3">
        <f t="shared" si="24"/>
        <v>0</v>
      </c>
      <c r="L29" s="3">
        <f t="shared" si="24"/>
        <v>0</v>
      </c>
      <c r="M29" s="3">
        <f t="shared" si="24"/>
        <v>4.041666666666667</v>
      </c>
    </row>
    <row r="30" spans="1:20" x14ac:dyDescent="0.25">
      <c r="A30" s="2" t="str">
        <f t="shared" si="20"/>
        <v>Toby Hannan</v>
      </c>
      <c r="B30" s="1"/>
      <c r="C30" s="3">
        <f t="shared" ref="C30:M30" si="25">IF(ISNUMBER($B8),C8/$B8," ")</f>
        <v>1.0909090909090908</v>
      </c>
      <c r="D30" s="3">
        <f t="shared" si="25"/>
        <v>0.72727272727272729</v>
      </c>
      <c r="E30" s="3">
        <f t="shared" si="25"/>
        <v>0.45454545454545453</v>
      </c>
      <c r="F30" s="3">
        <f t="shared" si="25"/>
        <v>5.8636363636363633</v>
      </c>
      <c r="G30" s="3">
        <f t="shared" si="25"/>
        <v>0.59090909090909094</v>
      </c>
      <c r="H30" s="3">
        <f t="shared" si="25"/>
        <v>0.68181818181818177</v>
      </c>
      <c r="I30" s="3">
        <f t="shared" si="25"/>
        <v>1.2727272727272727</v>
      </c>
      <c r="J30" s="3">
        <f t="shared" si="25"/>
        <v>2.2272727272727271</v>
      </c>
      <c r="K30" s="3">
        <f t="shared" si="25"/>
        <v>0</v>
      </c>
      <c r="L30" s="3">
        <f t="shared" si="25"/>
        <v>0</v>
      </c>
      <c r="M30" s="3">
        <f t="shared" si="25"/>
        <v>4.8181818181818183</v>
      </c>
    </row>
    <row r="31" spans="1:20" x14ac:dyDescent="0.25">
      <c r="A31" s="2" t="str">
        <f t="shared" si="20"/>
        <v>Arjun Rao</v>
      </c>
      <c r="B31" s="1"/>
      <c r="C31" s="3">
        <f t="shared" ref="C31:M31" si="26">IF(ISNUMBER($B9),C9/$B9," ")</f>
        <v>2.6363636363636362</v>
      </c>
      <c r="D31" s="3">
        <f t="shared" si="26"/>
        <v>1.4090909090909092</v>
      </c>
      <c r="E31" s="3">
        <f t="shared" si="26"/>
        <v>0.72727272727272729</v>
      </c>
      <c r="F31" s="3">
        <f t="shared" si="26"/>
        <v>4.0909090909090908</v>
      </c>
      <c r="G31" s="3">
        <f t="shared" si="26"/>
        <v>2.5909090909090908</v>
      </c>
      <c r="H31" s="3">
        <f t="shared" si="26"/>
        <v>1.4545454545454546</v>
      </c>
      <c r="I31" s="3">
        <f t="shared" si="26"/>
        <v>0.31818181818181818</v>
      </c>
      <c r="J31" s="3">
        <f t="shared" si="26"/>
        <v>0.95454545454545459</v>
      </c>
      <c r="K31" s="3">
        <f t="shared" si="26"/>
        <v>0</v>
      </c>
      <c r="L31" s="3">
        <f t="shared" si="26"/>
        <v>4.5454545454545456E-2</v>
      </c>
      <c r="M31" s="3">
        <f t="shared" si="26"/>
        <v>10.227272727272727</v>
      </c>
    </row>
    <row r="32" spans="1:20" x14ac:dyDescent="0.25">
      <c r="A32" s="2" t="str">
        <f t="shared" si="20"/>
        <v>Trystan Zafico</v>
      </c>
      <c r="B32" s="1"/>
      <c r="C32" s="3">
        <f t="shared" ref="C32:M32" si="27">IF(ISNUMBER($B10),C10/$B10," ")</f>
        <v>2.9090909090909092</v>
      </c>
      <c r="D32" s="3">
        <f t="shared" si="27"/>
        <v>2.0909090909090908</v>
      </c>
      <c r="E32" s="3">
        <f t="shared" si="27"/>
        <v>1.2272727272727273</v>
      </c>
      <c r="F32" s="3">
        <f t="shared" si="27"/>
        <v>1.9090909090909092</v>
      </c>
      <c r="G32" s="3">
        <f t="shared" si="27"/>
        <v>2.0909090909090908</v>
      </c>
      <c r="H32" s="3">
        <f t="shared" si="27"/>
        <v>1.3636363636363635</v>
      </c>
      <c r="I32" s="3">
        <f t="shared" si="27"/>
        <v>0</v>
      </c>
      <c r="J32" s="3">
        <f t="shared" si="27"/>
        <v>1.0454545454545454</v>
      </c>
      <c r="K32" s="3">
        <f t="shared" si="27"/>
        <v>0</v>
      </c>
      <c r="L32" s="3">
        <f t="shared" si="27"/>
        <v>0</v>
      </c>
      <c r="M32" s="3">
        <f t="shared" si="27"/>
        <v>13.318181818181818</v>
      </c>
    </row>
    <row r="33" spans="1:13" x14ac:dyDescent="0.25">
      <c r="A33" s="2" t="str">
        <f t="shared" si="20"/>
        <v>Isaac Maher</v>
      </c>
      <c r="B33" s="1"/>
      <c r="C33" s="3">
        <f t="shared" ref="C33:M33" si="28">IF(ISNUMBER($B11),C11/$B11," ")</f>
        <v>2.5384615384615383</v>
      </c>
      <c r="D33" s="3">
        <f t="shared" si="28"/>
        <v>2.8461538461538463</v>
      </c>
      <c r="E33" s="3">
        <f t="shared" si="28"/>
        <v>0.61538461538461542</v>
      </c>
      <c r="F33" s="3">
        <f t="shared" si="28"/>
        <v>3.4615384615384617</v>
      </c>
      <c r="G33" s="3">
        <f t="shared" si="28"/>
        <v>3.5384615384615383</v>
      </c>
      <c r="H33" s="3">
        <f t="shared" si="28"/>
        <v>2.3076923076923075</v>
      </c>
      <c r="I33" s="3">
        <f t="shared" si="28"/>
        <v>0.30769230769230771</v>
      </c>
      <c r="J33" s="3">
        <f t="shared" si="28"/>
        <v>0.92307692307692313</v>
      </c>
      <c r="K33" s="3">
        <f t="shared" si="28"/>
        <v>0</v>
      </c>
      <c r="L33" s="3">
        <f t="shared" si="28"/>
        <v>0</v>
      </c>
      <c r="M33" s="3">
        <f t="shared" si="28"/>
        <v>14.23076923076923</v>
      </c>
    </row>
    <row r="34" spans="1:13" x14ac:dyDescent="0.25">
      <c r="A34" s="2" t="str">
        <f t="shared" si="20"/>
        <v>Tsiokantas Constantinos</v>
      </c>
      <c r="B34" s="1"/>
      <c r="C34" s="3">
        <f t="shared" ref="C34:M34" si="29">IF(ISNUMBER($B12),C12/$B12," ")</f>
        <v>1.125</v>
      </c>
      <c r="D34" s="3">
        <f t="shared" si="29"/>
        <v>1.25</v>
      </c>
      <c r="E34" s="3">
        <f t="shared" si="29"/>
        <v>1.375</v>
      </c>
      <c r="F34" s="3">
        <f t="shared" si="29"/>
        <v>6.625</v>
      </c>
      <c r="G34" s="3">
        <f t="shared" si="29"/>
        <v>2.5</v>
      </c>
      <c r="H34" s="3">
        <f t="shared" si="29"/>
        <v>0.5</v>
      </c>
      <c r="I34" s="3">
        <f t="shared" si="29"/>
        <v>0.25</v>
      </c>
      <c r="J34" s="3">
        <f t="shared" si="29"/>
        <v>1</v>
      </c>
      <c r="K34" s="3">
        <f t="shared" si="29"/>
        <v>0</v>
      </c>
      <c r="L34" s="3">
        <f t="shared" si="29"/>
        <v>0</v>
      </c>
      <c r="M34" s="3">
        <f t="shared" si="29"/>
        <v>7.375</v>
      </c>
    </row>
    <row r="35" spans="1:13" x14ac:dyDescent="0.25">
      <c r="A35" s="2" t="str">
        <f t="shared" si="20"/>
        <v>Christian Ntsama</v>
      </c>
      <c r="B35" s="1"/>
      <c r="C35" s="3">
        <f t="shared" ref="C35:M35" si="30">IF(ISNUMBER($B13),C13/$B13," ")</f>
        <v>2.1666666666666665</v>
      </c>
      <c r="D35" s="3">
        <f t="shared" si="30"/>
        <v>0.33333333333333331</v>
      </c>
      <c r="E35" s="3">
        <f t="shared" si="30"/>
        <v>0.66666666666666663</v>
      </c>
      <c r="F35" s="3">
        <f t="shared" si="30"/>
        <v>5.333333333333333</v>
      </c>
      <c r="G35" s="3">
        <f t="shared" si="30"/>
        <v>1.8333333333333333</v>
      </c>
      <c r="H35" s="3">
        <f t="shared" si="30"/>
        <v>1.1666666666666667</v>
      </c>
      <c r="I35" s="3">
        <f t="shared" si="30"/>
        <v>0.16666666666666666</v>
      </c>
      <c r="J35" s="3">
        <f t="shared" si="30"/>
        <v>2.6666666666666665</v>
      </c>
      <c r="K35" s="3">
        <f t="shared" si="30"/>
        <v>0</v>
      </c>
      <c r="L35" s="3">
        <f t="shared" si="30"/>
        <v>0</v>
      </c>
      <c r="M35" s="3">
        <f t="shared" si="30"/>
        <v>6</v>
      </c>
    </row>
    <row r="36" spans="1:13" x14ac:dyDescent="0.25">
      <c r="A36" s="2" t="str">
        <f t="shared" si="20"/>
        <v>Dhal Fieg</v>
      </c>
      <c r="B36" s="1"/>
      <c r="C36" s="3">
        <f t="shared" ref="C36:M36" si="31">IF(ISNUMBER($B14),C14/$B14," ")</f>
        <v>6.333333333333333</v>
      </c>
      <c r="D36" s="3">
        <f t="shared" si="31"/>
        <v>3</v>
      </c>
      <c r="E36" s="3">
        <f t="shared" si="31"/>
        <v>2</v>
      </c>
      <c r="F36" s="3">
        <f t="shared" si="31"/>
        <v>5.333333333333333</v>
      </c>
      <c r="G36" s="3">
        <f t="shared" si="31"/>
        <v>4</v>
      </c>
      <c r="H36" s="3">
        <f t="shared" si="31"/>
        <v>2.3333333333333335</v>
      </c>
      <c r="I36" s="3">
        <f t="shared" si="31"/>
        <v>0.33333333333333331</v>
      </c>
      <c r="J36" s="3">
        <f t="shared" si="31"/>
        <v>0</v>
      </c>
      <c r="K36" s="3">
        <f t="shared" si="31"/>
        <v>0</v>
      </c>
      <c r="L36" s="3">
        <f t="shared" si="31"/>
        <v>0</v>
      </c>
      <c r="M36" s="3">
        <f t="shared" si="31"/>
        <v>23.666666666666668</v>
      </c>
    </row>
    <row r="37" spans="1:13" x14ac:dyDescent="0.25">
      <c r="A37" s="2" t="str">
        <f t="shared" si="20"/>
        <v>Cobey Barnes</v>
      </c>
      <c r="B37" s="1"/>
      <c r="C37" s="3">
        <f t="shared" ref="C37:M37" si="32">IF(ISNUMBER($B15),C15/$B15," ")</f>
        <v>3.6666666666666665</v>
      </c>
      <c r="D37" s="3">
        <f t="shared" si="32"/>
        <v>0.66666666666666663</v>
      </c>
      <c r="E37" s="3">
        <f t="shared" si="32"/>
        <v>1.3333333333333333</v>
      </c>
      <c r="F37" s="3">
        <f t="shared" si="32"/>
        <v>4</v>
      </c>
      <c r="G37" s="3">
        <f t="shared" si="32"/>
        <v>3.3333333333333335</v>
      </c>
      <c r="H37" s="3">
        <f t="shared" si="32"/>
        <v>0.66666666666666663</v>
      </c>
      <c r="I37" s="3">
        <f t="shared" si="32"/>
        <v>0</v>
      </c>
      <c r="J37" s="3">
        <f t="shared" si="32"/>
        <v>0.33333333333333331</v>
      </c>
      <c r="K37" s="3">
        <f t="shared" si="32"/>
        <v>0</v>
      </c>
      <c r="L37" s="3">
        <f t="shared" si="32"/>
        <v>0</v>
      </c>
      <c r="M37" s="3">
        <f t="shared" si="32"/>
        <v>10.666666666666666</v>
      </c>
    </row>
    <row r="38" spans="1:13" x14ac:dyDescent="0.25">
      <c r="A38" s="2" t="str">
        <f t="shared" si="20"/>
        <v>Raj Chuman</v>
      </c>
      <c r="B38" s="1"/>
      <c r="C38" s="3">
        <f t="shared" ref="C38:M40" si="33">IF(ISNUMBER($B16),C16/$B16," ")</f>
        <v>1</v>
      </c>
      <c r="D38" s="3">
        <f t="shared" si="33"/>
        <v>0</v>
      </c>
      <c r="E38" s="3">
        <f t="shared" si="33"/>
        <v>0</v>
      </c>
      <c r="F38" s="3">
        <f t="shared" si="33"/>
        <v>2</v>
      </c>
      <c r="G38" s="3">
        <f t="shared" si="33"/>
        <v>0</v>
      </c>
      <c r="H38" s="3">
        <f t="shared" si="33"/>
        <v>0</v>
      </c>
      <c r="I38" s="3">
        <f t="shared" si="33"/>
        <v>0</v>
      </c>
      <c r="J38" s="3">
        <f t="shared" si="33"/>
        <v>0</v>
      </c>
      <c r="K38" s="3">
        <f t="shared" si="33"/>
        <v>0</v>
      </c>
      <c r="L38" s="3">
        <f t="shared" si="33"/>
        <v>0</v>
      </c>
      <c r="M38" s="3">
        <f t="shared" si="33"/>
        <v>2</v>
      </c>
    </row>
    <row r="39" spans="1:13" x14ac:dyDescent="0.25">
      <c r="A39" s="2" t="str">
        <f t="shared" si="20"/>
        <v>Lewis Miller</v>
      </c>
      <c r="B39" s="1"/>
      <c r="C39" s="3">
        <f t="shared" si="33"/>
        <v>3</v>
      </c>
      <c r="D39" s="3">
        <f t="shared" si="33"/>
        <v>2</v>
      </c>
      <c r="E39" s="3">
        <f t="shared" si="33"/>
        <v>0</v>
      </c>
      <c r="F39" s="3">
        <f t="shared" si="33"/>
        <v>6</v>
      </c>
      <c r="G39" s="3">
        <f t="shared" si="33"/>
        <v>1</v>
      </c>
      <c r="H39" s="3">
        <f t="shared" si="33"/>
        <v>1</v>
      </c>
      <c r="I39" s="3">
        <f t="shared" si="33"/>
        <v>0</v>
      </c>
      <c r="J39" s="3">
        <f t="shared" si="33"/>
        <v>1</v>
      </c>
      <c r="K39" s="3">
        <f t="shared" si="33"/>
        <v>0</v>
      </c>
      <c r="L39" s="3">
        <f t="shared" si="33"/>
        <v>0</v>
      </c>
      <c r="M39" s="3">
        <f t="shared" si="33"/>
        <v>12</v>
      </c>
    </row>
    <row r="40" spans="1:13" x14ac:dyDescent="0.25">
      <c r="A40" s="2" t="str">
        <f t="shared" si="20"/>
        <v>Daniel Tam</v>
      </c>
      <c r="B40" s="1"/>
      <c r="C40" s="3">
        <f t="shared" si="33"/>
        <v>0</v>
      </c>
      <c r="D40" s="3">
        <f t="shared" si="33"/>
        <v>0</v>
      </c>
      <c r="E40" s="3">
        <f t="shared" si="33"/>
        <v>0</v>
      </c>
      <c r="F40" s="3">
        <f t="shared" si="33"/>
        <v>3</v>
      </c>
      <c r="G40" s="3">
        <f t="shared" si="33"/>
        <v>0</v>
      </c>
      <c r="H40" s="3">
        <f t="shared" si="33"/>
        <v>0</v>
      </c>
      <c r="I40" s="3">
        <f t="shared" si="33"/>
        <v>0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0</v>
      </c>
    </row>
    <row r="41" spans="1:13" x14ac:dyDescent="0.25">
      <c r="A41" s="2" t="str">
        <f t="shared" si="20"/>
        <v>Justin Pronin</v>
      </c>
      <c r="B41" s="1"/>
      <c r="C41" s="3">
        <f t="shared" ref="C41:M41" si="34">IF(ISNUMBER($B19),C19/$B19," ")</f>
        <v>3</v>
      </c>
      <c r="D41" s="3">
        <f t="shared" si="34"/>
        <v>0</v>
      </c>
      <c r="E41" s="3">
        <f t="shared" si="34"/>
        <v>3</v>
      </c>
      <c r="F41" s="3">
        <f t="shared" si="34"/>
        <v>7</v>
      </c>
      <c r="G41" s="3">
        <f t="shared" si="34"/>
        <v>4</v>
      </c>
      <c r="H41" s="3">
        <f t="shared" si="34"/>
        <v>1</v>
      </c>
      <c r="I41" s="3">
        <f t="shared" si="34"/>
        <v>0</v>
      </c>
      <c r="J41" s="3">
        <f t="shared" si="34"/>
        <v>1</v>
      </c>
      <c r="K41" s="3">
        <f t="shared" si="34"/>
        <v>0</v>
      </c>
      <c r="L41" s="3">
        <f t="shared" si="34"/>
        <v>0</v>
      </c>
      <c r="M41" s="3">
        <f t="shared" si="34"/>
        <v>9</v>
      </c>
    </row>
    <row r="42" spans="1:13" x14ac:dyDescent="0.25">
      <c r="A42" s="2" t="str">
        <f t="shared" si="20"/>
        <v>Madi Asham</v>
      </c>
      <c r="B42" s="1"/>
      <c r="C42" s="3">
        <f t="shared" ref="C42:M43" si="35">IF(ISNUMBER($B20),C20/$B20," ")</f>
        <v>0</v>
      </c>
      <c r="D42" s="3">
        <f t="shared" si="35"/>
        <v>0</v>
      </c>
      <c r="E42" s="3">
        <f t="shared" si="35"/>
        <v>0</v>
      </c>
      <c r="F42" s="3">
        <f t="shared" si="35"/>
        <v>4</v>
      </c>
      <c r="G42" s="3">
        <f t="shared" si="35"/>
        <v>3</v>
      </c>
      <c r="H42" s="3">
        <f t="shared" si="35"/>
        <v>0</v>
      </c>
      <c r="I42" s="3">
        <f t="shared" si="35"/>
        <v>0</v>
      </c>
      <c r="J42" s="3">
        <f t="shared" si="35"/>
        <v>2</v>
      </c>
      <c r="K42" s="3">
        <f t="shared" si="35"/>
        <v>0</v>
      </c>
      <c r="L42" s="3">
        <f t="shared" si="35"/>
        <v>0</v>
      </c>
      <c r="M42" s="3">
        <f t="shared" si="35"/>
        <v>0</v>
      </c>
    </row>
    <row r="43" spans="1:13" x14ac:dyDescent="0.25">
      <c r="A43" s="2" t="str">
        <f t="shared" si="20"/>
        <v>Lachlan Loutit</v>
      </c>
      <c r="B43" s="1"/>
      <c r="C43" s="3">
        <f t="shared" si="35"/>
        <v>1</v>
      </c>
      <c r="D43" s="3">
        <f t="shared" si="35"/>
        <v>1</v>
      </c>
      <c r="E43" s="3">
        <f t="shared" si="35"/>
        <v>0</v>
      </c>
      <c r="F43" s="3">
        <f t="shared" si="35"/>
        <v>4</v>
      </c>
      <c r="G43" s="3">
        <f t="shared" si="35"/>
        <v>3</v>
      </c>
      <c r="H43" s="3">
        <f t="shared" si="35"/>
        <v>1</v>
      </c>
      <c r="I43" s="3">
        <f t="shared" si="35"/>
        <v>2</v>
      </c>
      <c r="J43" s="3">
        <f t="shared" si="35"/>
        <v>2</v>
      </c>
      <c r="K43" s="3">
        <f t="shared" si="35"/>
        <v>0</v>
      </c>
      <c r="L43" s="3">
        <f t="shared" si="35"/>
        <v>0</v>
      </c>
      <c r="M43" s="3">
        <f t="shared" si="35"/>
        <v>5</v>
      </c>
    </row>
  </sheetData>
  <mergeCells count="3">
    <mergeCell ref="A23:M23"/>
    <mergeCell ref="A24:M24"/>
    <mergeCell ref="A2:P2"/>
  </mergeCells>
  <conditionalFormatting sqref="A4:A22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46"/>
  <sheetViews>
    <sheetView workbookViewId="0">
      <selection activeCell="F8" sqref="F8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33</v>
      </c>
      <c r="D1" s="13" t="s">
        <v>34</v>
      </c>
      <c r="I1" s="15" t="s">
        <v>17</v>
      </c>
    </row>
    <row r="2" spans="1:10" x14ac:dyDescent="0.25">
      <c r="A2" s="7" t="s">
        <v>311</v>
      </c>
      <c r="B2" s="12">
        <v>231</v>
      </c>
      <c r="C2" s="12">
        <v>5</v>
      </c>
      <c r="D2" s="12">
        <v>236</v>
      </c>
      <c r="I2" t="s">
        <v>44</v>
      </c>
      <c r="J2" t="s">
        <v>45</v>
      </c>
    </row>
    <row r="3" spans="1:10" x14ac:dyDescent="0.25">
      <c r="A3" s="4" t="s">
        <v>312</v>
      </c>
      <c r="B3">
        <v>8</v>
      </c>
      <c r="C3">
        <v>1</v>
      </c>
      <c r="D3">
        <v>9</v>
      </c>
      <c r="I3" t="s">
        <v>46</v>
      </c>
      <c r="J3" t="s">
        <v>45</v>
      </c>
    </row>
    <row r="4" spans="1:10" x14ac:dyDescent="0.25">
      <c r="A4" s="4" t="s">
        <v>313</v>
      </c>
      <c r="B4">
        <v>17</v>
      </c>
      <c r="D4">
        <v>17</v>
      </c>
      <c r="I4" t="s">
        <v>47</v>
      </c>
      <c r="J4" t="s">
        <v>45</v>
      </c>
    </row>
    <row r="5" spans="1:10" x14ac:dyDescent="0.25">
      <c r="A5" s="4" t="s">
        <v>272</v>
      </c>
      <c r="B5">
        <v>3</v>
      </c>
      <c r="C5">
        <v>1</v>
      </c>
      <c r="D5">
        <v>4</v>
      </c>
      <c r="I5" t="s">
        <v>48</v>
      </c>
      <c r="J5" t="s">
        <v>45</v>
      </c>
    </row>
    <row r="6" spans="1:10" x14ac:dyDescent="0.25">
      <c r="A6" s="4" t="s">
        <v>343</v>
      </c>
      <c r="B6">
        <v>26</v>
      </c>
      <c r="C6">
        <v>1</v>
      </c>
      <c r="D6">
        <v>27</v>
      </c>
      <c r="I6" t="s">
        <v>49</v>
      </c>
      <c r="J6" t="s">
        <v>45</v>
      </c>
    </row>
    <row r="7" spans="1:10" x14ac:dyDescent="0.25">
      <c r="A7" s="4" t="s">
        <v>314</v>
      </c>
      <c r="B7">
        <v>24</v>
      </c>
      <c r="D7">
        <v>24</v>
      </c>
      <c r="I7" t="s">
        <v>50</v>
      </c>
      <c r="J7" t="s">
        <v>45</v>
      </c>
    </row>
    <row r="8" spans="1:10" x14ac:dyDescent="0.25">
      <c r="A8" s="4" t="s">
        <v>302</v>
      </c>
      <c r="B8">
        <v>1</v>
      </c>
      <c r="D8">
        <v>1</v>
      </c>
      <c r="I8" t="s">
        <v>51</v>
      </c>
      <c r="J8" t="s">
        <v>45</v>
      </c>
    </row>
    <row r="9" spans="1:10" x14ac:dyDescent="0.25">
      <c r="A9" s="4" t="s">
        <v>315</v>
      </c>
      <c r="B9">
        <v>24</v>
      </c>
      <c r="D9">
        <v>24</v>
      </c>
      <c r="I9" t="s">
        <v>52</v>
      </c>
      <c r="J9" t="s">
        <v>45</v>
      </c>
    </row>
    <row r="10" spans="1:10" x14ac:dyDescent="0.25">
      <c r="A10" s="4" t="s">
        <v>316</v>
      </c>
      <c r="B10">
        <v>31</v>
      </c>
      <c r="D10">
        <v>31</v>
      </c>
      <c r="I10" t="s">
        <v>53</v>
      </c>
      <c r="J10" t="s">
        <v>45</v>
      </c>
    </row>
    <row r="11" spans="1:10" x14ac:dyDescent="0.25">
      <c r="A11" s="4" t="s">
        <v>317</v>
      </c>
      <c r="B11">
        <v>24</v>
      </c>
      <c r="D11">
        <v>24</v>
      </c>
      <c r="I11" t="s">
        <v>54</v>
      </c>
      <c r="J11" t="s">
        <v>45</v>
      </c>
    </row>
    <row r="12" spans="1:10" x14ac:dyDescent="0.25">
      <c r="A12" s="4" t="s">
        <v>351</v>
      </c>
      <c r="B12">
        <v>11</v>
      </c>
      <c r="D12">
        <v>11</v>
      </c>
      <c r="I12" t="s">
        <v>55</v>
      </c>
      <c r="J12" t="s">
        <v>45</v>
      </c>
    </row>
    <row r="13" spans="1:10" x14ac:dyDescent="0.25">
      <c r="A13" s="7" t="s">
        <v>376</v>
      </c>
      <c r="B13" s="12">
        <v>5</v>
      </c>
      <c r="C13" s="12"/>
      <c r="D13" s="12">
        <v>5</v>
      </c>
      <c r="I13" t="s">
        <v>56</v>
      </c>
      <c r="J13" t="s">
        <v>45</v>
      </c>
    </row>
    <row r="14" spans="1:10" x14ac:dyDescent="0.25">
      <c r="A14" s="4" t="s">
        <v>359</v>
      </c>
      <c r="B14">
        <v>1</v>
      </c>
      <c r="D14">
        <v>1</v>
      </c>
      <c r="I14" t="s">
        <v>57</v>
      </c>
      <c r="J14" t="s">
        <v>45</v>
      </c>
    </row>
    <row r="15" spans="1:10" x14ac:dyDescent="0.25">
      <c r="A15" s="4" t="s">
        <v>345</v>
      </c>
      <c r="B15">
        <v>2</v>
      </c>
      <c r="D15">
        <v>2</v>
      </c>
      <c r="I15" t="s">
        <v>58</v>
      </c>
      <c r="J15" t="s">
        <v>45</v>
      </c>
    </row>
    <row r="16" spans="1:10" x14ac:dyDescent="0.25">
      <c r="A16" s="4" t="s">
        <v>318</v>
      </c>
      <c r="B16">
        <v>17</v>
      </c>
      <c r="C16">
        <v>2</v>
      </c>
      <c r="D16">
        <v>19</v>
      </c>
      <c r="I16" t="s">
        <v>59</v>
      </c>
      <c r="J16" t="s">
        <v>45</v>
      </c>
    </row>
    <row r="17" spans="1:10" x14ac:dyDescent="0.25">
      <c r="A17" s="4" t="s">
        <v>319</v>
      </c>
      <c r="B17">
        <v>29</v>
      </c>
      <c r="D17">
        <v>29</v>
      </c>
      <c r="I17" t="s">
        <v>60</v>
      </c>
      <c r="J17" t="s">
        <v>45</v>
      </c>
    </row>
    <row r="18" spans="1:10" x14ac:dyDescent="0.25">
      <c r="A18" s="4" t="s">
        <v>389</v>
      </c>
      <c r="B18">
        <v>1</v>
      </c>
      <c r="D18">
        <v>1</v>
      </c>
      <c r="I18" t="s">
        <v>61</v>
      </c>
      <c r="J18" t="s">
        <v>45</v>
      </c>
    </row>
    <row r="19" spans="1:10" x14ac:dyDescent="0.25">
      <c r="A19" s="4" t="s">
        <v>377</v>
      </c>
      <c r="B19">
        <v>7</v>
      </c>
      <c r="D19">
        <v>7</v>
      </c>
      <c r="I19" t="s">
        <v>62</v>
      </c>
      <c r="J19" t="s">
        <v>45</v>
      </c>
    </row>
    <row r="20" spans="1:10" x14ac:dyDescent="0.25">
      <c r="A20" s="4" t="s">
        <v>273</v>
      </c>
      <c r="B20">
        <v>249</v>
      </c>
      <c r="C20">
        <v>14</v>
      </c>
      <c r="D20">
        <v>263</v>
      </c>
      <c r="I20" t="s">
        <v>63</v>
      </c>
      <c r="J20" t="s">
        <v>45</v>
      </c>
    </row>
    <row r="21" spans="1:10" x14ac:dyDescent="0.25">
      <c r="A21" s="4" t="s">
        <v>309</v>
      </c>
      <c r="B21">
        <v>32</v>
      </c>
      <c r="D21">
        <v>32</v>
      </c>
      <c r="I21" t="s">
        <v>64</v>
      </c>
      <c r="J21" t="s">
        <v>45</v>
      </c>
    </row>
    <row r="22" spans="1:10" x14ac:dyDescent="0.25">
      <c r="A22" s="4" t="s">
        <v>123</v>
      </c>
      <c r="B22">
        <v>24</v>
      </c>
      <c r="C22">
        <v>1</v>
      </c>
      <c r="D22">
        <v>25</v>
      </c>
      <c r="I22" t="s">
        <v>65</v>
      </c>
      <c r="J22" t="s">
        <v>45</v>
      </c>
    </row>
    <row r="23" spans="1:10" x14ac:dyDescent="0.25">
      <c r="A23" s="4" t="s">
        <v>296</v>
      </c>
      <c r="B23">
        <v>17</v>
      </c>
      <c r="C23">
        <v>4</v>
      </c>
      <c r="D23">
        <v>21</v>
      </c>
      <c r="I23" t="s">
        <v>66</v>
      </c>
      <c r="J23" t="s">
        <v>45</v>
      </c>
    </row>
    <row r="24" spans="1:10" x14ac:dyDescent="0.25">
      <c r="A24" s="4" t="s">
        <v>299</v>
      </c>
      <c r="B24">
        <v>20</v>
      </c>
      <c r="C24">
        <v>3</v>
      </c>
      <c r="D24">
        <v>23</v>
      </c>
      <c r="I24" t="s">
        <v>67</v>
      </c>
      <c r="J24" t="s">
        <v>45</v>
      </c>
    </row>
    <row r="25" spans="1:10" x14ac:dyDescent="0.25">
      <c r="A25" s="4" t="s">
        <v>274</v>
      </c>
      <c r="B25">
        <v>29</v>
      </c>
      <c r="D25">
        <v>29</v>
      </c>
      <c r="I25" t="s">
        <v>68</v>
      </c>
      <c r="J25" t="s">
        <v>45</v>
      </c>
    </row>
    <row r="26" spans="1:10" x14ac:dyDescent="0.25">
      <c r="A26" s="4" t="s">
        <v>275</v>
      </c>
      <c r="B26">
        <v>28</v>
      </c>
      <c r="C26">
        <v>3</v>
      </c>
      <c r="D26">
        <v>31</v>
      </c>
      <c r="I26" t="s">
        <v>69</v>
      </c>
      <c r="J26" t="s">
        <v>45</v>
      </c>
    </row>
    <row r="27" spans="1:10" x14ac:dyDescent="0.25">
      <c r="A27" s="4" t="s">
        <v>292</v>
      </c>
      <c r="B27">
        <v>22</v>
      </c>
      <c r="C27">
        <v>2</v>
      </c>
      <c r="D27">
        <v>24</v>
      </c>
      <c r="I27" t="s">
        <v>70</v>
      </c>
      <c r="J27" t="s">
        <v>45</v>
      </c>
    </row>
    <row r="28" spans="1:10" x14ac:dyDescent="0.25">
      <c r="A28" s="4" t="s">
        <v>243</v>
      </c>
      <c r="B28">
        <v>31</v>
      </c>
      <c r="D28">
        <v>31</v>
      </c>
      <c r="I28" t="s">
        <v>71</v>
      </c>
      <c r="J28" t="s">
        <v>45</v>
      </c>
    </row>
    <row r="29" spans="1:10" x14ac:dyDescent="0.25">
      <c r="A29" s="4" t="s">
        <v>276</v>
      </c>
      <c r="B29">
        <v>32</v>
      </c>
      <c r="D29">
        <v>32</v>
      </c>
      <c r="I29" t="s">
        <v>72</v>
      </c>
      <c r="J29" t="s">
        <v>45</v>
      </c>
    </row>
    <row r="30" spans="1:10" x14ac:dyDescent="0.25">
      <c r="A30" s="4" t="s">
        <v>240</v>
      </c>
      <c r="B30">
        <v>14</v>
      </c>
      <c r="C30">
        <v>1</v>
      </c>
      <c r="D30">
        <v>15</v>
      </c>
      <c r="I30" t="s">
        <v>73</v>
      </c>
      <c r="J30" t="s">
        <v>45</v>
      </c>
    </row>
    <row r="31" spans="1:10" x14ac:dyDescent="0.25">
      <c r="A31" s="7" t="s">
        <v>320</v>
      </c>
      <c r="B31" s="12">
        <v>258</v>
      </c>
      <c r="C31" s="12"/>
      <c r="D31" s="12">
        <v>258</v>
      </c>
      <c r="I31" t="s">
        <v>74</v>
      </c>
      <c r="J31" t="s">
        <v>45</v>
      </c>
    </row>
    <row r="32" spans="1:10" x14ac:dyDescent="0.25">
      <c r="A32" s="4" t="s">
        <v>304</v>
      </c>
      <c r="B32">
        <v>32</v>
      </c>
      <c r="D32">
        <v>32</v>
      </c>
      <c r="I32" t="s">
        <v>75</v>
      </c>
      <c r="J32" t="s">
        <v>45</v>
      </c>
    </row>
    <row r="33" spans="1:10" x14ac:dyDescent="0.25">
      <c r="A33" s="4" t="s">
        <v>305</v>
      </c>
      <c r="B33">
        <v>31</v>
      </c>
      <c r="D33">
        <v>31</v>
      </c>
      <c r="I33" t="s">
        <v>76</v>
      </c>
      <c r="J33" t="s">
        <v>45</v>
      </c>
    </row>
    <row r="34" spans="1:10" x14ac:dyDescent="0.25">
      <c r="A34" s="4" t="s">
        <v>307</v>
      </c>
      <c r="B34">
        <v>17</v>
      </c>
      <c r="D34">
        <v>17</v>
      </c>
      <c r="I34" t="s">
        <v>77</v>
      </c>
      <c r="J34" t="s">
        <v>45</v>
      </c>
    </row>
    <row r="35" spans="1:10" x14ac:dyDescent="0.25">
      <c r="A35" s="4" t="s">
        <v>308</v>
      </c>
      <c r="B35">
        <v>12</v>
      </c>
      <c r="D35">
        <v>12</v>
      </c>
      <c r="I35" t="s">
        <v>78</v>
      </c>
      <c r="J35" t="s">
        <v>45</v>
      </c>
    </row>
    <row r="36" spans="1:10" x14ac:dyDescent="0.25">
      <c r="A36" s="4" t="s">
        <v>259</v>
      </c>
      <c r="B36">
        <v>1</v>
      </c>
      <c r="D36">
        <v>1</v>
      </c>
      <c r="I36" t="s">
        <v>79</v>
      </c>
      <c r="J36" t="s">
        <v>45</v>
      </c>
    </row>
    <row r="37" spans="1:10" x14ac:dyDescent="0.25">
      <c r="A37" s="4" t="s">
        <v>321</v>
      </c>
      <c r="B37">
        <v>22</v>
      </c>
      <c r="D37">
        <v>22</v>
      </c>
      <c r="I37" t="s">
        <v>80</v>
      </c>
      <c r="J37" t="s">
        <v>45</v>
      </c>
    </row>
    <row r="38" spans="1:10" x14ac:dyDescent="0.25">
      <c r="A38" s="4" t="s">
        <v>322</v>
      </c>
      <c r="B38">
        <v>30</v>
      </c>
      <c r="D38">
        <v>30</v>
      </c>
      <c r="I38" t="s">
        <v>81</v>
      </c>
      <c r="J38" t="s">
        <v>45</v>
      </c>
    </row>
    <row r="39" spans="1:10" x14ac:dyDescent="0.25">
      <c r="A39" s="4" t="s">
        <v>323</v>
      </c>
      <c r="B39">
        <v>31</v>
      </c>
      <c r="D39">
        <v>31</v>
      </c>
      <c r="I39" t="s">
        <v>82</v>
      </c>
      <c r="J39" t="s">
        <v>45</v>
      </c>
    </row>
    <row r="40" spans="1:10" x14ac:dyDescent="0.25">
      <c r="A40" s="4" t="s">
        <v>324</v>
      </c>
      <c r="B40">
        <v>11</v>
      </c>
      <c r="D40">
        <v>11</v>
      </c>
      <c r="I40" t="s">
        <v>83</v>
      </c>
      <c r="J40" t="s">
        <v>45</v>
      </c>
    </row>
    <row r="41" spans="1:10" x14ac:dyDescent="0.25">
      <c r="A41" s="4" t="s">
        <v>325</v>
      </c>
      <c r="B41">
        <v>26</v>
      </c>
      <c r="D41">
        <v>26</v>
      </c>
      <c r="I41" t="s">
        <v>84</v>
      </c>
      <c r="J41" t="s">
        <v>45</v>
      </c>
    </row>
    <row r="42" spans="1:10" x14ac:dyDescent="0.25">
      <c r="A42" s="7" t="s">
        <v>326</v>
      </c>
      <c r="B42" s="12">
        <v>13</v>
      </c>
      <c r="C42" s="12"/>
      <c r="D42" s="12">
        <v>13</v>
      </c>
      <c r="I42" t="s">
        <v>85</v>
      </c>
      <c r="J42" t="s">
        <v>45</v>
      </c>
    </row>
    <row r="43" spans="1:10" x14ac:dyDescent="0.25">
      <c r="A43" s="4" t="s">
        <v>352</v>
      </c>
      <c r="B43">
        <v>18</v>
      </c>
      <c r="D43">
        <v>18</v>
      </c>
      <c r="I43" t="s">
        <v>86</v>
      </c>
      <c r="J43" t="s">
        <v>45</v>
      </c>
    </row>
    <row r="44" spans="1:10" x14ac:dyDescent="0.25">
      <c r="A44" s="4" t="s">
        <v>363</v>
      </c>
      <c r="B44">
        <v>6</v>
      </c>
      <c r="D44">
        <v>6</v>
      </c>
      <c r="I44" t="s">
        <v>87</v>
      </c>
      <c r="J44" t="s">
        <v>45</v>
      </c>
    </row>
    <row r="45" spans="1:10" x14ac:dyDescent="0.25">
      <c r="A45" s="4" t="s">
        <v>374</v>
      </c>
      <c r="B45">
        <v>1</v>
      </c>
      <c r="D45">
        <v>1</v>
      </c>
      <c r="I45" t="s">
        <v>88</v>
      </c>
      <c r="J45" t="s">
        <v>45</v>
      </c>
    </row>
    <row r="46" spans="1:10" x14ac:dyDescent="0.25">
      <c r="A46" s="4" t="s">
        <v>378</v>
      </c>
      <c r="B46">
        <v>5</v>
      </c>
      <c r="D46">
        <v>5</v>
      </c>
      <c r="I46" t="s">
        <v>89</v>
      </c>
      <c r="J46" t="s">
        <v>45</v>
      </c>
    </row>
    <row r="47" spans="1:10" x14ac:dyDescent="0.25">
      <c r="A47" s="4" t="s">
        <v>384</v>
      </c>
      <c r="B47">
        <v>1</v>
      </c>
      <c r="D47">
        <v>1</v>
      </c>
      <c r="I47" t="s">
        <v>90</v>
      </c>
      <c r="J47" t="s">
        <v>45</v>
      </c>
    </row>
    <row r="48" spans="1:10" x14ac:dyDescent="0.25">
      <c r="A48" s="4" t="s">
        <v>390</v>
      </c>
      <c r="B48">
        <v>1</v>
      </c>
      <c r="D48">
        <v>1</v>
      </c>
      <c r="I48" t="s">
        <v>91</v>
      </c>
      <c r="J48" t="s">
        <v>45</v>
      </c>
    </row>
    <row r="49" spans="1:10" x14ac:dyDescent="0.25">
      <c r="A49" s="4" t="s">
        <v>327</v>
      </c>
      <c r="B49">
        <v>239</v>
      </c>
      <c r="C49">
        <v>1</v>
      </c>
      <c r="D49">
        <v>240</v>
      </c>
      <c r="I49" t="s">
        <v>92</v>
      </c>
      <c r="J49" t="s">
        <v>45</v>
      </c>
    </row>
    <row r="50" spans="1:10" x14ac:dyDescent="0.25">
      <c r="A50" s="4" t="s">
        <v>282</v>
      </c>
      <c r="B50">
        <v>26</v>
      </c>
      <c r="D50">
        <v>26</v>
      </c>
      <c r="I50" t="s">
        <v>93</v>
      </c>
      <c r="J50" t="s">
        <v>45</v>
      </c>
    </row>
    <row r="51" spans="1:10" x14ac:dyDescent="0.25">
      <c r="A51" s="4" t="s">
        <v>298</v>
      </c>
      <c r="B51">
        <v>24</v>
      </c>
      <c r="D51">
        <v>24</v>
      </c>
      <c r="I51" t="s">
        <v>94</v>
      </c>
      <c r="J51" t="s">
        <v>45</v>
      </c>
    </row>
    <row r="52" spans="1:10" x14ac:dyDescent="0.25">
      <c r="A52" s="4" t="s">
        <v>346</v>
      </c>
      <c r="B52">
        <v>19</v>
      </c>
      <c r="D52">
        <v>19</v>
      </c>
      <c r="I52" t="s">
        <v>95</v>
      </c>
      <c r="J52" t="s">
        <v>45</v>
      </c>
    </row>
    <row r="53" spans="1:10" x14ac:dyDescent="0.25">
      <c r="A53" s="4" t="s">
        <v>328</v>
      </c>
      <c r="B53">
        <v>24</v>
      </c>
      <c r="D53">
        <v>24</v>
      </c>
      <c r="I53" t="s">
        <v>96</v>
      </c>
      <c r="J53" t="s">
        <v>45</v>
      </c>
    </row>
    <row r="54" spans="1:10" x14ac:dyDescent="0.25">
      <c r="A54" s="4" t="s">
        <v>347</v>
      </c>
      <c r="B54">
        <v>1</v>
      </c>
      <c r="D54">
        <v>1</v>
      </c>
      <c r="I54" t="s">
        <v>97</v>
      </c>
      <c r="J54" t="s">
        <v>45</v>
      </c>
    </row>
    <row r="55" spans="1:10" x14ac:dyDescent="0.25">
      <c r="A55" s="4" t="s">
        <v>381</v>
      </c>
      <c r="B55">
        <v>7</v>
      </c>
      <c r="D55">
        <v>7</v>
      </c>
      <c r="I55" t="s">
        <v>98</v>
      </c>
      <c r="J55" t="s">
        <v>45</v>
      </c>
    </row>
    <row r="56" spans="1:10" x14ac:dyDescent="0.25">
      <c r="A56" s="4" t="s">
        <v>192</v>
      </c>
      <c r="B56">
        <v>29</v>
      </c>
      <c r="D56">
        <v>29</v>
      </c>
      <c r="I56" t="s">
        <v>99</v>
      </c>
      <c r="J56" t="s">
        <v>45</v>
      </c>
    </row>
    <row r="57" spans="1:10" x14ac:dyDescent="0.25">
      <c r="A57" s="4" t="s">
        <v>329</v>
      </c>
      <c r="B57">
        <v>24</v>
      </c>
      <c r="D57">
        <v>24</v>
      </c>
      <c r="I57" t="s">
        <v>100</v>
      </c>
      <c r="J57" t="s">
        <v>45</v>
      </c>
    </row>
    <row r="58" spans="1:10" x14ac:dyDescent="0.25">
      <c r="A58" s="4" t="s">
        <v>330</v>
      </c>
      <c r="B58">
        <v>28</v>
      </c>
      <c r="D58">
        <v>28</v>
      </c>
      <c r="I58" t="s">
        <v>101</v>
      </c>
      <c r="J58" t="s">
        <v>45</v>
      </c>
    </row>
    <row r="59" spans="1:10" x14ac:dyDescent="0.25">
      <c r="A59" s="7" t="s">
        <v>331</v>
      </c>
      <c r="B59" s="12">
        <v>27</v>
      </c>
      <c r="C59" s="12">
        <v>1</v>
      </c>
      <c r="D59" s="12">
        <v>28</v>
      </c>
      <c r="I59" t="s">
        <v>102</v>
      </c>
      <c r="J59" t="s">
        <v>45</v>
      </c>
    </row>
    <row r="60" spans="1:10" x14ac:dyDescent="0.25">
      <c r="A60" s="4" t="s">
        <v>332</v>
      </c>
      <c r="B60">
        <v>7</v>
      </c>
      <c r="D60">
        <v>7</v>
      </c>
      <c r="I60" t="s">
        <v>103</v>
      </c>
      <c r="J60" t="s">
        <v>45</v>
      </c>
    </row>
    <row r="61" spans="1:10" x14ac:dyDescent="0.25">
      <c r="A61" s="4" t="s">
        <v>391</v>
      </c>
      <c r="B61">
        <v>1</v>
      </c>
      <c r="D61">
        <v>1</v>
      </c>
      <c r="I61" t="s">
        <v>104</v>
      </c>
      <c r="J61" t="s">
        <v>45</v>
      </c>
    </row>
    <row r="62" spans="1:10" x14ac:dyDescent="0.25">
      <c r="A62" s="4" t="s">
        <v>333</v>
      </c>
      <c r="B62">
        <v>6</v>
      </c>
      <c r="D62">
        <v>6</v>
      </c>
      <c r="I62" t="s">
        <v>105</v>
      </c>
      <c r="J62" t="s">
        <v>45</v>
      </c>
    </row>
    <row r="63" spans="1:10" x14ac:dyDescent="0.25">
      <c r="A63" s="4" t="s">
        <v>348</v>
      </c>
      <c r="B63">
        <v>1</v>
      </c>
      <c r="D63">
        <v>1</v>
      </c>
      <c r="I63" t="s">
        <v>106</v>
      </c>
      <c r="J63" t="s">
        <v>45</v>
      </c>
    </row>
    <row r="64" spans="1:10" x14ac:dyDescent="0.25">
      <c r="A64" s="4" t="s">
        <v>355</v>
      </c>
      <c r="B64">
        <v>2</v>
      </c>
      <c r="D64">
        <v>2</v>
      </c>
      <c r="I64" t="s">
        <v>107</v>
      </c>
      <c r="J64" t="s">
        <v>45</v>
      </c>
    </row>
    <row r="65" spans="1:10" x14ac:dyDescent="0.25">
      <c r="A65" s="4" t="s">
        <v>373</v>
      </c>
      <c r="B65">
        <v>9</v>
      </c>
      <c r="D65">
        <v>9</v>
      </c>
      <c r="I65" t="s">
        <v>108</v>
      </c>
      <c r="J65" t="s">
        <v>45</v>
      </c>
    </row>
    <row r="66" spans="1:10" x14ac:dyDescent="0.25">
      <c r="A66" s="4" t="s">
        <v>371</v>
      </c>
      <c r="B66">
        <v>2</v>
      </c>
      <c r="D66">
        <v>2</v>
      </c>
      <c r="I66" t="s">
        <v>109</v>
      </c>
      <c r="J66" t="s">
        <v>45</v>
      </c>
    </row>
    <row r="67" spans="1:10" x14ac:dyDescent="0.25">
      <c r="A67" s="4" t="s">
        <v>370</v>
      </c>
      <c r="B67">
        <v>1</v>
      </c>
      <c r="D67">
        <v>1</v>
      </c>
      <c r="I67" t="s">
        <v>110</v>
      </c>
      <c r="J67" t="s">
        <v>45</v>
      </c>
    </row>
    <row r="68" spans="1:10" x14ac:dyDescent="0.25">
      <c r="A68" s="4" t="s">
        <v>372</v>
      </c>
      <c r="B68">
        <v>1</v>
      </c>
      <c r="D68">
        <v>1</v>
      </c>
      <c r="I68" t="s">
        <v>111</v>
      </c>
      <c r="J68" t="s">
        <v>45</v>
      </c>
    </row>
    <row r="69" spans="1:10" x14ac:dyDescent="0.25">
      <c r="A69" s="4" t="s">
        <v>277</v>
      </c>
      <c r="B69">
        <v>224</v>
      </c>
      <c r="C69">
        <v>6</v>
      </c>
      <c r="D69">
        <v>230</v>
      </c>
      <c r="I69" t="s">
        <v>112</v>
      </c>
      <c r="J69" t="s">
        <v>45</v>
      </c>
    </row>
    <row r="70" spans="1:10" x14ac:dyDescent="0.25">
      <c r="A70" s="4" t="s">
        <v>278</v>
      </c>
      <c r="B70">
        <v>24</v>
      </c>
      <c r="D70">
        <v>24</v>
      </c>
      <c r="I70" t="s">
        <v>113</v>
      </c>
      <c r="J70" t="s">
        <v>45</v>
      </c>
    </row>
    <row r="71" spans="1:10" x14ac:dyDescent="0.25">
      <c r="A71" s="4" t="s">
        <v>197</v>
      </c>
      <c r="B71">
        <v>1</v>
      </c>
      <c r="D71">
        <v>1</v>
      </c>
      <c r="I71" t="s">
        <v>114</v>
      </c>
      <c r="J71" t="s">
        <v>45</v>
      </c>
    </row>
    <row r="72" spans="1:10" x14ac:dyDescent="0.25">
      <c r="A72" s="4" t="s">
        <v>198</v>
      </c>
      <c r="B72">
        <v>19</v>
      </c>
      <c r="C72">
        <v>3</v>
      </c>
      <c r="D72">
        <v>22</v>
      </c>
      <c r="I72" t="s">
        <v>115</v>
      </c>
      <c r="J72" t="s">
        <v>45</v>
      </c>
    </row>
    <row r="73" spans="1:10" x14ac:dyDescent="0.25">
      <c r="A73" s="4" t="s">
        <v>306</v>
      </c>
      <c r="B73">
        <v>25</v>
      </c>
      <c r="D73">
        <v>25</v>
      </c>
      <c r="I73" t="s">
        <v>116</v>
      </c>
      <c r="J73" t="s">
        <v>45</v>
      </c>
    </row>
    <row r="74" spans="1:10" x14ac:dyDescent="0.25">
      <c r="A74" s="4" t="s">
        <v>201</v>
      </c>
      <c r="B74">
        <v>24</v>
      </c>
      <c r="C74">
        <v>1</v>
      </c>
      <c r="D74">
        <v>25</v>
      </c>
      <c r="I74" t="s">
        <v>117</v>
      </c>
      <c r="J74" t="s">
        <v>45</v>
      </c>
    </row>
    <row r="75" spans="1:10" x14ac:dyDescent="0.25">
      <c r="A75" s="4" t="s">
        <v>97</v>
      </c>
      <c r="B75">
        <v>28</v>
      </c>
      <c r="D75">
        <v>28</v>
      </c>
      <c r="I75" t="s">
        <v>118</v>
      </c>
      <c r="J75" t="s">
        <v>45</v>
      </c>
    </row>
    <row r="76" spans="1:10" x14ac:dyDescent="0.25">
      <c r="A76" s="4" t="s">
        <v>272</v>
      </c>
      <c r="B76">
        <v>1</v>
      </c>
      <c r="D76">
        <v>1</v>
      </c>
      <c r="I76" t="s">
        <v>119</v>
      </c>
      <c r="J76" t="s">
        <v>45</v>
      </c>
    </row>
    <row r="77" spans="1:10" x14ac:dyDescent="0.25">
      <c r="A77" s="7" t="s">
        <v>334</v>
      </c>
      <c r="B77" s="12">
        <v>14</v>
      </c>
      <c r="C77" s="12"/>
      <c r="D77" s="12">
        <v>14</v>
      </c>
      <c r="I77" t="s">
        <v>120</v>
      </c>
      <c r="J77" t="s">
        <v>45</v>
      </c>
    </row>
    <row r="78" spans="1:10" x14ac:dyDescent="0.25">
      <c r="A78" s="4" t="s">
        <v>279</v>
      </c>
      <c r="B78">
        <v>26</v>
      </c>
      <c r="C78">
        <v>2</v>
      </c>
      <c r="D78">
        <v>28</v>
      </c>
      <c r="I78" t="s">
        <v>121</v>
      </c>
      <c r="J78" t="s">
        <v>45</v>
      </c>
    </row>
    <row r="79" spans="1:10" x14ac:dyDescent="0.25">
      <c r="A79" s="4" t="s">
        <v>280</v>
      </c>
      <c r="B79">
        <v>27</v>
      </c>
      <c r="D79">
        <v>27</v>
      </c>
      <c r="I79" t="s">
        <v>122</v>
      </c>
      <c r="J79" t="s">
        <v>45</v>
      </c>
    </row>
    <row r="80" spans="1:10" x14ac:dyDescent="0.25">
      <c r="A80" s="4" t="s">
        <v>160</v>
      </c>
      <c r="B80">
        <v>3</v>
      </c>
      <c r="D80">
        <v>3</v>
      </c>
      <c r="I80" t="s">
        <v>123</v>
      </c>
      <c r="J80" t="s">
        <v>45</v>
      </c>
    </row>
    <row r="81" spans="1:10" x14ac:dyDescent="0.25">
      <c r="A81" s="4" t="s">
        <v>281</v>
      </c>
      <c r="B81">
        <v>24</v>
      </c>
      <c r="D81">
        <v>24</v>
      </c>
      <c r="I81" t="s">
        <v>124</v>
      </c>
      <c r="J81" t="s">
        <v>45</v>
      </c>
    </row>
    <row r="82" spans="1:10" x14ac:dyDescent="0.25">
      <c r="A82" s="4" t="s">
        <v>335</v>
      </c>
      <c r="B82">
        <v>7</v>
      </c>
      <c r="D82">
        <v>7</v>
      </c>
      <c r="I82" t="s">
        <v>125</v>
      </c>
      <c r="J82" t="s">
        <v>45</v>
      </c>
    </row>
    <row r="83" spans="1:10" x14ac:dyDescent="0.25">
      <c r="A83" s="4" t="s">
        <v>366</v>
      </c>
      <c r="B83">
        <v>1</v>
      </c>
      <c r="D83">
        <v>1</v>
      </c>
      <c r="I83" t="s">
        <v>126</v>
      </c>
      <c r="J83" t="s">
        <v>45</v>
      </c>
    </row>
    <row r="84" spans="1:10" x14ac:dyDescent="0.25">
      <c r="A84" s="4" t="s">
        <v>283</v>
      </c>
      <c r="B84">
        <v>222</v>
      </c>
      <c r="C84">
        <v>18</v>
      </c>
      <c r="D84">
        <v>240</v>
      </c>
      <c r="I84" t="s">
        <v>127</v>
      </c>
      <c r="J84" t="s">
        <v>45</v>
      </c>
    </row>
    <row r="85" spans="1:10" x14ac:dyDescent="0.25">
      <c r="A85" s="4" t="s">
        <v>344</v>
      </c>
      <c r="B85">
        <v>15</v>
      </c>
      <c r="D85">
        <v>15</v>
      </c>
      <c r="I85" t="s">
        <v>128</v>
      </c>
      <c r="J85" t="s">
        <v>45</v>
      </c>
    </row>
    <row r="86" spans="1:10" x14ac:dyDescent="0.25">
      <c r="A86" s="4" t="s">
        <v>284</v>
      </c>
      <c r="B86">
        <v>15</v>
      </c>
      <c r="D86">
        <v>15</v>
      </c>
      <c r="I86" t="s">
        <v>129</v>
      </c>
      <c r="J86" t="s">
        <v>45</v>
      </c>
    </row>
    <row r="87" spans="1:10" x14ac:dyDescent="0.25">
      <c r="A87" s="4" t="s">
        <v>285</v>
      </c>
      <c r="B87">
        <v>16</v>
      </c>
      <c r="D87">
        <v>16</v>
      </c>
      <c r="I87" t="s">
        <v>130</v>
      </c>
      <c r="J87" t="s">
        <v>45</v>
      </c>
    </row>
    <row r="88" spans="1:10" x14ac:dyDescent="0.25">
      <c r="A88" s="4" t="s">
        <v>286</v>
      </c>
      <c r="B88">
        <v>9</v>
      </c>
      <c r="C88">
        <v>17</v>
      </c>
      <c r="D88">
        <v>26</v>
      </c>
      <c r="I88" t="s">
        <v>131</v>
      </c>
      <c r="J88" t="s">
        <v>45</v>
      </c>
    </row>
    <row r="89" spans="1:10" x14ac:dyDescent="0.25">
      <c r="A89" s="4" t="s">
        <v>287</v>
      </c>
      <c r="B89">
        <v>17</v>
      </c>
      <c r="D89">
        <v>17</v>
      </c>
      <c r="I89" t="s">
        <v>132</v>
      </c>
      <c r="J89" t="s">
        <v>45</v>
      </c>
    </row>
    <row r="90" spans="1:10" x14ac:dyDescent="0.25">
      <c r="A90" s="4" t="s">
        <v>295</v>
      </c>
      <c r="B90">
        <v>15</v>
      </c>
      <c r="D90">
        <v>15</v>
      </c>
      <c r="I90" t="s">
        <v>133</v>
      </c>
      <c r="J90" t="s">
        <v>45</v>
      </c>
    </row>
    <row r="91" spans="1:10" x14ac:dyDescent="0.25">
      <c r="A91" s="4" t="s">
        <v>293</v>
      </c>
      <c r="B91">
        <v>27</v>
      </c>
      <c r="C91">
        <v>1</v>
      </c>
      <c r="D91">
        <v>28</v>
      </c>
      <c r="I91" t="s">
        <v>134</v>
      </c>
      <c r="J91" t="s">
        <v>45</v>
      </c>
    </row>
    <row r="92" spans="1:10" x14ac:dyDescent="0.25">
      <c r="A92" s="4" t="s">
        <v>256</v>
      </c>
      <c r="B92">
        <v>18</v>
      </c>
      <c r="D92">
        <v>18</v>
      </c>
      <c r="I92" t="s">
        <v>135</v>
      </c>
      <c r="J92" t="s">
        <v>45</v>
      </c>
    </row>
    <row r="93" spans="1:10" x14ac:dyDescent="0.25">
      <c r="A93" s="7" t="s">
        <v>336</v>
      </c>
      <c r="B93" s="12">
        <v>26</v>
      </c>
      <c r="C93" s="12"/>
      <c r="D93" s="12">
        <v>26</v>
      </c>
      <c r="I93" t="s">
        <v>136</v>
      </c>
      <c r="J93" t="s">
        <v>45</v>
      </c>
    </row>
    <row r="94" spans="1:10" x14ac:dyDescent="0.25">
      <c r="A94" s="4" t="s">
        <v>364</v>
      </c>
      <c r="B94">
        <v>7</v>
      </c>
      <c r="D94">
        <v>7</v>
      </c>
      <c r="I94" t="s">
        <v>137</v>
      </c>
      <c r="J94" t="s">
        <v>45</v>
      </c>
    </row>
    <row r="95" spans="1:10" x14ac:dyDescent="0.25">
      <c r="A95" s="4" t="s">
        <v>259</v>
      </c>
      <c r="B95">
        <v>8</v>
      </c>
      <c r="D95">
        <v>8</v>
      </c>
      <c r="I95" t="s">
        <v>138</v>
      </c>
      <c r="J95" t="s">
        <v>45</v>
      </c>
    </row>
    <row r="96" spans="1:10" x14ac:dyDescent="0.25">
      <c r="A96" s="4" t="s">
        <v>262</v>
      </c>
      <c r="B96">
        <v>9</v>
      </c>
      <c r="D96">
        <v>9</v>
      </c>
      <c r="I96" t="s">
        <v>139</v>
      </c>
      <c r="J96" t="s">
        <v>45</v>
      </c>
    </row>
    <row r="97" spans="1:22" x14ac:dyDescent="0.25">
      <c r="A97" s="4" t="s">
        <v>356</v>
      </c>
      <c r="B97">
        <v>3</v>
      </c>
      <c r="D97">
        <v>3</v>
      </c>
      <c r="I97" t="s">
        <v>140</v>
      </c>
      <c r="J97" t="s">
        <v>45</v>
      </c>
    </row>
    <row r="98" spans="1:22" x14ac:dyDescent="0.25">
      <c r="A98" s="4" t="s">
        <v>375</v>
      </c>
      <c r="B98">
        <v>1</v>
      </c>
      <c r="D98">
        <v>1</v>
      </c>
      <c r="I98" t="s">
        <v>141</v>
      </c>
      <c r="J98" t="s">
        <v>45</v>
      </c>
    </row>
    <row r="99" spans="1:22" x14ac:dyDescent="0.25">
      <c r="A99" s="4" t="s">
        <v>310</v>
      </c>
      <c r="B99">
        <v>18</v>
      </c>
      <c r="D99">
        <v>18</v>
      </c>
      <c r="I99" t="s">
        <v>142</v>
      </c>
      <c r="J99" t="s">
        <v>45</v>
      </c>
    </row>
    <row r="100" spans="1:22" x14ac:dyDescent="0.25">
      <c r="A100" s="4" t="s">
        <v>358</v>
      </c>
      <c r="B100">
        <v>2</v>
      </c>
      <c r="D100">
        <v>2</v>
      </c>
      <c r="I100" t="s">
        <v>43</v>
      </c>
      <c r="J100" t="s">
        <v>45</v>
      </c>
    </row>
    <row r="101" spans="1:22" x14ac:dyDescent="0.25">
      <c r="A101" s="4" t="s">
        <v>360</v>
      </c>
      <c r="B101">
        <v>11</v>
      </c>
      <c r="D101">
        <v>11</v>
      </c>
      <c r="I101" t="s">
        <v>143</v>
      </c>
      <c r="J101" t="s">
        <v>45</v>
      </c>
    </row>
    <row r="102" spans="1:22" x14ac:dyDescent="0.25">
      <c r="A102" s="4" t="s">
        <v>365</v>
      </c>
      <c r="B102">
        <v>1</v>
      </c>
      <c r="D102">
        <v>1</v>
      </c>
      <c r="I102" t="s">
        <v>144</v>
      </c>
      <c r="J102" t="s">
        <v>45</v>
      </c>
    </row>
    <row r="103" spans="1:22" x14ac:dyDescent="0.25">
      <c r="A103" s="4" t="s">
        <v>367</v>
      </c>
      <c r="B103">
        <v>1</v>
      </c>
      <c r="D103">
        <v>1</v>
      </c>
      <c r="I103" t="s">
        <v>145</v>
      </c>
      <c r="J103" t="s">
        <v>45</v>
      </c>
    </row>
    <row r="104" spans="1:22" x14ac:dyDescent="0.25">
      <c r="A104" s="4" t="s">
        <v>368</v>
      </c>
      <c r="B104">
        <v>1</v>
      </c>
      <c r="D104">
        <v>1</v>
      </c>
      <c r="I104" t="s">
        <v>146</v>
      </c>
      <c r="J104" t="s">
        <v>45</v>
      </c>
    </row>
    <row r="105" spans="1:22" x14ac:dyDescent="0.25">
      <c r="A105" s="7" t="s">
        <v>385</v>
      </c>
      <c r="B105" s="12">
        <v>1</v>
      </c>
      <c r="C105" s="12"/>
      <c r="D105" s="12">
        <v>1</v>
      </c>
      <c r="I105" t="s">
        <v>147</v>
      </c>
      <c r="J105" t="s">
        <v>45</v>
      </c>
      <c r="V105">
        <v>4</v>
      </c>
    </row>
    <row r="106" spans="1:22" x14ac:dyDescent="0.25">
      <c r="A106" s="4" t="s">
        <v>386</v>
      </c>
      <c r="B106">
        <v>1</v>
      </c>
      <c r="D106">
        <v>1</v>
      </c>
      <c r="I106" s="16" t="s">
        <v>148</v>
      </c>
      <c r="J106" t="s">
        <v>45</v>
      </c>
      <c r="V106">
        <v>65</v>
      </c>
    </row>
    <row r="107" spans="1:22" x14ac:dyDescent="0.25">
      <c r="A107" s="4" t="s">
        <v>288</v>
      </c>
      <c r="B107">
        <v>229</v>
      </c>
      <c r="C107">
        <v>20</v>
      </c>
      <c r="D107">
        <v>249</v>
      </c>
      <c r="I107" s="16" t="s">
        <v>149</v>
      </c>
      <c r="J107" t="s">
        <v>45</v>
      </c>
      <c r="V107">
        <f>V105*V106</f>
        <v>260</v>
      </c>
    </row>
    <row r="108" spans="1:22" x14ac:dyDescent="0.25">
      <c r="A108" s="4" t="s">
        <v>169</v>
      </c>
      <c r="B108">
        <v>27</v>
      </c>
      <c r="D108">
        <v>27</v>
      </c>
      <c r="I108" t="s">
        <v>150</v>
      </c>
      <c r="J108" t="s">
        <v>45</v>
      </c>
    </row>
    <row r="109" spans="1:22" x14ac:dyDescent="0.25">
      <c r="A109" s="4" t="s">
        <v>84</v>
      </c>
      <c r="B109">
        <v>17</v>
      </c>
      <c r="D109">
        <v>17</v>
      </c>
      <c r="I109" t="s">
        <v>84</v>
      </c>
      <c r="J109" t="s">
        <v>151</v>
      </c>
    </row>
    <row r="110" spans="1:22" x14ac:dyDescent="0.25">
      <c r="A110" s="4" t="s">
        <v>172</v>
      </c>
      <c r="B110">
        <v>23</v>
      </c>
      <c r="C110">
        <v>3</v>
      </c>
      <c r="D110">
        <v>26</v>
      </c>
      <c r="I110" t="s">
        <v>152</v>
      </c>
      <c r="J110" t="s">
        <v>151</v>
      </c>
    </row>
    <row r="111" spans="1:22" x14ac:dyDescent="0.25">
      <c r="A111" s="4" t="s">
        <v>173</v>
      </c>
      <c r="B111">
        <v>20</v>
      </c>
      <c r="C111">
        <v>2</v>
      </c>
      <c r="D111">
        <v>22</v>
      </c>
      <c r="I111" t="s">
        <v>153</v>
      </c>
      <c r="J111" t="s">
        <v>151</v>
      </c>
    </row>
    <row r="112" spans="1:22" x14ac:dyDescent="0.25">
      <c r="A112" s="4" t="s">
        <v>195</v>
      </c>
      <c r="B112">
        <v>9</v>
      </c>
      <c r="D112">
        <v>9</v>
      </c>
      <c r="I112" t="s">
        <v>154</v>
      </c>
      <c r="J112" t="s">
        <v>151</v>
      </c>
    </row>
    <row r="113" spans="1:10" x14ac:dyDescent="0.25">
      <c r="A113" s="4" t="s">
        <v>42</v>
      </c>
      <c r="B113">
        <v>7</v>
      </c>
      <c r="C113">
        <v>12</v>
      </c>
      <c r="D113">
        <v>19</v>
      </c>
      <c r="I113" t="s">
        <v>155</v>
      </c>
      <c r="J113" t="s">
        <v>151</v>
      </c>
    </row>
    <row r="114" spans="1:10" x14ac:dyDescent="0.25">
      <c r="A114" s="4" t="s">
        <v>353</v>
      </c>
      <c r="B114">
        <v>16</v>
      </c>
      <c r="D114">
        <v>16</v>
      </c>
      <c r="I114" t="s">
        <v>156</v>
      </c>
      <c r="J114" t="s">
        <v>151</v>
      </c>
    </row>
    <row r="115" spans="1:10" x14ac:dyDescent="0.25">
      <c r="A115" s="4" t="s">
        <v>337</v>
      </c>
      <c r="B115">
        <v>26</v>
      </c>
      <c r="C115">
        <v>2</v>
      </c>
      <c r="D115">
        <v>28</v>
      </c>
      <c r="I115" t="s">
        <v>157</v>
      </c>
      <c r="J115" t="s">
        <v>151</v>
      </c>
    </row>
    <row r="116" spans="1:10" x14ac:dyDescent="0.25">
      <c r="A116" s="4" t="s">
        <v>189</v>
      </c>
      <c r="B116">
        <v>17</v>
      </c>
      <c r="C116">
        <v>1</v>
      </c>
      <c r="D116">
        <v>18</v>
      </c>
      <c r="I116" t="s">
        <v>158</v>
      </c>
      <c r="J116" t="s">
        <v>151</v>
      </c>
    </row>
    <row r="117" spans="1:10" x14ac:dyDescent="0.25">
      <c r="A117" s="4" t="s">
        <v>294</v>
      </c>
      <c r="B117">
        <v>14</v>
      </c>
      <c r="D117">
        <v>14</v>
      </c>
      <c r="I117" t="s">
        <v>159</v>
      </c>
      <c r="J117" t="s">
        <v>151</v>
      </c>
    </row>
    <row r="118" spans="1:10" x14ac:dyDescent="0.25">
      <c r="A118" s="4" t="s">
        <v>289</v>
      </c>
      <c r="B118">
        <v>26</v>
      </c>
      <c r="D118">
        <v>26</v>
      </c>
      <c r="I118" t="s">
        <v>160</v>
      </c>
      <c r="J118" t="s">
        <v>151</v>
      </c>
    </row>
    <row r="119" spans="1:10" x14ac:dyDescent="0.25">
      <c r="A119" s="4" t="s">
        <v>303</v>
      </c>
      <c r="B119">
        <v>9</v>
      </c>
      <c r="D119">
        <v>9</v>
      </c>
      <c r="I119" t="s">
        <v>123</v>
      </c>
      <c r="J119" t="s">
        <v>151</v>
      </c>
    </row>
    <row r="120" spans="1:10" x14ac:dyDescent="0.25">
      <c r="A120" s="4" t="s">
        <v>357</v>
      </c>
      <c r="B120">
        <v>3</v>
      </c>
      <c r="D120">
        <v>3</v>
      </c>
      <c r="I120" t="s">
        <v>161</v>
      </c>
      <c r="J120" t="s">
        <v>151</v>
      </c>
    </row>
    <row r="121" spans="1:10" x14ac:dyDescent="0.25">
      <c r="A121" s="4" t="s">
        <v>165</v>
      </c>
      <c r="B121">
        <v>1</v>
      </c>
      <c r="D121">
        <v>1</v>
      </c>
      <c r="I121" t="s">
        <v>162</v>
      </c>
      <c r="J121" t="s">
        <v>151</v>
      </c>
    </row>
    <row r="122" spans="1:10" x14ac:dyDescent="0.25">
      <c r="A122" s="4" t="s">
        <v>361</v>
      </c>
      <c r="B122">
        <v>1</v>
      </c>
      <c r="D122">
        <v>1</v>
      </c>
      <c r="I122" t="s">
        <v>125</v>
      </c>
      <c r="J122" t="s">
        <v>151</v>
      </c>
    </row>
    <row r="123" spans="1:10" x14ac:dyDescent="0.25">
      <c r="A123" s="4" t="s">
        <v>362</v>
      </c>
      <c r="B123">
        <v>9</v>
      </c>
      <c r="D123">
        <v>9</v>
      </c>
      <c r="I123" t="s">
        <v>163</v>
      </c>
      <c r="J123" t="s">
        <v>151</v>
      </c>
    </row>
    <row r="124" spans="1:10" x14ac:dyDescent="0.25">
      <c r="A124" s="4" t="s">
        <v>379</v>
      </c>
      <c r="B124">
        <v>2</v>
      </c>
      <c r="D124">
        <v>2</v>
      </c>
      <c r="I124" t="s">
        <v>164</v>
      </c>
      <c r="J124" t="s">
        <v>151</v>
      </c>
    </row>
    <row r="125" spans="1:10" x14ac:dyDescent="0.25">
      <c r="A125" s="4" t="s">
        <v>387</v>
      </c>
      <c r="B125">
        <v>2</v>
      </c>
      <c r="D125">
        <v>2</v>
      </c>
      <c r="I125" t="s">
        <v>165</v>
      </c>
      <c r="J125" t="s">
        <v>151</v>
      </c>
    </row>
    <row r="126" spans="1:10" x14ac:dyDescent="0.25">
      <c r="A126" s="4" t="s">
        <v>338</v>
      </c>
      <c r="B126">
        <v>210</v>
      </c>
      <c r="C126">
        <v>1</v>
      </c>
      <c r="D126">
        <v>211</v>
      </c>
      <c r="I126" t="s">
        <v>166</v>
      </c>
      <c r="J126" t="s">
        <v>151</v>
      </c>
    </row>
    <row r="127" spans="1:10" x14ac:dyDescent="0.25">
      <c r="A127" s="4" t="s">
        <v>202</v>
      </c>
      <c r="B127">
        <v>1</v>
      </c>
      <c r="D127">
        <v>1</v>
      </c>
      <c r="I127" t="s">
        <v>128</v>
      </c>
      <c r="J127" t="s">
        <v>151</v>
      </c>
    </row>
    <row r="128" spans="1:10" x14ac:dyDescent="0.25">
      <c r="A128" s="4" t="s">
        <v>290</v>
      </c>
      <c r="B128">
        <v>30</v>
      </c>
      <c r="D128">
        <v>30</v>
      </c>
      <c r="I128" t="s">
        <v>167</v>
      </c>
      <c r="J128" t="s">
        <v>151</v>
      </c>
    </row>
    <row r="129" spans="1:10" x14ac:dyDescent="0.25">
      <c r="A129" s="4" t="s">
        <v>291</v>
      </c>
      <c r="B129">
        <v>24</v>
      </c>
      <c r="C129">
        <v>1</v>
      </c>
      <c r="D129">
        <v>25</v>
      </c>
      <c r="I129" t="s">
        <v>168</v>
      </c>
      <c r="J129" t="s">
        <v>151</v>
      </c>
    </row>
    <row r="130" spans="1:10" x14ac:dyDescent="0.25">
      <c r="A130" s="4" t="s">
        <v>251</v>
      </c>
      <c r="B130">
        <v>1</v>
      </c>
      <c r="D130">
        <v>1</v>
      </c>
      <c r="I130" t="s">
        <v>169</v>
      </c>
      <c r="J130" t="s">
        <v>151</v>
      </c>
    </row>
    <row r="131" spans="1:10" x14ac:dyDescent="0.25">
      <c r="A131" s="4" t="s">
        <v>354</v>
      </c>
      <c r="B131">
        <v>3</v>
      </c>
      <c r="D131">
        <v>3</v>
      </c>
      <c r="I131" t="s">
        <v>170</v>
      </c>
      <c r="J131" t="s">
        <v>151</v>
      </c>
    </row>
    <row r="132" spans="1:10" x14ac:dyDescent="0.25">
      <c r="A132" s="4" t="s">
        <v>300</v>
      </c>
      <c r="B132">
        <v>24</v>
      </c>
      <c r="D132">
        <v>24</v>
      </c>
      <c r="I132" t="s">
        <v>171</v>
      </c>
      <c r="J132" t="s">
        <v>151</v>
      </c>
    </row>
    <row r="133" spans="1:10" x14ac:dyDescent="0.25">
      <c r="A133" s="4" t="s">
        <v>301</v>
      </c>
      <c r="B133">
        <v>27</v>
      </c>
      <c r="D133">
        <v>27</v>
      </c>
      <c r="I133" t="s">
        <v>172</v>
      </c>
      <c r="J133" t="s">
        <v>151</v>
      </c>
    </row>
    <row r="134" spans="1:10" x14ac:dyDescent="0.25">
      <c r="A134" s="4" t="s">
        <v>297</v>
      </c>
      <c r="B134">
        <v>22</v>
      </c>
      <c r="D134">
        <v>22</v>
      </c>
      <c r="I134" t="s">
        <v>173</v>
      </c>
      <c r="J134" t="s">
        <v>151</v>
      </c>
    </row>
    <row r="135" spans="1:10" x14ac:dyDescent="0.25">
      <c r="A135" s="4" t="s">
        <v>380</v>
      </c>
      <c r="B135">
        <v>1</v>
      </c>
      <c r="D135">
        <v>1</v>
      </c>
      <c r="I135" t="s">
        <v>174</v>
      </c>
      <c r="J135" t="s">
        <v>151</v>
      </c>
    </row>
    <row r="136" spans="1:10" x14ac:dyDescent="0.25">
      <c r="A136" s="4" t="s">
        <v>339</v>
      </c>
      <c r="B136">
        <v>8</v>
      </c>
      <c r="D136">
        <v>8</v>
      </c>
      <c r="I136" t="s">
        <v>175</v>
      </c>
      <c r="J136" t="s">
        <v>151</v>
      </c>
    </row>
    <row r="137" spans="1:10" x14ac:dyDescent="0.25">
      <c r="A137" s="4" t="s">
        <v>114</v>
      </c>
      <c r="B137">
        <v>13</v>
      </c>
      <c r="D137">
        <v>13</v>
      </c>
      <c r="I137" t="s">
        <v>176</v>
      </c>
      <c r="J137" t="s">
        <v>151</v>
      </c>
    </row>
    <row r="138" spans="1:10" x14ac:dyDescent="0.25">
      <c r="A138" t="s">
        <v>340</v>
      </c>
      <c r="B138">
        <v>22</v>
      </c>
      <c r="D138">
        <v>22</v>
      </c>
      <c r="I138" t="s">
        <v>177</v>
      </c>
      <c r="J138" t="s">
        <v>151</v>
      </c>
    </row>
    <row r="139" spans="1:10" x14ac:dyDescent="0.25">
      <c r="A139" t="s">
        <v>341</v>
      </c>
      <c r="B139">
        <v>22</v>
      </c>
      <c r="D139">
        <v>22</v>
      </c>
      <c r="I139" t="s">
        <v>178</v>
      </c>
      <c r="J139" t="s">
        <v>151</v>
      </c>
    </row>
    <row r="140" spans="1:10" x14ac:dyDescent="0.25">
      <c r="A140" t="s">
        <v>349</v>
      </c>
      <c r="B140">
        <v>6</v>
      </c>
      <c r="D140">
        <v>6</v>
      </c>
      <c r="I140" t="s">
        <v>179</v>
      </c>
      <c r="J140" t="s">
        <v>151</v>
      </c>
    </row>
    <row r="141" spans="1:10" x14ac:dyDescent="0.25">
      <c r="A141" t="s">
        <v>350</v>
      </c>
      <c r="B141">
        <v>1</v>
      </c>
      <c r="D141">
        <v>1</v>
      </c>
      <c r="I141" t="s">
        <v>180</v>
      </c>
      <c r="J141" t="s">
        <v>151</v>
      </c>
    </row>
    <row r="142" spans="1:10" x14ac:dyDescent="0.25">
      <c r="A142" t="s">
        <v>369</v>
      </c>
      <c r="B142">
        <v>1</v>
      </c>
      <c r="D142">
        <v>1</v>
      </c>
      <c r="I142" t="s">
        <v>181</v>
      </c>
      <c r="J142" t="s">
        <v>151</v>
      </c>
    </row>
    <row r="143" spans="1:10" x14ac:dyDescent="0.25">
      <c r="A143" t="s">
        <v>382</v>
      </c>
      <c r="B143">
        <v>1</v>
      </c>
      <c r="D143">
        <v>1</v>
      </c>
      <c r="I143" t="s">
        <v>182</v>
      </c>
      <c r="J143" t="s">
        <v>151</v>
      </c>
    </row>
    <row r="144" spans="1:10" x14ac:dyDescent="0.25">
      <c r="A144" t="s">
        <v>383</v>
      </c>
      <c r="B144">
        <v>3</v>
      </c>
      <c r="D144">
        <v>3</v>
      </c>
      <c r="I144" t="s">
        <v>183</v>
      </c>
      <c r="J144" t="s">
        <v>151</v>
      </c>
    </row>
    <row r="145" spans="1:10" x14ac:dyDescent="0.25">
      <c r="A145">
        <v>2</v>
      </c>
      <c r="B145">
        <v>2144</v>
      </c>
      <c r="C145">
        <v>20</v>
      </c>
      <c r="D145">
        <v>2164</v>
      </c>
      <c r="I145" t="s">
        <v>184</v>
      </c>
      <c r="J145" t="s">
        <v>151</v>
      </c>
    </row>
    <row r="146" spans="1:10" x14ac:dyDescent="0.25">
      <c r="I146" t="s">
        <v>185</v>
      </c>
      <c r="J146" t="s">
        <v>151</v>
      </c>
    </row>
    <row r="147" spans="1:10" x14ac:dyDescent="0.25">
      <c r="I147" t="s">
        <v>186</v>
      </c>
      <c r="J147" t="s">
        <v>151</v>
      </c>
    </row>
    <row r="148" spans="1:10" x14ac:dyDescent="0.25">
      <c r="I148" t="s">
        <v>187</v>
      </c>
      <c r="J148" t="s">
        <v>151</v>
      </c>
    </row>
    <row r="149" spans="1:10" x14ac:dyDescent="0.25">
      <c r="I149" t="s">
        <v>188</v>
      </c>
      <c r="J149" t="s">
        <v>151</v>
      </c>
    </row>
    <row r="150" spans="1:10" x14ac:dyDescent="0.25">
      <c r="I150" t="s">
        <v>41</v>
      </c>
      <c r="J150" t="s">
        <v>151</v>
      </c>
    </row>
    <row r="151" spans="1:10" x14ac:dyDescent="0.25">
      <c r="I151" t="s">
        <v>189</v>
      </c>
      <c r="J151" t="s">
        <v>151</v>
      </c>
    </row>
    <row r="152" spans="1:10" x14ac:dyDescent="0.25">
      <c r="I152" t="s">
        <v>190</v>
      </c>
      <c r="J152" t="s">
        <v>151</v>
      </c>
    </row>
    <row r="153" spans="1:10" x14ac:dyDescent="0.25">
      <c r="I153" t="s">
        <v>191</v>
      </c>
      <c r="J153" t="s">
        <v>151</v>
      </c>
    </row>
    <row r="154" spans="1:10" x14ac:dyDescent="0.25">
      <c r="I154" t="s">
        <v>192</v>
      </c>
      <c r="J154" t="s">
        <v>151</v>
      </c>
    </row>
    <row r="155" spans="1:10" x14ac:dyDescent="0.25">
      <c r="I155" t="s">
        <v>193</v>
      </c>
      <c r="J155" t="s">
        <v>151</v>
      </c>
    </row>
    <row r="156" spans="1:10" x14ac:dyDescent="0.25">
      <c r="I156" t="s">
        <v>194</v>
      </c>
      <c r="J156" t="s">
        <v>151</v>
      </c>
    </row>
    <row r="157" spans="1:10" x14ac:dyDescent="0.25">
      <c r="I157" t="s">
        <v>195</v>
      </c>
      <c r="J157" t="s">
        <v>151</v>
      </c>
    </row>
    <row r="158" spans="1:10" x14ac:dyDescent="0.25">
      <c r="I158" t="s">
        <v>42</v>
      </c>
      <c r="J158" t="s">
        <v>151</v>
      </c>
    </row>
    <row r="159" spans="1:10" x14ac:dyDescent="0.25">
      <c r="I159" t="s">
        <v>196</v>
      </c>
      <c r="J159" t="s">
        <v>151</v>
      </c>
    </row>
    <row r="160" spans="1:10" x14ac:dyDescent="0.25">
      <c r="I160" t="s">
        <v>197</v>
      </c>
      <c r="J160" t="s">
        <v>151</v>
      </c>
    </row>
    <row r="161" spans="9:10" x14ac:dyDescent="0.25">
      <c r="I161" t="s">
        <v>198</v>
      </c>
      <c r="J161" t="s">
        <v>151</v>
      </c>
    </row>
    <row r="162" spans="9:10" x14ac:dyDescent="0.25">
      <c r="I162" t="s">
        <v>199</v>
      </c>
      <c r="J162" t="s">
        <v>151</v>
      </c>
    </row>
    <row r="163" spans="9:10" x14ac:dyDescent="0.25">
      <c r="I163" t="s">
        <v>200</v>
      </c>
      <c r="J163" t="s">
        <v>151</v>
      </c>
    </row>
    <row r="164" spans="9:10" x14ac:dyDescent="0.25">
      <c r="I164" t="s">
        <v>95</v>
      </c>
      <c r="J164" t="s">
        <v>151</v>
      </c>
    </row>
    <row r="165" spans="9:10" x14ac:dyDescent="0.25">
      <c r="I165" t="s">
        <v>201</v>
      </c>
      <c r="J165" t="s">
        <v>151</v>
      </c>
    </row>
    <row r="166" spans="9:10" x14ac:dyDescent="0.25">
      <c r="I166" t="s">
        <v>98</v>
      </c>
      <c r="J166" t="s">
        <v>151</v>
      </c>
    </row>
    <row r="167" spans="9:10" x14ac:dyDescent="0.25">
      <c r="I167" t="s">
        <v>202</v>
      </c>
      <c r="J167" t="s">
        <v>151</v>
      </c>
    </row>
    <row r="168" spans="9:10" x14ac:dyDescent="0.25">
      <c r="I168" t="s">
        <v>203</v>
      </c>
      <c r="J168" t="s">
        <v>151</v>
      </c>
    </row>
    <row r="169" spans="9:10" x14ac:dyDescent="0.25">
      <c r="I169" t="s">
        <v>204</v>
      </c>
      <c r="J169" t="s">
        <v>151</v>
      </c>
    </row>
    <row r="170" spans="9:10" x14ac:dyDescent="0.25">
      <c r="I170" t="s">
        <v>109</v>
      </c>
      <c r="J170" t="s">
        <v>151</v>
      </c>
    </row>
    <row r="171" spans="9:10" x14ac:dyDescent="0.25">
      <c r="I171" t="s">
        <v>205</v>
      </c>
      <c r="J171" t="s">
        <v>151</v>
      </c>
    </row>
    <row r="172" spans="9:10" x14ac:dyDescent="0.25">
      <c r="I172" t="s">
        <v>112</v>
      </c>
      <c r="J172" t="s">
        <v>151</v>
      </c>
    </row>
    <row r="173" spans="9:10" x14ac:dyDescent="0.25">
      <c r="I173" t="s">
        <v>115</v>
      </c>
      <c r="J173" t="s">
        <v>151</v>
      </c>
    </row>
    <row r="174" spans="9:10" x14ac:dyDescent="0.25">
      <c r="I174" t="s">
        <v>117</v>
      </c>
      <c r="J174" t="s">
        <v>151</v>
      </c>
    </row>
    <row r="175" spans="9:10" x14ac:dyDescent="0.25">
      <c r="I175" t="s">
        <v>206</v>
      </c>
      <c r="J175" t="s">
        <v>151</v>
      </c>
    </row>
    <row r="176" spans="9:10" x14ac:dyDescent="0.25">
      <c r="I176" t="s">
        <v>207</v>
      </c>
      <c r="J176" t="s">
        <v>151</v>
      </c>
    </row>
    <row r="177" spans="9:10" x14ac:dyDescent="0.25">
      <c r="I177" t="s">
        <v>208</v>
      </c>
      <c r="J177" t="s">
        <v>151</v>
      </c>
    </row>
    <row r="178" spans="9:10" x14ac:dyDescent="0.25">
      <c r="I178" t="s">
        <v>143</v>
      </c>
      <c r="J178" t="s">
        <v>151</v>
      </c>
    </row>
    <row r="179" spans="9:10" x14ac:dyDescent="0.25">
      <c r="I179" t="s">
        <v>209</v>
      </c>
      <c r="J179" t="s">
        <v>151</v>
      </c>
    </row>
    <row r="180" spans="9:10" x14ac:dyDescent="0.25">
      <c r="I180" t="s">
        <v>210</v>
      </c>
      <c r="J180" t="s">
        <v>151</v>
      </c>
    </row>
    <row r="181" spans="9:10" x14ac:dyDescent="0.25">
      <c r="I181" t="s">
        <v>211</v>
      </c>
      <c r="J181" t="s">
        <v>151</v>
      </c>
    </row>
    <row r="182" spans="9:10" x14ac:dyDescent="0.25">
      <c r="I182" t="s">
        <v>212</v>
      </c>
      <c r="J182" t="s">
        <v>151</v>
      </c>
    </row>
    <row r="183" spans="9:10" x14ac:dyDescent="0.25">
      <c r="I183" t="s">
        <v>213</v>
      </c>
      <c r="J183" t="s">
        <v>151</v>
      </c>
    </row>
    <row r="184" spans="9:10" x14ac:dyDescent="0.25">
      <c r="I184" t="s">
        <v>214</v>
      </c>
      <c r="J184" t="s">
        <v>151</v>
      </c>
    </row>
    <row r="185" spans="9:10" x14ac:dyDescent="0.25">
      <c r="I185" t="s">
        <v>215</v>
      </c>
      <c r="J185" t="s">
        <v>151</v>
      </c>
    </row>
    <row r="186" spans="9:10" x14ac:dyDescent="0.25">
      <c r="I186" t="s">
        <v>216</v>
      </c>
      <c r="J186" t="s">
        <v>151</v>
      </c>
    </row>
    <row r="187" spans="9:10" x14ac:dyDescent="0.25">
      <c r="I187" t="s">
        <v>150</v>
      </c>
      <c r="J187" t="s">
        <v>151</v>
      </c>
    </row>
    <row r="188" spans="9:10" x14ac:dyDescent="0.25">
      <c r="I188" t="s">
        <v>217</v>
      </c>
      <c r="J188" t="s">
        <v>151</v>
      </c>
    </row>
    <row r="189" spans="9:10" x14ac:dyDescent="0.25">
      <c r="I189" t="s">
        <v>218</v>
      </c>
      <c r="J189" t="s">
        <v>151</v>
      </c>
    </row>
    <row r="190" spans="9:10" x14ac:dyDescent="0.25">
      <c r="I190" t="s">
        <v>219</v>
      </c>
      <c r="J190" t="s">
        <v>151</v>
      </c>
    </row>
    <row r="191" spans="9:10" x14ac:dyDescent="0.25">
      <c r="I191" t="s">
        <v>220</v>
      </c>
      <c r="J191" t="s">
        <v>151</v>
      </c>
    </row>
    <row r="192" spans="9:10" x14ac:dyDescent="0.25">
      <c r="I192" t="s">
        <v>221</v>
      </c>
      <c r="J192" t="s">
        <v>151</v>
      </c>
    </row>
    <row r="193" spans="9:10" x14ac:dyDescent="0.25">
      <c r="I193" t="s">
        <v>119</v>
      </c>
      <c r="J193" t="s">
        <v>151</v>
      </c>
    </row>
    <row r="194" spans="9:10" x14ac:dyDescent="0.25">
      <c r="I194" t="s">
        <v>222</v>
      </c>
      <c r="J194" t="s">
        <v>151</v>
      </c>
    </row>
    <row r="195" spans="9:10" x14ac:dyDescent="0.25">
      <c r="I195" t="s">
        <v>223</v>
      </c>
      <c r="J195" t="s">
        <v>151</v>
      </c>
    </row>
    <row r="196" spans="9:10" x14ac:dyDescent="0.25">
      <c r="I196" t="s">
        <v>224</v>
      </c>
      <c r="J196" t="s">
        <v>151</v>
      </c>
    </row>
    <row r="197" spans="9:10" x14ac:dyDescent="0.25">
      <c r="I197" t="s">
        <v>225</v>
      </c>
      <c r="J197" t="s">
        <v>151</v>
      </c>
    </row>
    <row r="198" spans="9:10" x14ac:dyDescent="0.25">
      <c r="I198" t="s">
        <v>226</v>
      </c>
      <c r="J198" t="s">
        <v>151</v>
      </c>
    </row>
    <row r="199" spans="9:10" x14ac:dyDescent="0.25">
      <c r="I199" t="s">
        <v>227</v>
      </c>
      <c r="J199" t="s">
        <v>151</v>
      </c>
    </row>
    <row r="200" spans="9:10" x14ac:dyDescent="0.25">
      <c r="I200" t="s">
        <v>228</v>
      </c>
      <c r="J200" t="s">
        <v>151</v>
      </c>
    </row>
    <row r="201" spans="9:10" x14ac:dyDescent="0.25">
      <c r="I201" t="s">
        <v>229</v>
      </c>
      <c r="J201" t="s">
        <v>151</v>
      </c>
    </row>
    <row r="202" spans="9:10" x14ac:dyDescent="0.25">
      <c r="I202" t="s">
        <v>230</v>
      </c>
      <c r="J202" t="s">
        <v>151</v>
      </c>
    </row>
    <row r="203" spans="9:10" x14ac:dyDescent="0.25">
      <c r="I203" t="s">
        <v>231</v>
      </c>
      <c r="J203" t="s">
        <v>151</v>
      </c>
    </row>
    <row r="204" spans="9:10" x14ac:dyDescent="0.25">
      <c r="I204" t="s">
        <v>232</v>
      </c>
      <c r="J204" t="s">
        <v>151</v>
      </c>
    </row>
    <row r="205" spans="9:10" x14ac:dyDescent="0.25">
      <c r="I205" t="s">
        <v>233</v>
      </c>
      <c r="J205" t="s">
        <v>151</v>
      </c>
    </row>
    <row r="206" spans="9:10" x14ac:dyDescent="0.25">
      <c r="I206" t="s">
        <v>234</v>
      </c>
      <c r="J206" t="s">
        <v>151</v>
      </c>
    </row>
    <row r="207" spans="9:10" x14ac:dyDescent="0.25">
      <c r="I207" t="s">
        <v>235</v>
      </c>
      <c r="J207" t="s">
        <v>151</v>
      </c>
    </row>
    <row r="208" spans="9:10" x14ac:dyDescent="0.25">
      <c r="I208" t="s">
        <v>107</v>
      </c>
      <c r="J208" t="s">
        <v>151</v>
      </c>
    </row>
    <row r="209" spans="9:10" x14ac:dyDescent="0.25">
      <c r="I209" t="s">
        <v>236</v>
      </c>
      <c r="J209" t="s">
        <v>151</v>
      </c>
    </row>
    <row r="210" spans="9:10" x14ac:dyDescent="0.25">
      <c r="I210" t="s">
        <v>237</v>
      </c>
      <c r="J210" t="s">
        <v>151</v>
      </c>
    </row>
    <row r="211" spans="9:10" x14ac:dyDescent="0.25">
      <c r="I211" t="s">
        <v>238</v>
      </c>
      <c r="J211" t="s">
        <v>151</v>
      </c>
    </row>
    <row r="212" spans="9:10" x14ac:dyDescent="0.25">
      <c r="I212" t="s">
        <v>239</v>
      </c>
      <c r="J212" t="s">
        <v>151</v>
      </c>
    </row>
    <row r="213" spans="9:10" x14ac:dyDescent="0.25">
      <c r="I213" t="s">
        <v>240</v>
      </c>
      <c r="J213" t="s">
        <v>151</v>
      </c>
    </row>
    <row r="214" spans="9:10" x14ac:dyDescent="0.25">
      <c r="I214" t="s">
        <v>241</v>
      </c>
      <c r="J214" t="s">
        <v>151</v>
      </c>
    </row>
    <row r="215" spans="9:10" x14ac:dyDescent="0.25">
      <c r="I215" t="s">
        <v>242</v>
      </c>
      <c r="J215" t="s">
        <v>151</v>
      </c>
    </row>
    <row r="216" spans="9:10" x14ac:dyDescent="0.25">
      <c r="I216" t="s">
        <v>243</v>
      </c>
      <c r="J216" t="s">
        <v>151</v>
      </c>
    </row>
    <row r="217" spans="9:10" x14ac:dyDescent="0.25">
      <c r="I217" t="s">
        <v>244</v>
      </c>
      <c r="J217" t="s">
        <v>151</v>
      </c>
    </row>
    <row r="218" spans="9:10" x14ac:dyDescent="0.25">
      <c r="I218" t="s">
        <v>245</v>
      </c>
      <c r="J218" t="s">
        <v>151</v>
      </c>
    </row>
    <row r="219" spans="9:10" x14ac:dyDescent="0.25">
      <c r="I219" t="s">
        <v>246</v>
      </c>
      <c r="J219" t="s">
        <v>151</v>
      </c>
    </row>
    <row r="220" spans="9:10" x14ac:dyDescent="0.25">
      <c r="I220" t="s">
        <v>247</v>
      </c>
      <c r="J220" t="s">
        <v>151</v>
      </c>
    </row>
    <row r="221" spans="9:10" x14ac:dyDescent="0.25">
      <c r="I221" t="s">
        <v>248</v>
      </c>
      <c r="J221" t="s">
        <v>151</v>
      </c>
    </row>
    <row r="222" spans="9:10" x14ac:dyDescent="0.25">
      <c r="I222" t="s">
        <v>249</v>
      </c>
      <c r="J222" t="s">
        <v>151</v>
      </c>
    </row>
    <row r="223" spans="9:10" x14ac:dyDescent="0.25">
      <c r="I223" t="s">
        <v>250</v>
      </c>
      <c r="J223" t="s">
        <v>151</v>
      </c>
    </row>
    <row r="224" spans="9:10" x14ac:dyDescent="0.25">
      <c r="I224" t="s">
        <v>251</v>
      </c>
      <c r="J224" t="s">
        <v>151</v>
      </c>
    </row>
    <row r="225" spans="9:10" x14ac:dyDescent="0.25">
      <c r="I225" t="s">
        <v>252</v>
      </c>
      <c r="J225" t="s">
        <v>151</v>
      </c>
    </row>
    <row r="226" spans="9:10" x14ac:dyDescent="0.25">
      <c r="I226" t="s">
        <v>253</v>
      </c>
      <c r="J226" t="s">
        <v>151</v>
      </c>
    </row>
    <row r="227" spans="9:10" x14ac:dyDescent="0.25">
      <c r="I227" t="s">
        <v>254</v>
      </c>
      <c r="J227" t="s">
        <v>151</v>
      </c>
    </row>
    <row r="228" spans="9:10" x14ac:dyDescent="0.25">
      <c r="I228" t="s">
        <v>46</v>
      </c>
      <c r="J228" t="s">
        <v>151</v>
      </c>
    </row>
    <row r="229" spans="9:10" x14ac:dyDescent="0.25">
      <c r="I229" t="s">
        <v>255</v>
      </c>
      <c r="J229" t="s">
        <v>151</v>
      </c>
    </row>
    <row r="230" spans="9:10" x14ac:dyDescent="0.25">
      <c r="I230" t="s">
        <v>256</v>
      </c>
      <c r="J230" t="s">
        <v>151</v>
      </c>
    </row>
    <row r="231" spans="9:10" x14ac:dyDescent="0.25">
      <c r="I231" t="s">
        <v>257</v>
      </c>
      <c r="J231" t="s">
        <v>151</v>
      </c>
    </row>
    <row r="232" spans="9:10" x14ac:dyDescent="0.25">
      <c r="I232" t="s">
        <v>258</v>
      </c>
      <c r="J232" t="s">
        <v>151</v>
      </c>
    </row>
    <row r="233" spans="9:10" x14ac:dyDescent="0.25">
      <c r="I233" t="s">
        <v>259</v>
      </c>
      <c r="J233" t="s">
        <v>151</v>
      </c>
    </row>
    <row r="234" spans="9:10" x14ac:dyDescent="0.25">
      <c r="I234" t="s">
        <v>260</v>
      </c>
      <c r="J234" t="s">
        <v>151</v>
      </c>
    </row>
    <row r="235" spans="9:10" x14ac:dyDescent="0.25">
      <c r="I235" t="s">
        <v>261</v>
      </c>
      <c r="J235" t="s">
        <v>151</v>
      </c>
    </row>
    <row r="236" spans="9:10" x14ac:dyDescent="0.25">
      <c r="I236" t="s">
        <v>262</v>
      </c>
      <c r="J236" t="s">
        <v>151</v>
      </c>
    </row>
    <row r="237" spans="9:10" x14ac:dyDescent="0.25">
      <c r="I237" t="s">
        <v>263</v>
      </c>
      <c r="J237" t="s">
        <v>151</v>
      </c>
    </row>
    <row r="238" spans="9:10" x14ac:dyDescent="0.25">
      <c r="I238" t="s">
        <v>264</v>
      </c>
      <c r="J238" t="s">
        <v>151</v>
      </c>
    </row>
    <row r="239" spans="9:10" x14ac:dyDescent="0.25">
      <c r="I239" t="s">
        <v>135</v>
      </c>
      <c r="J239" t="s">
        <v>151</v>
      </c>
    </row>
    <row r="240" spans="9:10" x14ac:dyDescent="0.25">
      <c r="I240" t="s">
        <v>265</v>
      </c>
      <c r="J240" t="s">
        <v>151</v>
      </c>
    </row>
    <row r="241" spans="9:10" x14ac:dyDescent="0.25">
      <c r="I241" t="s">
        <v>266</v>
      </c>
      <c r="J241" t="s">
        <v>151</v>
      </c>
    </row>
    <row r="242" spans="9:10" x14ac:dyDescent="0.25">
      <c r="I242" t="s">
        <v>267</v>
      </c>
      <c r="J242" t="s">
        <v>151</v>
      </c>
    </row>
    <row r="243" spans="9:10" x14ac:dyDescent="0.25">
      <c r="I243" t="s">
        <v>138</v>
      </c>
      <c r="J243" t="s">
        <v>151</v>
      </c>
    </row>
    <row r="244" spans="9:10" x14ac:dyDescent="0.25">
      <c r="I244" t="s">
        <v>268</v>
      </c>
      <c r="J244" t="s">
        <v>151</v>
      </c>
    </row>
    <row r="245" spans="9:10" x14ac:dyDescent="0.25">
      <c r="I245" t="s">
        <v>269</v>
      </c>
      <c r="J245" t="s">
        <v>151</v>
      </c>
    </row>
    <row r="246" spans="9:10" x14ac:dyDescent="0.25">
      <c r="I246" t="s">
        <v>270</v>
      </c>
      <c r="J246" t="s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Top 15</vt:lpstr>
      <vt:lpstr>Leaders</vt:lpstr>
      <vt:lpstr>Beavers</vt:lpstr>
      <vt:lpstr>Cannons</vt:lpstr>
      <vt:lpstr>Frabakah Elite</vt:lpstr>
      <vt:lpstr>Goldenlight Warriors</vt:lpstr>
      <vt:lpstr>Hawks</vt:lpstr>
      <vt:lpstr>Phantoms</vt:lpstr>
      <vt:lpstr>Pork Swords</vt:lpstr>
      <vt:lpstr>The Bucket Warehouse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2026-10-07T00:30:42Z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