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servicescentre-my.sharepoint.com/personal/stuart_faunt_education_gov_au/Documents/Desktop/CPL/Weekly Stats/"/>
    </mc:Choice>
  </mc:AlternateContent>
  <xr:revisionPtr revIDLastSave="4" documentId="8_{1D4578B6-D6F5-461D-B3ED-2C3D6ABD2425}" xr6:coauthVersionLast="47" xr6:coauthVersionMax="47" xr10:uidLastSave="{E18112B9-95F1-4168-BCAB-25854771D86D}"/>
  <bookViews>
    <workbookView xWindow="28680" yWindow="-120" windowWidth="29040" windowHeight="15720" xr2:uid="{00000000-000D-0000-FFFF-FFFF00000000}"/>
  </bookViews>
  <sheets>
    <sheet name="Top 15" sheetId="3" r:id="rId1"/>
    <sheet name="Leaders" sheetId="12" r:id="rId2"/>
    <sheet name="Buckets &amp; Bricks" sheetId="2" r:id="rId3"/>
    <sheet name="Dragons" sheetId="14" r:id="rId4"/>
    <sheet name="FC Mules" sheetId="5" r:id="rId5"/>
    <sheet name="Meme Team" sheetId="15" r:id="rId6"/>
    <sheet name="Ring Stingers" sheetId="7" r:id="rId7"/>
    <sheet name="Seven Dwarves" sheetId="9" state="hidden" r:id="rId8"/>
    <sheet name="Yucatan Yetis" sheetId="6" r:id="rId9"/>
    <sheet name="Games" sheetId="13" state="hidden" r:id="rId10"/>
  </sheets>
  <definedNames>
    <definedName name="_AMO_UniqueIdentifier" hidden="1">"'37ab0951-19fc-4a2d-96ea-0f7406d2843f'"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4" i="7" l="1"/>
  <c r="O14" i="7"/>
  <c r="R14" i="7"/>
  <c r="P14" i="7" s="1"/>
  <c r="S14" i="7"/>
  <c r="T14" i="7"/>
  <c r="N15" i="7"/>
  <c r="O15" i="7"/>
  <c r="R15" i="7"/>
  <c r="P15" i="7" s="1"/>
  <c r="S15" i="7"/>
  <c r="T15" i="7"/>
  <c r="A44" i="15"/>
  <c r="C44" i="15"/>
  <c r="D44" i="15"/>
  <c r="E44" i="15"/>
  <c r="F44" i="15"/>
  <c r="G44" i="15"/>
  <c r="H44" i="15"/>
  <c r="I44" i="15"/>
  <c r="J44" i="15"/>
  <c r="K44" i="15"/>
  <c r="L44" i="15"/>
  <c r="M44" i="15"/>
  <c r="A45" i="15"/>
  <c r="C45" i="15"/>
  <c r="D45" i="15"/>
  <c r="E45" i="15"/>
  <c r="F45" i="15"/>
  <c r="G45" i="15"/>
  <c r="H45" i="15"/>
  <c r="I45" i="15"/>
  <c r="J45" i="15"/>
  <c r="K45" i="15"/>
  <c r="L45" i="15"/>
  <c r="M45" i="15"/>
  <c r="N19" i="15"/>
  <c r="O19" i="15"/>
  <c r="R19" i="15"/>
  <c r="P19" i="15" s="1"/>
  <c r="S19" i="15"/>
  <c r="T19" i="15"/>
  <c r="N20" i="15"/>
  <c r="O20" i="15"/>
  <c r="R20" i="15"/>
  <c r="P20" i="15" s="1"/>
  <c r="S20" i="15"/>
  <c r="T20" i="15"/>
  <c r="N21" i="15"/>
  <c r="O21" i="15"/>
  <c r="R21" i="15"/>
  <c r="P21" i="15" s="1"/>
  <c r="S21" i="15"/>
  <c r="T21" i="15"/>
  <c r="N22" i="15"/>
  <c r="O22" i="15"/>
  <c r="R22" i="15"/>
  <c r="S22" i="15"/>
  <c r="T22" i="15"/>
  <c r="A40" i="14"/>
  <c r="C40" i="14"/>
  <c r="D40" i="14"/>
  <c r="E40" i="14"/>
  <c r="F40" i="14"/>
  <c r="G40" i="14"/>
  <c r="H40" i="14"/>
  <c r="I40" i="14"/>
  <c r="J40" i="14"/>
  <c r="K40" i="14"/>
  <c r="L40" i="14"/>
  <c r="M40" i="14"/>
  <c r="N18" i="14"/>
  <c r="O18" i="14"/>
  <c r="R18" i="14"/>
  <c r="P18" i="14" s="1"/>
  <c r="S18" i="14"/>
  <c r="T18" i="14"/>
  <c r="N19" i="14"/>
  <c r="O19" i="14"/>
  <c r="R19" i="14"/>
  <c r="S19" i="14"/>
  <c r="T19" i="14"/>
  <c r="N16" i="2"/>
  <c r="O16" i="2"/>
  <c r="R16" i="2"/>
  <c r="P16" i="2" s="1"/>
  <c r="S16" i="2"/>
  <c r="T16" i="2"/>
  <c r="A39" i="14"/>
  <c r="C39" i="14"/>
  <c r="D39" i="14"/>
  <c r="E39" i="14"/>
  <c r="F39" i="14"/>
  <c r="G39" i="14"/>
  <c r="H39" i="14"/>
  <c r="I39" i="14"/>
  <c r="J39" i="14"/>
  <c r="K39" i="14"/>
  <c r="L39" i="14"/>
  <c r="M39" i="14"/>
  <c r="N15" i="14"/>
  <c r="O15" i="14"/>
  <c r="R15" i="14"/>
  <c r="S15" i="14"/>
  <c r="P15" i="14"/>
  <c r="T15" i="14"/>
  <c r="N16" i="14"/>
  <c r="O16" i="14"/>
  <c r="R16" i="14"/>
  <c r="S16" i="14"/>
  <c r="T16" i="14"/>
  <c r="N17" i="14"/>
  <c r="O17" i="14"/>
  <c r="R17" i="14"/>
  <c r="S17" i="14"/>
  <c r="T17" i="14"/>
  <c r="N17" i="15"/>
  <c r="O17" i="15"/>
  <c r="R17" i="15"/>
  <c r="P17" i="15" s="1"/>
  <c r="S17" i="15"/>
  <c r="T17" i="15"/>
  <c r="N18" i="15"/>
  <c r="O18" i="15"/>
  <c r="R18" i="15"/>
  <c r="S18" i="15"/>
  <c r="T18" i="15"/>
  <c r="A38" i="14"/>
  <c r="C38" i="14"/>
  <c r="D38" i="14"/>
  <c r="E38" i="14"/>
  <c r="F38" i="14"/>
  <c r="G38" i="14"/>
  <c r="H38" i="14"/>
  <c r="I38" i="14"/>
  <c r="J38" i="14"/>
  <c r="K38" i="14"/>
  <c r="L38" i="14"/>
  <c r="M38" i="14"/>
  <c r="A31" i="5"/>
  <c r="C31" i="5"/>
  <c r="D31" i="5"/>
  <c r="E31" i="5"/>
  <c r="F31" i="5"/>
  <c r="G31" i="5"/>
  <c r="H31" i="5"/>
  <c r="I31" i="5"/>
  <c r="J31" i="5"/>
  <c r="K31" i="5"/>
  <c r="L31" i="5"/>
  <c r="M31" i="5"/>
  <c r="N13" i="5"/>
  <c r="O13" i="5"/>
  <c r="R13" i="5"/>
  <c r="S13" i="5"/>
  <c r="P13" i="5"/>
  <c r="T13" i="5"/>
  <c r="N14" i="5"/>
  <c r="O14" i="5"/>
  <c r="R14" i="5"/>
  <c r="P14" i="5" s="1"/>
  <c r="S14" i="5"/>
  <c r="T14" i="5"/>
  <c r="N15" i="5"/>
  <c r="O15" i="5"/>
  <c r="R15" i="5"/>
  <c r="S15" i="5"/>
  <c r="P15" i="5"/>
  <c r="T15" i="5"/>
  <c r="N16" i="5"/>
  <c r="O16" i="5"/>
  <c r="R16" i="5"/>
  <c r="S16" i="5"/>
  <c r="T16" i="5"/>
  <c r="N13" i="2"/>
  <c r="O13" i="2"/>
  <c r="R13" i="2"/>
  <c r="S13" i="2"/>
  <c r="T13" i="2"/>
  <c r="N14" i="2"/>
  <c r="O14" i="2"/>
  <c r="R14" i="2"/>
  <c r="S14" i="2"/>
  <c r="P14" i="2" s="1"/>
  <c r="T14" i="2"/>
  <c r="N15" i="2"/>
  <c r="O15" i="2"/>
  <c r="R15" i="2"/>
  <c r="S15" i="2"/>
  <c r="P15" i="2" s="1"/>
  <c r="T15" i="2"/>
  <c r="N13" i="7"/>
  <c r="O13" i="7"/>
  <c r="R13" i="7"/>
  <c r="S13" i="7"/>
  <c r="P13" i="7"/>
  <c r="T13" i="7"/>
  <c r="A43" i="15"/>
  <c r="C43" i="15"/>
  <c r="D43" i="15"/>
  <c r="E43" i="15"/>
  <c r="F43" i="15"/>
  <c r="G43" i="15"/>
  <c r="H43" i="15"/>
  <c r="I43" i="15"/>
  <c r="J43" i="15"/>
  <c r="K43" i="15"/>
  <c r="L43" i="15"/>
  <c r="M43" i="15"/>
  <c r="A37" i="14"/>
  <c r="C37" i="14"/>
  <c r="D37" i="14"/>
  <c r="E37" i="14"/>
  <c r="F37" i="14"/>
  <c r="G37" i="14"/>
  <c r="H37" i="14"/>
  <c r="I37" i="14"/>
  <c r="J37" i="14"/>
  <c r="K37" i="14"/>
  <c r="L37" i="14"/>
  <c r="M37" i="14"/>
  <c r="N14" i="14"/>
  <c r="O14" i="14"/>
  <c r="R14" i="14"/>
  <c r="P14" i="14" s="1"/>
  <c r="S14" i="14"/>
  <c r="T14" i="14"/>
  <c r="A42" i="15"/>
  <c r="C42" i="15"/>
  <c r="D42" i="15"/>
  <c r="E42" i="15"/>
  <c r="F42" i="15"/>
  <c r="G42" i="15"/>
  <c r="H42" i="15"/>
  <c r="I42" i="15"/>
  <c r="J42" i="15"/>
  <c r="K42" i="15"/>
  <c r="L42" i="15"/>
  <c r="M42" i="15"/>
  <c r="A40" i="15"/>
  <c r="C40" i="15"/>
  <c r="D40" i="15"/>
  <c r="E40" i="15"/>
  <c r="F40" i="15"/>
  <c r="G40" i="15"/>
  <c r="H40" i="15"/>
  <c r="I40" i="15"/>
  <c r="J40" i="15"/>
  <c r="K40" i="15"/>
  <c r="L40" i="15"/>
  <c r="M40" i="15"/>
  <c r="A41" i="15"/>
  <c r="C41" i="15"/>
  <c r="D41" i="15"/>
  <c r="E41" i="15"/>
  <c r="F41" i="15"/>
  <c r="G41" i="15"/>
  <c r="H41" i="15"/>
  <c r="I41" i="15"/>
  <c r="J41" i="15"/>
  <c r="K41" i="15"/>
  <c r="L41" i="15"/>
  <c r="M41" i="15"/>
  <c r="N16" i="15"/>
  <c r="O16" i="15"/>
  <c r="R16" i="15"/>
  <c r="S16" i="15"/>
  <c r="P16" i="15" s="1"/>
  <c r="T16" i="15"/>
  <c r="N13" i="14"/>
  <c r="O13" i="14"/>
  <c r="R13" i="14"/>
  <c r="P13" i="14" s="1"/>
  <c r="S13" i="14"/>
  <c r="T13" i="14"/>
  <c r="C39" i="15"/>
  <c r="D39" i="15"/>
  <c r="E39" i="15"/>
  <c r="F39" i="15"/>
  <c r="G39" i="15"/>
  <c r="H39" i="15"/>
  <c r="I39" i="15"/>
  <c r="J39" i="15"/>
  <c r="K39" i="15"/>
  <c r="L39" i="15"/>
  <c r="M39" i="15"/>
  <c r="A39" i="15"/>
  <c r="N14" i="15"/>
  <c r="O14" i="15"/>
  <c r="R14" i="15"/>
  <c r="S14" i="15"/>
  <c r="P14" i="15" s="1"/>
  <c r="T14" i="15"/>
  <c r="N15" i="15"/>
  <c r="O15" i="15"/>
  <c r="R15" i="15"/>
  <c r="S15" i="15"/>
  <c r="T15" i="15"/>
  <c r="N13" i="15"/>
  <c r="O13" i="15"/>
  <c r="R13" i="15"/>
  <c r="S13" i="15"/>
  <c r="P13" i="15" s="1"/>
  <c r="T13" i="15"/>
  <c r="N12" i="5"/>
  <c r="O12" i="5"/>
  <c r="R12" i="5"/>
  <c r="P12" i="5" s="1"/>
  <c r="S12" i="5"/>
  <c r="T12" i="5"/>
  <c r="N12" i="14"/>
  <c r="O12" i="14"/>
  <c r="R12" i="14"/>
  <c r="S12" i="14"/>
  <c r="P12" i="14" s="1"/>
  <c r="T12" i="14"/>
  <c r="N12" i="7"/>
  <c r="O12" i="7"/>
  <c r="R12" i="7"/>
  <c r="P12" i="7" s="1"/>
  <c r="S12" i="7"/>
  <c r="T12" i="7"/>
  <c r="N12" i="15"/>
  <c r="O12" i="15"/>
  <c r="R12" i="15"/>
  <c r="S12" i="15"/>
  <c r="T12" i="15"/>
  <c r="N12" i="2"/>
  <c r="O12" i="2"/>
  <c r="R12" i="2"/>
  <c r="S12" i="2"/>
  <c r="T12" i="2"/>
  <c r="N11" i="6"/>
  <c r="O11" i="6"/>
  <c r="R11" i="6"/>
  <c r="S11" i="6"/>
  <c r="T11" i="6"/>
  <c r="N12" i="6"/>
  <c r="O12" i="6"/>
  <c r="R12" i="6"/>
  <c r="P12" i="6" s="1"/>
  <c r="S12" i="6"/>
  <c r="T12" i="6"/>
  <c r="N13" i="6"/>
  <c r="O13" i="6"/>
  <c r="R13" i="6"/>
  <c r="S13" i="6"/>
  <c r="T13" i="6"/>
  <c r="N11" i="7"/>
  <c r="O11" i="7"/>
  <c r="R11" i="7"/>
  <c r="S11" i="7"/>
  <c r="T11" i="7"/>
  <c r="R11" i="14"/>
  <c r="S11" i="14"/>
  <c r="T11" i="14"/>
  <c r="A41" i="7"/>
  <c r="C41" i="7"/>
  <c r="D41" i="7"/>
  <c r="E41" i="7"/>
  <c r="F41" i="7"/>
  <c r="G41" i="7"/>
  <c r="H41" i="7"/>
  <c r="I41" i="7"/>
  <c r="J41" i="7"/>
  <c r="K41" i="7"/>
  <c r="L41" i="7"/>
  <c r="M41" i="7"/>
  <c r="R20" i="7"/>
  <c r="S20" i="7"/>
  <c r="T20" i="7"/>
  <c r="R10" i="9"/>
  <c r="S10" i="9"/>
  <c r="T10" i="9"/>
  <c r="R11" i="9"/>
  <c r="S11" i="9"/>
  <c r="T11" i="9"/>
  <c r="R12" i="9"/>
  <c r="S12" i="9"/>
  <c r="T12" i="9"/>
  <c r="R13" i="9"/>
  <c r="S13" i="9"/>
  <c r="T13" i="9"/>
  <c r="R14" i="9"/>
  <c r="S14" i="9"/>
  <c r="T14" i="9"/>
  <c r="A40" i="7"/>
  <c r="C40" i="7"/>
  <c r="D40" i="7"/>
  <c r="E40" i="7"/>
  <c r="F40" i="7"/>
  <c r="G40" i="7"/>
  <c r="H40" i="7"/>
  <c r="I40" i="7"/>
  <c r="J40" i="7"/>
  <c r="K40" i="7"/>
  <c r="L40" i="7"/>
  <c r="M40" i="7"/>
  <c r="R18" i="7"/>
  <c r="S18" i="7"/>
  <c r="T18" i="7"/>
  <c r="R19" i="7"/>
  <c r="S19" i="7"/>
  <c r="T19" i="7"/>
  <c r="A38" i="6"/>
  <c r="C38" i="6"/>
  <c r="D38" i="6"/>
  <c r="E38" i="6"/>
  <c r="F38" i="6"/>
  <c r="G38" i="6"/>
  <c r="H38" i="6"/>
  <c r="I38" i="6"/>
  <c r="J38" i="6"/>
  <c r="K38" i="6"/>
  <c r="L38" i="6"/>
  <c r="M38" i="6"/>
  <c r="R18" i="6"/>
  <c r="S18" i="6"/>
  <c r="T18" i="6"/>
  <c r="R19" i="6"/>
  <c r="S19" i="6"/>
  <c r="T19" i="6"/>
  <c r="A39" i="7"/>
  <c r="C39" i="7"/>
  <c r="D39" i="7"/>
  <c r="E39" i="7"/>
  <c r="F39" i="7"/>
  <c r="G39" i="7"/>
  <c r="H39" i="7"/>
  <c r="I39" i="7"/>
  <c r="J39" i="7"/>
  <c r="K39" i="7"/>
  <c r="L39" i="7"/>
  <c r="M39" i="7"/>
  <c r="A38" i="7"/>
  <c r="C38" i="7"/>
  <c r="D38" i="7"/>
  <c r="E38" i="7"/>
  <c r="F38" i="7"/>
  <c r="G38" i="7"/>
  <c r="H38" i="7"/>
  <c r="I38" i="7"/>
  <c r="J38" i="7"/>
  <c r="K38" i="7"/>
  <c r="L38" i="7"/>
  <c r="M38" i="7"/>
  <c r="R16" i="7"/>
  <c r="S16" i="7"/>
  <c r="T16" i="7"/>
  <c r="R17" i="7"/>
  <c r="S17" i="7"/>
  <c r="T17" i="7"/>
  <c r="A37" i="6"/>
  <c r="C37" i="6"/>
  <c r="D37" i="6"/>
  <c r="E37" i="6"/>
  <c r="F37" i="6"/>
  <c r="G37" i="6"/>
  <c r="H37" i="6"/>
  <c r="I37" i="6"/>
  <c r="J37" i="6"/>
  <c r="K37" i="6"/>
  <c r="L37" i="6"/>
  <c r="M37" i="6"/>
  <c r="R17" i="6"/>
  <c r="S17" i="6"/>
  <c r="T17" i="6"/>
  <c r="R16" i="6"/>
  <c r="S16" i="6"/>
  <c r="T16" i="6"/>
  <c r="R4" i="15"/>
  <c r="S4" i="15"/>
  <c r="R5" i="15"/>
  <c r="S5" i="15"/>
  <c r="R6" i="15"/>
  <c r="P6" i="15" s="1"/>
  <c r="S6" i="15"/>
  <c r="R7" i="15"/>
  <c r="S7" i="15"/>
  <c r="R8" i="15"/>
  <c r="S8" i="15"/>
  <c r="R9" i="15"/>
  <c r="S9" i="15"/>
  <c r="P9" i="15" s="1"/>
  <c r="R10" i="15"/>
  <c r="P10" i="15" s="1"/>
  <c r="S10" i="15"/>
  <c r="N11" i="5"/>
  <c r="O11" i="5"/>
  <c r="R11" i="5"/>
  <c r="S11" i="5"/>
  <c r="T11" i="5"/>
  <c r="R14" i="6"/>
  <c r="S14" i="6"/>
  <c r="T14" i="6"/>
  <c r="R15" i="6"/>
  <c r="S15" i="6"/>
  <c r="T15" i="6"/>
  <c r="A35" i="7"/>
  <c r="C35" i="7"/>
  <c r="D35" i="7"/>
  <c r="E35" i="7"/>
  <c r="F35" i="7"/>
  <c r="G35" i="7"/>
  <c r="H35" i="7"/>
  <c r="I35" i="7"/>
  <c r="J35" i="7"/>
  <c r="K35" i="7"/>
  <c r="L35" i="7"/>
  <c r="M35" i="7"/>
  <c r="A36" i="7"/>
  <c r="C36" i="7"/>
  <c r="D36" i="7"/>
  <c r="E36" i="7"/>
  <c r="F36" i="7"/>
  <c r="G36" i="7"/>
  <c r="H36" i="7"/>
  <c r="I36" i="7"/>
  <c r="J36" i="7"/>
  <c r="K36" i="7"/>
  <c r="L36" i="7"/>
  <c r="M36" i="7"/>
  <c r="A37" i="7"/>
  <c r="C37" i="7"/>
  <c r="D37" i="7"/>
  <c r="E37" i="7"/>
  <c r="F37" i="7"/>
  <c r="G37" i="7"/>
  <c r="H37" i="7"/>
  <c r="I37" i="7"/>
  <c r="J37" i="7"/>
  <c r="K37" i="7"/>
  <c r="L37" i="7"/>
  <c r="M37" i="7"/>
  <c r="N11" i="14"/>
  <c r="O11" i="14"/>
  <c r="A32" i="2"/>
  <c r="C32" i="2"/>
  <c r="D32" i="2"/>
  <c r="E32" i="2"/>
  <c r="F32" i="2"/>
  <c r="G32" i="2"/>
  <c r="H32" i="2"/>
  <c r="I32" i="2"/>
  <c r="J32" i="2"/>
  <c r="K32" i="2"/>
  <c r="L32" i="2"/>
  <c r="M32" i="2"/>
  <c r="A33" i="6"/>
  <c r="C33" i="6"/>
  <c r="D33" i="6"/>
  <c r="E33" i="6"/>
  <c r="F33" i="6"/>
  <c r="G33" i="6"/>
  <c r="H33" i="6"/>
  <c r="I33" i="6"/>
  <c r="J33" i="6"/>
  <c r="K33" i="6"/>
  <c r="L33" i="6"/>
  <c r="M33" i="6"/>
  <c r="A34" i="6"/>
  <c r="C34" i="6"/>
  <c r="D34" i="6"/>
  <c r="E34" i="6"/>
  <c r="F34" i="6"/>
  <c r="G34" i="6"/>
  <c r="H34" i="6"/>
  <c r="I34" i="6"/>
  <c r="J34" i="6"/>
  <c r="K34" i="6"/>
  <c r="L34" i="6"/>
  <c r="M34" i="6"/>
  <c r="A35" i="6"/>
  <c r="C35" i="6"/>
  <c r="D35" i="6"/>
  <c r="E35" i="6"/>
  <c r="F35" i="6"/>
  <c r="G35" i="6"/>
  <c r="H35" i="6"/>
  <c r="I35" i="6"/>
  <c r="J35" i="6"/>
  <c r="K35" i="6"/>
  <c r="L35" i="6"/>
  <c r="M35" i="6"/>
  <c r="A36" i="6"/>
  <c r="C36" i="6"/>
  <c r="D36" i="6"/>
  <c r="E36" i="6"/>
  <c r="F36" i="6"/>
  <c r="G36" i="6"/>
  <c r="H36" i="6"/>
  <c r="I36" i="6"/>
  <c r="J36" i="6"/>
  <c r="K36" i="6"/>
  <c r="L36" i="6"/>
  <c r="M36" i="6"/>
  <c r="O10" i="14"/>
  <c r="N5" i="14"/>
  <c r="O5" i="14"/>
  <c r="R5" i="14"/>
  <c r="P5" i="14" s="1"/>
  <c r="S5" i="14"/>
  <c r="T5" i="14"/>
  <c r="N6" i="14"/>
  <c r="O6" i="14"/>
  <c r="R6" i="14"/>
  <c r="S6" i="14"/>
  <c r="T6" i="14"/>
  <c r="N7" i="14"/>
  <c r="O7" i="14"/>
  <c r="R7" i="14"/>
  <c r="S7" i="14"/>
  <c r="T7" i="14"/>
  <c r="N8" i="14"/>
  <c r="O8" i="14"/>
  <c r="R8" i="14"/>
  <c r="S8" i="14"/>
  <c r="P8" i="14" s="1"/>
  <c r="T8" i="14"/>
  <c r="N9" i="14"/>
  <c r="O9" i="14"/>
  <c r="R9" i="14"/>
  <c r="S9" i="14"/>
  <c r="T9" i="14"/>
  <c r="N10" i="14"/>
  <c r="R10" i="14"/>
  <c r="P10" i="14" s="1"/>
  <c r="S10" i="14"/>
  <c r="T10" i="14"/>
  <c r="R9" i="9"/>
  <c r="S9" i="9"/>
  <c r="T9" i="9"/>
  <c r="A21" i="2"/>
  <c r="C21" i="2"/>
  <c r="D21" i="2"/>
  <c r="E21" i="2"/>
  <c r="F21" i="2"/>
  <c r="G21" i="2"/>
  <c r="H21" i="2"/>
  <c r="I21" i="2"/>
  <c r="J21" i="2"/>
  <c r="K21" i="2"/>
  <c r="L21" i="2"/>
  <c r="M21" i="2"/>
  <c r="A22" i="2"/>
  <c r="C22" i="2"/>
  <c r="D22" i="2"/>
  <c r="E22" i="2"/>
  <c r="F22" i="2"/>
  <c r="G22" i="2"/>
  <c r="H22" i="2"/>
  <c r="I22" i="2"/>
  <c r="J22" i="2"/>
  <c r="K22" i="2"/>
  <c r="L22" i="2"/>
  <c r="M22" i="2"/>
  <c r="A23" i="2"/>
  <c r="C23" i="2"/>
  <c r="D23" i="2"/>
  <c r="E23" i="2"/>
  <c r="F23" i="2"/>
  <c r="G23" i="2"/>
  <c r="H23" i="2"/>
  <c r="I23" i="2"/>
  <c r="J23" i="2"/>
  <c r="K23" i="2"/>
  <c r="L23" i="2"/>
  <c r="M23" i="2"/>
  <c r="A24" i="2"/>
  <c r="C24" i="2"/>
  <c r="D24" i="2"/>
  <c r="E24" i="2"/>
  <c r="F24" i="2"/>
  <c r="G24" i="2"/>
  <c r="H24" i="2"/>
  <c r="I24" i="2"/>
  <c r="J24" i="2"/>
  <c r="K24" i="2"/>
  <c r="L24" i="2"/>
  <c r="M24" i="2"/>
  <c r="A25" i="2"/>
  <c r="C25" i="2"/>
  <c r="D25" i="2"/>
  <c r="E25" i="2"/>
  <c r="F25" i="2"/>
  <c r="G25" i="2"/>
  <c r="H25" i="2"/>
  <c r="I25" i="2"/>
  <c r="J25" i="2"/>
  <c r="K25" i="2"/>
  <c r="L25" i="2"/>
  <c r="M25" i="2"/>
  <c r="A26" i="2"/>
  <c r="C26" i="2"/>
  <c r="D26" i="2"/>
  <c r="E26" i="2"/>
  <c r="F26" i="2"/>
  <c r="G26" i="2"/>
  <c r="H26" i="2"/>
  <c r="I26" i="2"/>
  <c r="J26" i="2"/>
  <c r="K26" i="2"/>
  <c r="L26" i="2"/>
  <c r="M26" i="2"/>
  <c r="A27" i="2"/>
  <c r="C27" i="2"/>
  <c r="D27" i="2"/>
  <c r="E27" i="2"/>
  <c r="F27" i="2"/>
  <c r="G27" i="2"/>
  <c r="H27" i="2"/>
  <c r="I27" i="2"/>
  <c r="J27" i="2"/>
  <c r="K27" i="2"/>
  <c r="L27" i="2"/>
  <c r="M27" i="2"/>
  <c r="A28" i="2"/>
  <c r="C28" i="2"/>
  <c r="D28" i="2"/>
  <c r="E28" i="2"/>
  <c r="F28" i="2"/>
  <c r="G28" i="2"/>
  <c r="H28" i="2"/>
  <c r="I28" i="2"/>
  <c r="J28" i="2"/>
  <c r="K28" i="2"/>
  <c r="L28" i="2"/>
  <c r="M28" i="2"/>
  <c r="A29" i="2"/>
  <c r="C29" i="2"/>
  <c r="D29" i="2"/>
  <c r="E29" i="2"/>
  <c r="F29" i="2"/>
  <c r="G29" i="2"/>
  <c r="H29" i="2"/>
  <c r="I29" i="2"/>
  <c r="J29" i="2"/>
  <c r="K29" i="2"/>
  <c r="L29" i="2"/>
  <c r="M29" i="2"/>
  <c r="A30" i="2"/>
  <c r="C30" i="2"/>
  <c r="D30" i="2"/>
  <c r="E30" i="2"/>
  <c r="F30" i="2"/>
  <c r="G30" i="2"/>
  <c r="H30" i="2"/>
  <c r="I30" i="2"/>
  <c r="J30" i="2"/>
  <c r="K30" i="2"/>
  <c r="L30" i="2"/>
  <c r="M30" i="2"/>
  <c r="A31" i="2"/>
  <c r="C31" i="2"/>
  <c r="D31" i="2"/>
  <c r="E31" i="2"/>
  <c r="F31" i="2"/>
  <c r="G31" i="2"/>
  <c r="H31" i="2"/>
  <c r="I31" i="2"/>
  <c r="J31" i="2"/>
  <c r="K31" i="2"/>
  <c r="L31" i="2"/>
  <c r="M31" i="2"/>
  <c r="R9" i="5"/>
  <c r="S9" i="5"/>
  <c r="R10" i="5"/>
  <c r="S10" i="5"/>
  <c r="N8" i="2"/>
  <c r="O8" i="2"/>
  <c r="R8" i="2"/>
  <c r="S8" i="2"/>
  <c r="T8" i="2"/>
  <c r="N9" i="2"/>
  <c r="O9" i="2"/>
  <c r="R9" i="2"/>
  <c r="S9" i="2"/>
  <c r="T9" i="2"/>
  <c r="N10" i="2"/>
  <c r="O10" i="2"/>
  <c r="R10" i="2"/>
  <c r="P10" i="2" s="1"/>
  <c r="S10" i="2"/>
  <c r="T10" i="2"/>
  <c r="N11" i="2"/>
  <c r="O11" i="2"/>
  <c r="R11" i="2"/>
  <c r="S11" i="2"/>
  <c r="T11" i="2"/>
  <c r="R4" i="14"/>
  <c r="R5" i="9"/>
  <c r="R6" i="9"/>
  <c r="R7" i="9"/>
  <c r="R8" i="9"/>
  <c r="R4" i="9"/>
  <c r="R5" i="7"/>
  <c r="R6" i="7"/>
  <c r="P6" i="7" s="1"/>
  <c r="R7" i="7"/>
  <c r="R8" i="7"/>
  <c r="R9" i="7"/>
  <c r="R10" i="7"/>
  <c r="R4" i="7"/>
  <c r="R11" i="15"/>
  <c r="R5" i="6"/>
  <c r="R6" i="6"/>
  <c r="R7" i="6"/>
  <c r="R8" i="6"/>
  <c r="R9" i="6"/>
  <c r="R10" i="6"/>
  <c r="R4" i="6"/>
  <c r="R5" i="5"/>
  <c r="R6" i="5"/>
  <c r="R7" i="5"/>
  <c r="P7" i="5" s="1"/>
  <c r="R8" i="5"/>
  <c r="R4" i="5"/>
  <c r="R5" i="2"/>
  <c r="R6" i="2"/>
  <c r="R7" i="2"/>
  <c r="R4" i="2"/>
  <c r="S7" i="7"/>
  <c r="T7" i="7"/>
  <c r="S6" i="7"/>
  <c r="T6" i="7"/>
  <c r="S6" i="5"/>
  <c r="T6" i="5"/>
  <c r="S6" i="2"/>
  <c r="S5" i="5"/>
  <c r="S7" i="5"/>
  <c r="S8" i="5"/>
  <c r="P8" i="5" s="1"/>
  <c r="S4" i="6"/>
  <c r="S5" i="6"/>
  <c r="S6" i="6"/>
  <c r="S8" i="6"/>
  <c r="S10" i="6"/>
  <c r="S5" i="7"/>
  <c r="S8" i="7"/>
  <c r="P8" i="7" s="1"/>
  <c r="S4" i="9"/>
  <c r="S5" i="9"/>
  <c r="S6" i="9"/>
  <c r="S7" i="9"/>
  <c r="S8" i="9"/>
  <c r="S11" i="15"/>
  <c r="S4" i="2"/>
  <c r="A30" i="9"/>
  <c r="C30" i="9"/>
  <c r="D30" i="9"/>
  <c r="E30" i="9"/>
  <c r="F30" i="9"/>
  <c r="G30" i="9"/>
  <c r="H30" i="9"/>
  <c r="I30" i="9"/>
  <c r="J30" i="9"/>
  <c r="K30" i="9"/>
  <c r="L30" i="9"/>
  <c r="M30" i="9"/>
  <c r="A38" i="15"/>
  <c r="C38" i="15"/>
  <c r="D38" i="15"/>
  <c r="E38" i="15"/>
  <c r="F38" i="15"/>
  <c r="G38" i="15"/>
  <c r="H38" i="15"/>
  <c r="I38" i="15"/>
  <c r="J38" i="15"/>
  <c r="K38" i="15"/>
  <c r="L38" i="15"/>
  <c r="M38" i="15"/>
  <c r="T5" i="15"/>
  <c r="T6" i="15"/>
  <c r="T7" i="15"/>
  <c r="T8" i="15"/>
  <c r="T9" i="15"/>
  <c r="T10" i="15"/>
  <c r="T11" i="15"/>
  <c r="T4" i="15"/>
  <c r="T4" i="14"/>
  <c r="T5" i="9"/>
  <c r="T6" i="9"/>
  <c r="T7" i="9"/>
  <c r="T8" i="9"/>
  <c r="T4" i="9"/>
  <c r="T5" i="7"/>
  <c r="T8" i="7"/>
  <c r="T9" i="7"/>
  <c r="T10" i="7"/>
  <c r="T4" i="7"/>
  <c r="T5" i="6"/>
  <c r="T6" i="6"/>
  <c r="T7" i="6"/>
  <c r="T8" i="6"/>
  <c r="T9" i="6"/>
  <c r="T10" i="6"/>
  <c r="T4" i="6"/>
  <c r="T5" i="5"/>
  <c r="T7" i="5"/>
  <c r="T8" i="5"/>
  <c r="T9" i="5"/>
  <c r="T10" i="5"/>
  <c r="T4" i="5"/>
  <c r="T5" i="2"/>
  <c r="T6" i="2"/>
  <c r="T7" i="2"/>
  <c r="T4" i="2"/>
  <c r="A35" i="14"/>
  <c r="C35" i="14"/>
  <c r="D35" i="14"/>
  <c r="E35" i="14"/>
  <c r="F35" i="14"/>
  <c r="G35" i="14"/>
  <c r="H35" i="14"/>
  <c r="I35" i="14"/>
  <c r="J35" i="14"/>
  <c r="K35" i="14"/>
  <c r="L35" i="14"/>
  <c r="M35" i="14"/>
  <c r="A36" i="14"/>
  <c r="C36" i="14"/>
  <c r="D36" i="14"/>
  <c r="E36" i="14"/>
  <c r="F36" i="14"/>
  <c r="G36" i="14"/>
  <c r="H36" i="14"/>
  <c r="I36" i="14"/>
  <c r="J36" i="14"/>
  <c r="K36" i="14"/>
  <c r="L36" i="14"/>
  <c r="M36" i="14"/>
  <c r="M30" i="5"/>
  <c r="L30" i="5"/>
  <c r="K30" i="5"/>
  <c r="J30" i="5"/>
  <c r="I30" i="5"/>
  <c r="H30" i="5"/>
  <c r="G30" i="5"/>
  <c r="F30" i="5"/>
  <c r="E30" i="5"/>
  <c r="D30" i="5"/>
  <c r="C30" i="5"/>
  <c r="A30" i="5"/>
  <c r="S10" i="7"/>
  <c r="P10" i="7" s="1"/>
  <c r="S9" i="7"/>
  <c r="P9" i="7" s="1"/>
  <c r="S4" i="7"/>
  <c r="S9" i="6"/>
  <c r="S7" i="6"/>
  <c r="S4" i="5"/>
  <c r="P4" i="5" s="1"/>
  <c r="S4" i="14"/>
  <c r="S5" i="2"/>
  <c r="P5" i="2" s="1"/>
  <c r="S7" i="2"/>
  <c r="A34" i="14"/>
  <c r="C34" i="14"/>
  <c r="D34" i="14"/>
  <c r="E34" i="14"/>
  <c r="F34" i="14"/>
  <c r="G34" i="14"/>
  <c r="H34" i="14"/>
  <c r="I34" i="14"/>
  <c r="J34" i="14"/>
  <c r="K34" i="14"/>
  <c r="L34" i="14"/>
  <c r="M34" i="14"/>
  <c r="M37" i="15"/>
  <c r="L37" i="15"/>
  <c r="K37" i="15"/>
  <c r="J37" i="15"/>
  <c r="I37" i="15"/>
  <c r="H37" i="15"/>
  <c r="G37" i="15"/>
  <c r="F37" i="15"/>
  <c r="E37" i="15"/>
  <c r="D37" i="15"/>
  <c r="C37" i="15"/>
  <c r="A37" i="15"/>
  <c r="M36" i="15"/>
  <c r="L36" i="15"/>
  <c r="K36" i="15"/>
  <c r="J36" i="15"/>
  <c r="I36" i="15"/>
  <c r="H36" i="15"/>
  <c r="G36" i="15"/>
  <c r="F36" i="15"/>
  <c r="E36" i="15"/>
  <c r="D36" i="15"/>
  <c r="C36" i="15"/>
  <c r="A36" i="15"/>
  <c r="M35" i="15"/>
  <c r="L35" i="15"/>
  <c r="K35" i="15"/>
  <c r="J35" i="15"/>
  <c r="I35" i="15"/>
  <c r="H35" i="15"/>
  <c r="G35" i="15"/>
  <c r="F35" i="15"/>
  <c r="E35" i="15"/>
  <c r="D35" i="15"/>
  <c r="C35" i="15"/>
  <c r="A35" i="15"/>
  <c r="M34" i="15"/>
  <c r="L34" i="15"/>
  <c r="K34" i="15"/>
  <c r="J34" i="15"/>
  <c r="I34" i="15"/>
  <c r="H34" i="15"/>
  <c r="G34" i="15"/>
  <c r="F34" i="15"/>
  <c r="E34" i="15"/>
  <c r="D34" i="15"/>
  <c r="C34" i="15"/>
  <c r="A34" i="15"/>
  <c r="M33" i="15"/>
  <c r="L33" i="15"/>
  <c r="K33" i="15"/>
  <c r="J33" i="15"/>
  <c r="I33" i="15"/>
  <c r="H33" i="15"/>
  <c r="G33" i="15"/>
  <c r="F33" i="15"/>
  <c r="E33" i="15"/>
  <c r="D33" i="15"/>
  <c r="C33" i="15"/>
  <c r="A33" i="15"/>
  <c r="M32" i="15"/>
  <c r="L32" i="15"/>
  <c r="K32" i="15"/>
  <c r="J32" i="15"/>
  <c r="I32" i="15"/>
  <c r="H32" i="15"/>
  <c r="G32" i="15"/>
  <c r="F32" i="15"/>
  <c r="E32" i="15"/>
  <c r="D32" i="15"/>
  <c r="C32" i="15"/>
  <c r="A32" i="15"/>
  <c r="M31" i="15"/>
  <c r="L31" i="15"/>
  <c r="K31" i="15"/>
  <c r="J31" i="15"/>
  <c r="I31" i="15"/>
  <c r="H31" i="15"/>
  <c r="G31" i="15"/>
  <c r="F31" i="15"/>
  <c r="E31" i="15"/>
  <c r="D31" i="15"/>
  <c r="C31" i="15"/>
  <c r="A31" i="15"/>
  <c r="M30" i="15"/>
  <c r="L30" i="15"/>
  <c r="K30" i="15"/>
  <c r="J30" i="15"/>
  <c r="I30" i="15"/>
  <c r="H30" i="15"/>
  <c r="G30" i="15"/>
  <c r="F30" i="15"/>
  <c r="E30" i="15"/>
  <c r="D30" i="15"/>
  <c r="C30" i="15"/>
  <c r="A30" i="15"/>
  <c r="M29" i="15"/>
  <c r="L29" i="15"/>
  <c r="K29" i="15"/>
  <c r="J29" i="15"/>
  <c r="I29" i="15"/>
  <c r="H29" i="15"/>
  <c r="G29" i="15"/>
  <c r="F29" i="15"/>
  <c r="E29" i="15"/>
  <c r="D29" i="15"/>
  <c r="C29" i="15"/>
  <c r="A29" i="15"/>
  <c r="M28" i="15"/>
  <c r="L28" i="15"/>
  <c r="K28" i="15"/>
  <c r="J28" i="15"/>
  <c r="I28" i="15"/>
  <c r="H28" i="15"/>
  <c r="G28" i="15"/>
  <c r="F28" i="15"/>
  <c r="E28" i="15"/>
  <c r="D28" i="15"/>
  <c r="C28" i="15"/>
  <c r="A28" i="15"/>
  <c r="M27" i="15"/>
  <c r="L27" i="15"/>
  <c r="K27" i="15"/>
  <c r="J27" i="15"/>
  <c r="I27" i="15"/>
  <c r="H27" i="15"/>
  <c r="G27" i="15"/>
  <c r="F27" i="15"/>
  <c r="E27" i="15"/>
  <c r="D27" i="15"/>
  <c r="C27" i="15"/>
  <c r="A27" i="15"/>
  <c r="O11" i="15"/>
  <c r="N11" i="15"/>
  <c r="O10" i="15"/>
  <c r="N10" i="15"/>
  <c r="O9" i="15"/>
  <c r="N9" i="15"/>
  <c r="O8" i="15"/>
  <c r="N8" i="15"/>
  <c r="O7" i="15"/>
  <c r="N7" i="15"/>
  <c r="O6" i="15"/>
  <c r="N6" i="15"/>
  <c r="O5" i="15"/>
  <c r="N5" i="15"/>
  <c r="O4" i="15"/>
  <c r="N4" i="15"/>
  <c r="M33" i="14"/>
  <c r="L33" i="14"/>
  <c r="K33" i="14"/>
  <c r="J33" i="14"/>
  <c r="I33" i="14"/>
  <c r="H33" i="14"/>
  <c r="G33" i="14"/>
  <c r="F33" i="14"/>
  <c r="E33" i="14"/>
  <c r="D33" i="14"/>
  <c r="C33" i="14"/>
  <c r="A33" i="14"/>
  <c r="M32" i="14"/>
  <c r="L32" i="14"/>
  <c r="K32" i="14"/>
  <c r="J32" i="14"/>
  <c r="I32" i="14"/>
  <c r="H32" i="14"/>
  <c r="G32" i="14"/>
  <c r="F32" i="14"/>
  <c r="E32" i="14"/>
  <c r="D32" i="14"/>
  <c r="C32" i="14"/>
  <c r="A32" i="14"/>
  <c r="M31" i="14"/>
  <c r="L31" i="14"/>
  <c r="K31" i="14"/>
  <c r="J31" i="14"/>
  <c r="I31" i="14"/>
  <c r="H31" i="14"/>
  <c r="G31" i="14"/>
  <c r="F31" i="14"/>
  <c r="E31" i="14"/>
  <c r="D31" i="14"/>
  <c r="C31" i="14"/>
  <c r="A31" i="14"/>
  <c r="M30" i="14"/>
  <c r="L30" i="14"/>
  <c r="K30" i="14"/>
  <c r="J30" i="14"/>
  <c r="I30" i="14"/>
  <c r="H30" i="14"/>
  <c r="G30" i="14"/>
  <c r="F30" i="14"/>
  <c r="E30" i="14"/>
  <c r="D30" i="14"/>
  <c r="C30" i="14"/>
  <c r="A30" i="14"/>
  <c r="M29" i="14"/>
  <c r="L29" i="14"/>
  <c r="K29" i="14"/>
  <c r="J29" i="14"/>
  <c r="I29" i="14"/>
  <c r="H29" i="14"/>
  <c r="G29" i="14"/>
  <c r="F29" i="14"/>
  <c r="E29" i="14"/>
  <c r="D29" i="14"/>
  <c r="C29" i="14"/>
  <c r="A29" i="14"/>
  <c r="M28" i="14"/>
  <c r="L28" i="14"/>
  <c r="K28" i="14"/>
  <c r="J28" i="14"/>
  <c r="I28" i="14"/>
  <c r="H28" i="14"/>
  <c r="G28" i="14"/>
  <c r="F28" i="14"/>
  <c r="E28" i="14"/>
  <c r="D28" i="14"/>
  <c r="C28" i="14"/>
  <c r="A28" i="14"/>
  <c r="M27" i="14"/>
  <c r="L27" i="14"/>
  <c r="K27" i="14"/>
  <c r="J27" i="14"/>
  <c r="I27" i="14"/>
  <c r="H27" i="14"/>
  <c r="G27" i="14"/>
  <c r="F27" i="14"/>
  <c r="E27" i="14"/>
  <c r="D27" i="14"/>
  <c r="C27" i="14"/>
  <c r="A27" i="14"/>
  <c r="M26" i="14"/>
  <c r="L26" i="14"/>
  <c r="K26" i="14"/>
  <c r="J26" i="14"/>
  <c r="I26" i="14"/>
  <c r="H26" i="14"/>
  <c r="G26" i="14"/>
  <c r="F26" i="14"/>
  <c r="E26" i="14"/>
  <c r="D26" i="14"/>
  <c r="C26" i="14"/>
  <c r="A26" i="14"/>
  <c r="M25" i="14"/>
  <c r="L25" i="14"/>
  <c r="K25" i="14"/>
  <c r="J25" i="14"/>
  <c r="I25" i="14"/>
  <c r="H25" i="14"/>
  <c r="G25" i="14"/>
  <c r="F25" i="14"/>
  <c r="E25" i="14"/>
  <c r="D25" i="14"/>
  <c r="C25" i="14"/>
  <c r="A25" i="14"/>
  <c r="O4" i="14"/>
  <c r="N4" i="14"/>
  <c r="N5" i="7"/>
  <c r="O5" i="7"/>
  <c r="N6" i="7"/>
  <c r="O6" i="7"/>
  <c r="N7" i="7"/>
  <c r="O7" i="7"/>
  <c r="N8" i="7"/>
  <c r="O8" i="7"/>
  <c r="N9" i="7"/>
  <c r="O9" i="7"/>
  <c r="N10" i="7"/>
  <c r="O10" i="7"/>
  <c r="O4" i="7"/>
  <c r="N4" i="7"/>
  <c r="N5" i="6"/>
  <c r="O5" i="6"/>
  <c r="N6" i="6"/>
  <c r="O6" i="6"/>
  <c r="N7" i="6"/>
  <c r="O7" i="6"/>
  <c r="N8" i="6"/>
  <c r="O8" i="6"/>
  <c r="N9" i="6"/>
  <c r="O9" i="6"/>
  <c r="N10" i="6"/>
  <c r="O10" i="6"/>
  <c r="O4" i="6"/>
  <c r="N4" i="6"/>
  <c r="N5" i="5"/>
  <c r="O5" i="5"/>
  <c r="N6" i="5"/>
  <c r="O6" i="5"/>
  <c r="N7" i="5"/>
  <c r="O7" i="5"/>
  <c r="N8" i="5"/>
  <c r="O8" i="5"/>
  <c r="N9" i="5"/>
  <c r="O9" i="5"/>
  <c r="N10" i="5"/>
  <c r="O10" i="5"/>
  <c r="O4" i="5"/>
  <c r="N4" i="5"/>
  <c r="O7" i="2"/>
  <c r="O6" i="2"/>
  <c r="O5" i="2"/>
  <c r="O4" i="2"/>
  <c r="N7" i="2"/>
  <c r="N6" i="2"/>
  <c r="N5" i="2"/>
  <c r="N4" i="2"/>
  <c r="A24" i="6"/>
  <c r="C24" i="6"/>
  <c r="D24" i="6"/>
  <c r="E24" i="6"/>
  <c r="F24" i="6"/>
  <c r="G24" i="6"/>
  <c r="H24" i="6"/>
  <c r="I24" i="6"/>
  <c r="J24" i="6"/>
  <c r="K24" i="6"/>
  <c r="L24" i="6"/>
  <c r="M24" i="6"/>
  <c r="A25" i="6"/>
  <c r="C25" i="6"/>
  <c r="D25" i="6"/>
  <c r="E25" i="6"/>
  <c r="F25" i="6"/>
  <c r="G25" i="6"/>
  <c r="H25" i="6"/>
  <c r="I25" i="6"/>
  <c r="J25" i="6"/>
  <c r="K25" i="6"/>
  <c r="L25" i="6"/>
  <c r="M25" i="6"/>
  <c r="A26" i="6"/>
  <c r="C26" i="6"/>
  <c r="D26" i="6"/>
  <c r="E26" i="6"/>
  <c r="F26" i="6"/>
  <c r="G26" i="6"/>
  <c r="H26" i="6"/>
  <c r="I26" i="6"/>
  <c r="J26" i="6"/>
  <c r="K26" i="6"/>
  <c r="L26" i="6"/>
  <c r="M26" i="6"/>
  <c r="A27" i="6"/>
  <c r="C27" i="6"/>
  <c r="D27" i="6"/>
  <c r="E27" i="6"/>
  <c r="F27" i="6"/>
  <c r="G27" i="6"/>
  <c r="H27" i="6"/>
  <c r="I27" i="6"/>
  <c r="J27" i="6"/>
  <c r="K27" i="6"/>
  <c r="L27" i="6"/>
  <c r="M27" i="6"/>
  <c r="A28" i="6"/>
  <c r="C28" i="6"/>
  <c r="D28" i="6"/>
  <c r="E28" i="6"/>
  <c r="F28" i="6"/>
  <c r="G28" i="6"/>
  <c r="H28" i="6"/>
  <c r="I28" i="6"/>
  <c r="J28" i="6"/>
  <c r="K28" i="6"/>
  <c r="L28" i="6"/>
  <c r="M28" i="6"/>
  <c r="A29" i="6"/>
  <c r="C29" i="6"/>
  <c r="D29" i="6"/>
  <c r="E29" i="6"/>
  <c r="F29" i="6"/>
  <c r="G29" i="6"/>
  <c r="H29" i="6"/>
  <c r="I29" i="6"/>
  <c r="J29" i="6"/>
  <c r="K29" i="6"/>
  <c r="L29" i="6"/>
  <c r="M29" i="6"/>
  <c r="A30" i="6"/>
  <c r="C30" i="6"/>
  <c r="D30" i="6"/>
  <c r="E30" i="6"/>
  <c r="F30" i="6"/>
  <c r="G30" i="6"/>
  <c r="H30" i="6"/>
  <c r="I30" i="6"/>
  <c r="J30" i="6"/>
  <c r="K30" i="6"/>
  <c r="L30" i="6"/>
  <c r="M30" i="6"/>
  <c r="A31" i="6"/>
  <c r="C31" i="6"/>
  <c r="D31" i="6"/>
  <c r="E31" i="6"/>
  <c r="F31" i="6"/>
  <c r="G31" i="6"/>
  <c r="H31" i="6"/>
  <c r="I31" i="6"/>
  <c r="J31" i="6"/>
  <c r="K31" i="6"/>
  <c r="L31" i="6"/>
  <c r="M31" i="6"/>
  <c r="A32" i="6"/>
  <c r="C32" i="6"/>
  <c r="D32" i="6"/>
  <c r="E32" i="6"/>
  <c r="F32" i="6"/>
  <c r="G32" i="6"/>
  <c r="H32" i="6"/>
  <c r="I32" i="6"/>
  <c r="J32" i="6"/>
  <c r="K32" i="6"/>
  <c r="L32" i="6"/>
  <c r="M32" i="6"/>
  <c r="M29" i="9"/>
  <c r="L29" i="9"/>
  <c r="K29" i="9"/>
  <c r="J29" i="9"/>
  <c r="I29" i="9"/>
  <c r="H29" i="9"/>
  <c r="G29" i="9"/>
  <c r="F29" i="9"/>
  <c r="E29" i="9"/>
  <c r="D29" i="9"/>
  <c r="C29" i="9"/>
  <c r="A29" i="9"/>
  <c r="M28" i="9"/>
  <c r="L28" i="9"/>
  <c r="K28" i="9"/>
  <c r="J28" i="9"/>
  <c r="I28" i="9"/>
  <c r="H28" i="9"/>
  <c r="G28" i="9"/>
  <c r="F28" i="9"/>
  <c r="E28" i="9"/>
  <c r="D28" i="9"/>
  <c r="C28" i="9"/>
  <c r="A28" i="9"/>
  <c r="M27" i="9"/>
  <c r="L27" i="9"/>
  <c r="K27" i="9"/>
  <c r="J27" i="9"/>
  <c r="I27" i="9"/>
  <c r="H27" i="9"/>
  <c r="G27" i="9"/>
  <c r="F27" i="9"/>
  <c r="E27" i="9"/>
  <c r="D27" i="9"/>
  <c r="C27" i="9"/>
  <c r="A27" i="9"/>
  <c r="M26" i="9"/>
  <c r="L26" i="9"/>
  <c r="K26" i="9"/>
  <c r="J26" i="9"/>
  <c r="I26" i="9"/>
  <c r="H26" i="9"/>
  <c r="G26" i="9"/>
  <c r="F26" i="9"/>
  <c r="E26" i="9"/>
  <c r="D26" i="9"/>
  <c r="C26" i="9"/>
  <c r="A26" i="9"/>
  <c r="M25" i="9"/>
  <c r="L25" i="9"/>
  <c r="K25" i="9"/>
  <c r="J25" i="9"/>
  <c r="I25" i="9"/>
  <c r="H25" i="9"/>
  <c r="G25" i="9"/>
  <c r="F25" i="9"/>
  <c r="E25" i="9"/>
  <c r="D25" i="9"/>
  <c r="C25" i="9"/>
  <c r="A25" i="9"/>
  <c r="M24" i="9"/>
  <c r="L24" i="9"/>
  <c r="K24" i="9"/>
  <c r="J24" i="9"/>
  <c r="I24" i="9"/>
  <c r="H24" i="9"/>
  <c r="G24" i="9"/>
  <c r="F24" i="9"/>
  <c r="E24" i="9"/>
  <c r="D24" i="9"/>
  <c r="C24" i="9"/>
  <c r="A24" i="9"/>
  <c r="M23" i="9"/>
  <c r="L23" i="9"/>
  <c r="K23" i="9"/>
  <c r="J23" i="9"/>
  <c r="I23" i="9"/>
  <c r="H23" i="9"/>
  <c r="G23" i="9"/>
  <c r="F23" i="9"/>
  <c r="E23" i="9"/>
  <c r="D23" i="9"/>
  <c r="C23" i="9"/>
  <c r="A23" i="9"/>
  <c r="M22" i="9"/>
  <c r="L22" i="9"/>
  <c r="K22" i="9"/>
  <c r="J22" i="9"/>
  <c r="I22" i="9"/>
  <c r="H22" i="9"/>
  <c r="G22" i="9"/>
  <c r="F22" i="9"/>
  <c r="E22" i="9"/>
  <c r="D22" i="9"/>
  <c r="C22" i="9"/>
  <c r="A22" i="9"/>
  <c r="M21" i="9"/>
  <c r="L21" i="9"/>
  <c r="K21" i="9"/>
  <c r="J21" i="9"/>
  <c r="I21" i="9"/>
  <c r="H21" i="9"/>
  <c r="G21" i="9"/>
  <c r="F21" i="9"/>
  <c r="E21" i="9"/>
  <c r="D21" i="9"/>
  <c r="C21" i="9"/>
  <c r="A21" i="9"/>
  <c r="M20" i="9"/>
  <c r="L20" i="9"/>
  <c r="K20" i="9"/>
  <c r="J20" i="9"/>
  <c r="I20" i="9"/>
  <c r="H20" i="9"/>
  <c r="G20" i="9"/>
  <c r="F20" i="9"/>
  <c r="E20" i="9"/>
  <c r="D20" i="9"/>
  <c r="C20" i="9"/>
  <c r="A20" i="9"/>
  <c r="M34" i="7"/>
  <c r="L34" i="7"/>
  <c r="K34" i="7"/>
  <c r="J34" i="7"/>
  <c r="I34" i="7"/>
  <c r="H34" i="7"/>
  <c r="G34" i="7"/>
  <c r="F34" i="7"/>
  <c r="E34" i="7"/>
  <c r="D34" i="7"/>
  <c r="C34" i="7"/>
  <c r="A34" i="7"/>
  <c r="M33" i="7"/>
  <c r="L33" i="7"/>
  <c r="K33" i="7"/>
  <c r="J33" i="7"/>
  <c r="I33" i="7"/>
  <c r="H33" i="7"/>
  <c r="G33" i="7"/>
  <c r="F33" i="7"/>
  <c r="E33" i="7"/>
  <c r="D33" i="7"/>
  <c r="C33" i="7"/>
  <c r="A33" i="7"/>
  <c r="M32" i="7"/>
  <c r="L32" i="7"/>
  <c r="K32" i="7"/>
  <c r="J32" i="7"/>
  <c r="I32" i="7"/>
  <c r="H32" i="7"/>
  <c r="G32" i="7"/>
  <c r="F32" i="7"/>
  <c r="E32" i="7"/>
  <c r="D32" i="7"/>
  <c r="C32" i="7"/>
  <c r="A32" i="7"/>
  <c r="M31" i="7"/>
  <c r="L31" i="7"/>
  <c r="K31" i="7"/>
  <c r="J31" i="7"/>
  <c r="I31" i="7"/>
  <c r="H31" i="7"/>
  <c r="G31" i="7"/>
  <c r="F31" i="7"/>
  <c r="E31" i="7"/>
  <c r="D31" i="7"/>
  <c r="C31" i="7"/>
  <c r="A31" i="7"/>
  <c r="M30" i="7"/>
  <c r="L30" i="7"/>
  <c r="K30" i="7"/>
  <c r="J30" i="7"/>
  <c r="I30" i="7"/>
  <c r="H30" i="7"/>
  <c r="G30" i="7"/>
  <c r="F30" i="7"/>
  <c r="E30" i="7"/>
  <c r="D30" i="7"/>
  <c r="C30" i="7"/>
  <c r="A30" i="7"/>
  <c r="M29" i="7"/>
  <c r="L29" i="7"/>
  <c r="K29" i="7"/>
  <c r="J29" i="7"/>
  <c r="I29" i="7"/>
  <c r="H29" i="7"/>
  <c r="G29" i="7"/>
  <c r="F29" i="7"/>
  <c r="E29" i="7"/>
  <c r="D29" i="7"/>
  <c r="C29" i="7"/>
  <c r="A29" i="7"/>
  <c r="M28" i="7"/>
  <c r="L28" i="7"/>
  <c r="K28" i="7"/>
  <c r="J28" i="7"/>
  <c r="I28" i="7"/>
  <c r="H28" i="7"/>
  <c r="G28" i="7"/>
  <c r="F28" i="7"/>
  <c r="E28" i="7"/>
  <c r="D28" i="7"/>
  <c r="C28" i="7"/>
  <c r="A28" i="7"/>
  <c r="M27" i="7"/>
  <c r="L27" i="7"/>
  <c r="K27" i="7"/>
  <c r="J27" i="7"/>
  <c r="I27" i="7"/>
  <c r="H27" i="7"/>
  <c r="G27" i="7"/>
  <c r="F27" i="7"/>
  <c r="E27" i="7"/>
  <c r="D27" i="7"/>
  <c r="C27" i="7"/>
  <c r="A27" i="7"/>
  <c r="M26" i="7"/>
  <c r="L26" i="7"/>
  <c r="K26" i="7"/>
  <c r="J26" i="7"/>
  <c r="I26" i="7"/>
  <c r="H26" i="7"/>
  <c r="G26" i="7"/>
  <c r="F26" i="7"/>
  <c r="E26" i="7"/>
  <c r="D26" i="7"/>
  <c r="C26" i="7"/>
  <c r="A26" i="7"/>
  <c r="M25" i="7"/>
  <c r="L25" i="7"/>
  <c r="K25" i="7"/>
  <c r="J25" i="7"/>
  <c r="I25" i="7"/>
  <c r="H25" i="7"/>
  <c r="G25" i="7"/>
  <c r="F25" i="7"/>
  <c r="E25" i="7"/>
  <c r="D25" i="7"/>
  <c r="C25" i="7"/>
  <c r="A25" i="7"/>
  <c r="C29" i="5"/>
  <c r="D29" i="5"/>
  <c r="E29" i="5"/>
  <c r="F29" i="5"/>
  <c r="G29" i="5"/>
  <c r="H29" i="5"/>
  <c r="I29" i="5"/>
  <c r="J29" i="5"/>
  <c r="K29" i="5"/>
  <c r="L29" i="5"/>
  <c r="M29" i="5"/>
  <c r="M23" i="6"/>
  <c r="L23" i="6"/>
  <c r="K23" i="6"/>
  <c r="J23" i="6"/>
  <c r="I23" i="6"/>
  <c r="H23" i="6"/>
  <c r="G23" i="6"/>
  <c r="F23" i="6"/>
  <c r="E23" i="6"/>
  <c r="D23" i="6"/>
  <c r="C23" i="6"/>
  <c r="A23" i="6"/>
  <c r="A29" i="5"/>
  <c r="M28" i="5"/>
  <c r="L28" i="5"/>
  <c r="K28" i="5"/>
  <c r="J28" i="5"/>
  <c r="I28" i="5"/>
  <c r="H28" i="5"/>
  <c r="G28" i="5"/>
  <c r="F28" i="5"/>
  <c r="E28" i="5"/>
  <c r="D28" i="5"/>
  <c r="C28" i="5"/>
  <c r="A28" i="5"/>
  <c r="M27" i="5"/>
  <c r="L27" i="5"/>
  <c r="K27" i="5"/>
  <c r="J27" i="5"/>
  <c r="I27" i="5"/>
  <c r="H27" i="5"/>
  <c r="G27" i="5"/>
  <c r="F27" i="5"/>
  <c r="E27" i="5"/>
  <c r="D27" i="5"/>
  <c r="C27" i="5"/>
  <c r="A27" i="5"/>
  <c r="M26" i="5"/>
  <c r="L26" i="5"/>
  <c r="K26" i="5"/>
  <c r="J26" i="5"/>
  <c r="I26" i="5"/>
  <c r="H26" i="5"/>
  <c r="G26" i="5"/>
  <c r="F26" i="5"/>
  <c r="E26" i="5"/>
  <c r="D26" i="5"/>
  <c r="C26" i="5"/>
  <c r="A26" i="5"/>
  <c r="M25" i="5"/>
  <c r="L25" i="5"/>
  <c r="K25" i="5"/>
  <c r="J25" i="5"/>
  <c r="I25" i="5"/>
  <c r="H25" i="5"/>
  <c r="G25" i="5"/>
  <c r="F25" i="5"/>
  <c r="E25" i="5"/>
  <c r="D25" i="5"/>
  <c r="C25" i="5"/>
  <c r="A25" i="5"/>
  <c r="M24" i="5"/>
  <c r="L24" i="5"/>
  <c r="K24" i="5"/>
  <c r="J24" i="5"/>
  <c r="I24" i="5"/>
  <c r="H24" i="5"/>
  <c r="G24" i="5"/>
  <c r="F24" i="5"/>
  <c r="E24" i="5"/>
  <c r="D24" i="5"/>
  <c r="C24" i="5"/>
  <c r="A24" i="5"/>
  <c r="M23" i="5"/>
  <c r="L23" i="5"/>
  <c r="K23" i="5"/>
  <c r="J23" i="5"/>
  <c r="I23" i="5"/>
  <c r="H23" i="5"/>
  <c r="G23" i="5"/>
  <c r="F23" i="5"/>
  <c r="E23" i="5"/>
  <c r="D23" i="5"/>
  <c r="C23" i="5"/>
  <c r="A23" i="5"/>
  <c r="M22" i="5"/>
  <c r="L22" i="5"/>
  <c r="K22" i="5"/>
  <c r="J22" i="5"/>
  <c r="I22" i="5"/>
  <c r="H22" i="5"/>
  <c r="G22" i="5"/>
  <c r="F22" i="5"/>
  <c r="E22" i="5"/>
  <c r="D22" i="5"/>
  <c r="C22" i="5"/>
  <c r="A22" i="5"/>
  <c r="M21" i="5"/>
  <c r="L21" i="5"/>
  <c r="K21" i="5"/>
  <c r="J21" i="5"/>
  <c r="I21" i="5"/>
  <c r="H21" i="5"/>
  <c r="G21" i="5"/>
  <c r="F21" i="5"/>
  <c r="E21" i="5"/>
  <c r="D21" i="5"/>
  <c r="C21" i="5"/>
  <c r="A21" i="5"/>
  <c r="M20" i="5"/>
  <c r="L20" i="5"/>
  <c r="K20" i="5"/>
  <c r="J20" i="5"/>
  <c r="I20" i="5"/>
  <c r="H20" i="5"/>
  <c r="G20" i="5"/>
  <c r="F20" i="5"/>
  <c r="E20" i="5"/>
  <c r="D20" i="5"/>
  <c r="C20" i="5"/>
  <c r="A20" i="5"/>
  <c r="D20" i="2"/>
  <c r="C20" i="2"/>
  <c r="E20" i="2"/>
  <c r="F20" i="2"/>
  <c r="G20" i="2"/>
  <c r="H20" i="2"/>
  <c r="I20" i="2"/>
  <c r="J20" i="2"/>
  <c r="K20" i="2"/>
  <c r="L20" i="2"/>
  <c r="M20" i="2"/>
  <c r="A20" i="2"/>
  <c r="P16" i="5"/>
  <c r="P13" i="2"/>
  <c r="P15" i="15"/>
  <c r="P12" i="15"/>
  <c r="P12" i="2"/>
  <c r="P11" i="7"/>
  <c r="P11" i="14"/>
  <c r="P13" i="6"/>
  <c r="P11" i="6"/>
  <c r="P10" i="6"/>
  <c r="P9" i="6"/>
  <c r="P4" i="2"/>
  <c r="P11" i="5"/>
  <c r="P4" i="15"/>
  <c r="P6" i="14"/>
  <c r="P8" i="6"/>
  <c r="P7" i="6"/>
  <c r="P9" i="14"/>
  <c r="P5" i="6"/>
  <c r="P9" i="5"/>
  <c r="P5" i="5"/>
  <c r="P10" i="5"/>
  <c r="P6" i="6"/>
  <c r="P4" i="7"/>
  <c r="P7" i="7"/>
  <c r="P6" i="2"/>
  <c r="P5" i="15"/>
  <c r="P6" i="5"/>
  <c r="P7" i="14"/>
  <c r="P9" i="2"/>
  <c r="P4" i="6"/>
  <c r="P5" i="7"/>
  <c r="P4" i="14"/>
  <c r="P7" i="15"/>
  <c r="P11" i="15"/>
  <c r="P8" i="15"/>
  <c r="P7" i="2"/>
  <c r="P11" i="2"/>
  <c r="P8" i="2"/>
  <c r="P18" i="15" l="1"/>
  <c r="P17" i="14"/>
  <c r="P16" i="14"/>
</calcChain>
</file>

<file path=xl/sharedStrings.xml><?xml version="1.0" encoding="utf-8"?>
<sst xmlns="http://schemas.openxmlformats.org/spreadsheetml/2006/main" count="1513" uniqueCount="363">
  <si>
    <t>Players</t>
  </si>
  <si>
    <t>Games Played</t>
  </si>
  <si>
    <t>FG</t>
  </si>
  <si>
    <t>3P</t>
  </si>
  <si>
    <t>FT</t>
  </si>
  <si>
    <t>REB</t>
  </si>
  <si>
    <t>AST</t>
  </si>
  <si>
    <t>STL</t>
  </si>
  <si>
    <t>BLK</t>
  </si>
  <si>
    <t>PFS</t>
  </si>
  <si>
    <t>TFS</t>
  </si>
  <si>
    <t>UFS</t>
  </si>
  <si>
    <t>PTS</t>
  </si>
  <si>
    <t>Averages</t>
  </si>
  <si>
    <t>Points Per Game (PTS)</t>
  </si>
  <si>
    <t>Rebounds Per Game (REB)</t>
  </si>
  <si>
    <t>Assists Per Game (AST)</t>
  </si>
  <si>
    <t>Name</t>
  </si>
  <si>
    <t>Team</t>
  </si>
  <si>
    <t>Games</t>
  </si>
  <si>
    <t>Points</t>
  </si>
  <si>
    <t>Steals Per Game (STL)</t>
  </si>
  <si>
    <t>Blocks Per Game (BLK)</t>
  </si>
  <si>
    <t>Personal Fouls Per Game (PFS)</t>
  </si>
  <si>
    <t>3 Pointers Per Game (3P)</t>
  </si>
  <si>
    <t>Free throws Per Game (FT)</t>
  </si>
  <si>
    <t>Rebounds</t>
  </si>
  <si>
    <t>Assists</t>
  </si>
  <si>
    <t>Steals</t>
  </si>
  <si>
    <t>Blocks</t>
  </si>
  <si>
    <t>Fouls</t>
  </si>
  <si>
    <t>3 Pointers</t>
  </si>
  <si>
    <t>Free throws</t>
  </si>
  <si>
    <t>Division 2 League Leader Totals</t>
  </si>
  <si>
    <t>IA</t>
  </si>
  <si>
    <t>Grand Total</t>
  </si>
  <si>
    <t>Injury Attendance</t>
  </si>
  <si>
    <t>Game eligibility</t>
  </si>
  <si>
    <t>CPR</t>
  </si>
  <si>
    <t>Poistive</t>
  </si>
  <si>
    <t>Negative</t>
  </si>
  <si>
    <t>CPL Proficiency Rating  (CPR)</t>
  </si>
  <si>
    <t>Brad Manzanillo</t>
  </si>
  <si>
    <t>Samuel Colosimo</t>
  </si>
  <si>
    <t>Paul Horsfall</t>
  </si>
  <si>
    <t>Akech Aliir</t>
  </si>
  <si>
    <t>D1</t>
  </si>
  <si>
    <t>Akoy Mayen</t>
  </si>
  <si>
    <t>Charles Potter</t>
  </si>
  <si>
    <t>David Dutt</t>
  </si>
  <si>
    <t>Derek Emelifeonwu</t>
  </si>
  <si>
    <t>Ethan Jetter</t>
  </si>
  <si>
    <t>James Hurley</t>
  </si>
  <si>
    <t>Kezekia Aluong</t>
  </si>
  <si>
    <t>Mamadou Fall</t>
  </si>
  <si>
    <t>Robert Emelifeonwu</t>
  </si>
  <si>
    <t>William Paterson</t>
  </si>
  <si>
    <t>Aimable Rutayisire</t>
  </si>
  <si>
    <t>Alexander Toohey</t>
  </si>
  <si>
    <t>Ben Gold</t>
  </si>
  <si>
    <t>Bol Dengdit</t>
  </si>
  <si>
    <t>David Okwera</t>
  </si>
  <si>
    <t>Dyson Daniels</t>
  </si>
  <si>
    <t>Evan Kilminster</t>
  </si>
  <si>
    <t>Fiston Ipassou</t>
  </si>
  <si>
    <t>Harry Wessels</t>
  </si>
  <si>
    <t>Jaylin Galloway</t>
  </si>
  <si>
    <t>Joshua Duach</t>
  </si>
  <si>
    <t>Joshua Hughes</t>
  </si>
  <si>
    <t>Joshua Ojianwuna</t>
  </si>
  <si>
    <t>Lachlan Olbrich</t>
  </si>
  <si>
    <t>Patrick Ryan</t>
  </si>
  <si>
    <t>Reyne Smith</t>
  </si>
  <si>
    <t>Tyrese Proctor</t>
  </si>
  <si>
    <t>Yaak Yaak</t>
  </si>
  <si>
    <t>Declan Pratt</t>
  </si>
  <si>
    <t>Glenn Morison</t>
  </si>
  <si>
    <t>Iain Morison</t>
  </si>
  <si>
    <t>Jack Bartholomeusz</t>
  </si>
  <si>
    <t>Jarrod Hampton</t>
  </si>
  <si>
    <t>Samuel Bates</t>
  </si>
  <si>
    <t>Shaun Mills</t>
  </si>
  <si>
    <t>Thomas Commins</t>
  </si>
  <si>
    <t>William Mayfield</t>
  </si>
  <si>
    <t>Antony Arena</t>
  </si>
  <si>
    <t>Brynn Williams</t>
  </si>
  <si>
    <t>Campbell Millar</t>
  </si>
  <si>
    <t>Hayden Galbraith</t>
  </si>
  <si>
    <t>Lachlan Ross</t>
  </si>
  <si>
    <t>Lachlan Smith</t>
  </si>
  <si>
    <t>Nathan Smith</t>
  </si>
  <si>
    <t>Timothy Hewett</t>
  </si>
  <si>
    <t>William Emmer Nichols</t>
  </si>
  <si>
    <t>Alex Archer</t>
  </si>
  <si>
    <t>Bowyn Beatty</t>
  </si>
  <si>
    <t>Cameron Pender</t>
  </si>
  <si>
    <t>David Mcdonald</t>
  </si>
  <si>
    <t>Diing Diing</t>
  </si>
  <si>
    <t>Isaac Plunkett</t>
  </si>
  <si>
    <t>Jarryd Heywood</t>
  </si>
  <si>
    <t>Michael Cassidy</t>
  </si>
  <si>
    <t>Samuel Adams</t>
  </si>
  <si>
    <t>Stephen Bellette</t>
  </si>
  <si>
    <t>David Cox</t>
  </si>
  <si>
    <t>Finn Sleigh</t>
  </si>
  <si>
    <t>Ian Arachi</t>
  </si>
  <si>
    <t>Max Cooper</t>
  </si>
  <si>
    <t>Nelson Lee</t>
  </si>
  <si>
    <t>Richard Bakkum</t>
  </si>
  <si>
    <t>Solomon Inyang</t>
  </si>
  <si>
    <t>Aaron Crowe</t>
  </si>
  <si>
    <t>Andrew Rice</t>
  </si>
  <si>
    <t>Angus Williams</t>
  </si>
  <si>
    <t>Daniel Slater</t>
  </si>
  <si>
    <t>Deng Diing</t>
  </si>
  <si>
    <t>Isaac Maher</t>
  </si>
  <si>
    <t>Jacob Crowe</t>
  </si>
  <si>
    <t>Jacob Saunders</t>
  </si>
  <si>
    <t>James Fouquet</t>
  </si>
  <si>
    <t>Mitchell Robinson</t>
  </si>
  <si>
    <t>Nathan Mazengarb</t>
  </si>
  <si>
    <t>William Rice</t>
  </si>
  <si>
    <t>Zac Mcdermott</t>
  </si>
  <si>
    <t>Player Name</t>
  </si>
  <si>
    <t>Anthony Pronin</t>
  </si>
  <si>
    <t>Daniel Busing</t>
  </si>
  <si>
    <t>Diego Parsa</t>
  </si>
  <si>
    <t>Evan Fowler</t>
  </si>
  <si>
    <t>Henry Wallace</t>
  </si>
  <si>
    <t>Jordan Rowe</t>
  </si>
  <si>
    <t>Joshua Hathaway</t>
  </si>
  <si>
    <t>Peter Edwards</t>
  </si>
  <si>
    <t>Pietro Badalassi</t>
  </si>
  <si>
    <t>Stephen Rowe</t>
  </si>
  <si>
    <t>Adam Gavranich</t>
  </si>
  <si>
    <t>Ben Mitchell</t>
  </si>
  <si>
    <t>Brooklyn Bruton</t>
  </si>
  <si>
    <t>Charlie Mellick</t>
  </si>
  <si>
    <t>Lachlan Mayo</t>
  </si>
  <si>
    <t>Mason Bruce</t>
  </si>
  <si>
    <t>Mikus Eversons</t>
  </si>
  <si>
    <t>Mohamed Jj Jalloh</t>
  </si>
  <si>
    <t>Tristan Scotcher</t>
  </si>
  <si>
    <t>William Cooper</t>
  </si>
  <si>
    <t>Andrew Barber</t>
  </si>
  <si>
    <t>Angus Byatt</t>
  </si>
  <si>
    <t>Benny Marr</t>
  </si>
  <si>
    <t>Edward Bigg-Wither</t>
  </si>
  <si>
    <t>Reuben Layton Thompson</t>
  </si>
  <si>
    <t>Simon Thomson</t>
  </si>
  <si>
    <t>Spencer Musgrove</t>
  </si>
  <si>
    <t>Timothy Boxsell</t>
  </si>
  <si>
    <t>D2</t>
  </si>
  <si>
    <t>Dion Majstorovic</t>
  </si>
  <si>
    <t>Douglas Hardie</t>
  </si>
  <si>
    <t>Joshua Russell</t>
  </si>
  <si>
    <t>Matusi Lubang</t>
  </si>
  <si>
    <t>Rhys Willis</t>
  </si>
  <si>
    <t>Riley Furbank</t>
  </si>
  <si>
    <t>Stephen Dhieu</t>
  </si>
  <si>
    <t>Tate Harris</t>
  </si>
  <si>
    <t>Zlatan Hadzic</t>
  </si>
  <si>
    <t>Blake Mckenna</t>
  </si>
  <si>
    <t>Brady Priddle</t>
  </si>
  <si>
    <t>Grant Keys</t>
  </si>
  <si>
    <t>Jack Danenbergsons</t>
  </si>
  <si>
    <t>James Carrick</t>
  </si>
  <si>
    <t>Jayme Markus</t>
  </si>
  <si>
    <t>Jordon Benson</t>
  </si>
  <si>
    <t>Nicholas Pappas</t>
  </si>
  <si>
    <t>Brendan Hoang</t>
  </si>
  <si>
    <t>Caden Spinks</t>
  </si>
  <si>
    <t>Jimmy Heaton</t>
  </si>
  <si>
    <t>Jordan Sembel</t>
  </si>
  <si>
    <t>Justin Mesman</t>
  </si>
  <si>
    <t>Lachlan Kendrick</t>
  </si>
  <si>
    <t>Michael Lloyd</t>
  </si>
  <si>
    <t>Michael Patron</t>
  </si>
  <si>
    <t>Sebastian Kouw</t>
  </si>
  <si>
    <t>Alexander Tu</t>
  </si>
  <si>
    <t>Amir Elhag</t>
  </si>
  <si>
    <t>Frank Afor</t>
  </si>
  <si>
    <t>Hany Ezzat</t>
  </si>
  <si>
    <t>Jordan Reilly</t>
  </si>
  <si>
    <t>Kayne Critchlow</t>
  </si>
  <si>
    <t>Muhayed Hamed</t>
  </si>
  <si>
    <t>Nathan Spink</t>
  </si>
  <si>
    <t>Peter Harris</t>
  </si>
  <si>
    <t>Samir Ezzat</t>
  </si>
  <si>
    <t>Taylor Gauci</t>
  </si>
  <si>
    <t>Declan Kain</t>
  </si>
  <si>
    <t>Ewen Kennedy</t>
  </si>
  <si>
    <t>Flyn Briskey</t>
  </si>
  <si>
    <t>Flynn Attard</t>
  </si>
  <si>
    <t>Jack Street</t>
  </si>
  <si>
    <t>Jordan Smith</t>
  </si>
  <si>
    <t>Nghia Tran</t>
  </si>
  <si>
    <t>Thomas Perez</t>
  </si>
  <si>
    <t>Andrew Murphy</t>
  </si>
  <si>
    <t>Casey Baines</t>
  </si>
  <si>
    <t>Chris Hartmann</t>
  </si>
  <si>
    <t>Cooper Smith</t>
  </si>
  <si>
    <t>Eric Malcolm</t>
  </si>
  <si>
    <t>Justin Pronin</t>
  </si>
  <si>
    <t>Lachlan Stevens</t>
  </si>
  <si>
    <t>Matthew Rodgers</t>
  </si>
  <si>
    <t>Brendan Hallett</t>
  </si>
  <si>
    <t>Patrick Feldhusen</t>
  </si>
  <si>
    <t>Ryan Storch</t>
  </si>
  <si>
    <t>Stephen Carroll</t>
  </si>
  <si>
    <t>Brandon Leslie</t>
  </si>
  <si>
    <t>Constantinos Tsiokantas</t>
  </si>
  <si>
    <t>Dion Tsarpalias</t>
  </si>
  <si>
    <t>Dylan Grocock</t>
  </si>
  <si>
    <t>Jared Calnan</t>
  </si>
  <si>
    <t>Jarod Nilsson</t>
  </si>
  <si>
    <t>Julian Sykes-Rose</t>
  </si>
  <si>
    <t>Nick Dewey</t>
  </si>
  <si>
    <t>Tom Gazard</t>
  </si>
  <si>
    <t>Dom Northcott</t>
  </si>
  <si>
    <t>Joshua Drennan</t>
  </si>
  <si>
    <t>Lochlan Robson</t>
  </si>
  <si>
    <t>Max Hallett</t>
  </si>
  <si>
    <t>Nicholas Price</t>
  </si>
  <si>
    <t>Peter Maskell</t>
  </si>
  <si>
    <t>Richard Niall</t>
  </si>
  <si>
    <t>Ryan Godwin-Wiseman</t>
  </si>
  <si>
    <t>Ryan Maplesden</t>
  </si>
  <si>
    <t>Tom Apolony</t>
  </si>
  <si>
    <t>Alexander Mathews</t>
  </si>
  <si>
    <t>Dexter Todd</t>
  </si>
  <si>
    <t>Fletcher Petersen</t>
  </si>
  <si>
    <t>Jackson Taylor</t>
  </si>
  <si>
    <t>Luke Stumpf</t>
  </si>
  <si>
    <t>Oliver Cooper</t>
  </si>
  <si>
    <t>Oliver Juttner-Melland</t>
  </si>
  <si>
    <t>Rahul Arsakulasuriya</t>
  </si>
  <si>
    <t>Triston Irvine</t>
  </si>
  <si>
    <t>Bailey Clark</t>
  </si>
  <si>
    <t>Hamish Jackson</t>
  </si>
  <si>
    <t>Jimmy Willett</t>
  </si>
  <si>
    <t>Jei Welsh</t>
  </si>
  <si>
    <t>Jesse Tait</t>
  </si>
  <si>
    <t>Jonathan Lazaro</t>
  </si>
  <si>
    <t>Luke Taunton-Stelzner</t>
  </si>
  <si>
    <t>Mathew Jenson</t>
  </si>
  <si>
    <t>Steven Guy</t>
  </si>
  <si>
    <t>Alvaro Flores Rios</t>
  </si>
  <si>
    <t>Charles Rolfe</t>
  </si>
  <si>
    <t>Joseph Crowley-Shaw</t>
  </si>
  <si>
    <t>Lachlan Myers</t>
  </si>
  <si>
    <t>Lachlan Northey</t>
  </si>
  <si>
    <t>Lewis Miller</t>
  </si>
  <si>
    <t>Michael Verzosa</t>
  </si>
  <si>
    <t>Miles John</t>
  </si>
  <si>
    <t>Thomas Harvey</t>
  </si>
  <si>
    <t>Alex Greenfield</t>
  </si>
  <si>
    <t>Anthony Blazevski</t>
  </si>
  <si>
    <t>Ayual Dau</t>
  </si>
  <si>
    <t>Diing Mayen</t>
  </si>
  <si>
    <t>Jackson Crowe</t>
  </si>
  <si>
    <t>Jett James</t>
  </si>
  <si>
    <t>Manoah Billerwell</t>
  </si>
  <si>
    <t>Ngakau Hunia</t>
  </si>
  <si>
    <t>Thomas Greenfield</t>
  </si>
  <si>
    <t>Archie Webb</t>
  </si>
  <si>
    <t>Damian Miles</t>
  </si>
  <si>
    <t>Jake Scheide</t>
  </si>
  <si>
    <t>Liam Crossman</t>
  </si>
  <si>
    <t>Matthew Durham</t>
  </si>
  <si>
    <t>Matthew Miles</t>
  </si>
  <si>
    <t>Mika Kelsey</t>
  </si>
  <si>
    <t>minimum 13 games required for finals eligibility</t>
  </si>
  <si>
    <t>Ben O'Brien</t>
  </si>
  <si>
    <t>Jayden Lumley</t>
  </si>
  <si>
    <t>Buckets &amp; Bricks</t>
  </si>
  <si>
    <t>Adrian Siu</t>
  </si>
  <si>
    <t>Pierre Johannessen</t>
  </si>
  <si>
    <t>James Gaukroger</t>
  </si>
  <si>
    <t>Aaron Randall</t>
  </si>
  <si>
    <t>Leigh Gittoes</t>
  </si>
  <si>
    <t>Damien Barron</t>
  </si>
  <si>
    <t>Mark Rebetzke</t>
  </si>
  <si>
    <t>Justin Koenig</t>
  </si>
  <si>
    <t>Meme Team</t>
  </si>
  <si>
    <t>Artan Cani</t>
  </si>
  <si>
    <t>Josh Mak</t>
  </si>
  <si>
    <t>Alex Royston</t>
  </si>
  <si>
    <t>Todd Matthews</t>
  </si>
  <si>
    <t>Ring Stingers</t>
  </si>
  <si>
    <t>Brendan Clark</t>
  </si>
  <si>
    <t>Brett Hanlon</t>
  </si>
  <si>
    <t>Damien Holcroft</t>
  </si>
  <si>
    <t>James McLauchlan</t>
  </si>
  <si>
    <t>Phillip McLauchlan</t>
  </si>
  <si>
    <t>James Hanlon</t>
  </si>
  <si>
    <t>Seven Dwarves</t>
  </si>
  <si>
    <t>Glen Segeri</t>
  </si>
  <si>
    <t>Max Wu</t>
  </si>
  <si>
    <t>David Reynolds</t>
  </si>
  <si>
    <t>Riley Dunne</t>
  </si>
  <si>
    <t>Tim Frommel</t>
  </si>
  <si>
    <t>Andrew Yeung</t>
  </si>
  <si>
    <t>Thomas Dale</t>
  </si>
  <si>
    <t>minimum 12 games required for finals eligibility</t>
  </si>
  <si>
    <t>FC Mules</t>
  </si>
  <si>
    <t>Dragons</t>
  </si>
  <si>
    <t>Yucatan Yetis</t>
  </si>
  <si>
    <t>Josh Hobbs</t>
  </si>
  <si>
    <t>Malcolm Hobbs</t>
  </si>
  <si>
    <t>Matthew McGrath</t>
  </si>
  <si>
    <t>Will Grame</t>
  </si>
  <si>
    <t>Toby Goodyer</t>
  </si>
  <si>
    <t>Oscar Farfan</t>
  </si>
  <si>
    <t>Kai Darmody</t>
  </si>
  <si>
    <t>Geoff Brown</t>
  </si>
  <si>
    <t>Tommy Nguyen</t>
  </si>
  <si>
    <t>Darren Yong</t>
  </si>
  <si>
    <t>Minh Phan</t>
  </si>
  <si>
    <t>Ben Dixon</t>
  </si>
  <si>
    <t>Luke Morris</t>
  </si>
  <si>
    <t>Bailey James</t>
  </si>
  <si>
    <t>Michael Schubert</t>
  </si>
  <si>
    <t>Craig Hill</t>
  </si>
  <si>
    <t>Scott Fyfe</t>
  </si>
  <si>
    <t>Aiden Clifford</t>
  </si>
  <si>
    <t>Luke Johnstone</t>
  </si>
  <si>
    <t>Chris Gogala</t>
  </si>
  <si>
    <t>Jared De Booy</t>
  </si>
  <si>
    <t>Tom Perez</t>
  </si>
  <si>
    <t>Ivan Topp</t>
  </si>
  <si>
    <t>Thomas Alder</t>
  </si>
  <si>
    <t>Finn Archer</t>
  </si>
  <si>
    <t>Brian Christensen</t>
  </si>
  <si>
    <t>Hugo Caruso</t>
  </si>
  <si>
    <t>Russ Teeballs</t>
  </si>
  <si>
    <t>Jackson Peach</t>
  </si>
  <si>
    <t>Anthony Della Vedova</t>
  </si>
  <si>
    <t>Darvey Page</t>
  </si>
  <si>
    <t>Said Barakat</t>
  </si>
  <si>
    <t>Brad Carpenter</t>
  </si>
  <si>
    <t>Tom Bermingham</t>
  </si>
  <si>
    <t>Marcus Ivers</t>
  </si>
  <si>
    <t>Tom Cole</t>
  </si>
  <si>
    <t>Liam Spence</t>
  </si>
  <si>
    <t>Division 4 League Leaders - 10 games played minimum</t>
  </si>
  <si>
    <t>Jonah Rafedu</t>
  </si>
  <si>
    <t>Matthew Devine</t>
  </si>
  <si>
    <t>Adrian Hanlon</t>
  </si>
  <si>
    <t>Davis Tivalu</t>
  </si>
  <si>
    <t>Will Fisher</t>
  </si>
  <si>
    <t>Cameron Paule</t>
  </si>
  <si>
    <t>Alex Fuller</t>
  </si>
  <si>
    <t>Tim Satch</t>
  </si>
  <si>
    <t>Matty Devine</t>
  </si>
  <si>
    <t>Jomel Montaos</t>
  </si>
  <si>
    <t>Tristan Percival du Toit</t>
  </si>
  <si>
    <t>Artan Chan</t>
  </si>
  <si>
    <t>Pavis Taualu</t>
  </si>
  <si>
    <t>Matt Devine</t>
  </si>
  <si>
    <t>Leigh Morgan</t>
  </si>
  <si>
    <t>Eddie Gonsalves</t>
  </si>
  <si>
    <t>Richie Stearne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</si>
</sst>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1"/>
      <color theme="10"/>
      <name val="Calibri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b/>
      <sz val="10"/>
      <color theme="0"/>
      <name val="Arial"/>
      <family val="2"/>
    </font>
    <font>
      <b/>
      <sz val="11"/>
      <color rgb="FFFF0000"/>
      <name val="Arial"/>
      <family val="2"/>
    </font>
    <font>
      <b/>
      <sz val="11"/>
      <color theme="4"/>
      <name val="Arial"/>
      <family val="2"/>
    </font>
    <font>
      <b/>
      <sz val="11"/>
      <color theme="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theme="1"/>
        <bgColor auto="1"/>
      </patternFill>
    </fill>
    <fill>
      <patternFill patternType="solid">
        <fgColor rgb="FF33CCCC"/>
        <bgColor indexed="64"/>
      </patternFill>
    </fill>
  </fills>
  <borders count="10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14">
    <xf numFmtId="0" fontId="0" fillId="0" borderId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2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</cellStyleXfs>
  <cellXfs count="42">
    <xf numFmtId="0" fontId="0" fillId="0" borderId="0" xfId="0"/>
    <xf numFmtId="0" fontId="0" fillId="0" borderId="2" xfId="0" applyBorder="1"/>
    <xf numFmtId="0" fontId="0" fillId="0" borderId="2" xfId="0" applyBorder="1" applyAlignment="1">
      <alignment horizontal="left" indent="2"/>
    </xf>
    <xf numFmtId="2" fontId="0" fillId="0" borderId="2" xfId="0" applyNumberFormat="1" applyBorder="1"/>
    <xf numFmtId="0" fontId="0" fillId="0" borderId="0" xfId="0" applyAlignment="1">
      <alignment horizontal="left" indent="2"/>
    </xf>
    <xf numFmtId="0" fontId="6" fillId="17" borderId="2" xfId="0" applyFont="1" applyFill="1" applyBorder="1" applyAlignment="1">
      <alignment horizontal="center"/>
    </xf>
    <xf numFmtId="0" fontId="6" fillId="17" borderId="3" xfId="0" applyFont="1" applyFill="1" applyBorder="1" applyAlignment="1">
      <alignment horizontal="center"/>
    </xf>
    <xf numFmtId="0" fontId="6" fillId="0" borderId="0" xfId="0" applyFont="1" applyAlignment="1">
      <alignment horizontal="left" indent="1"/>
    </xf>
    <xf numFmtId="1" fontId="8" fillId="0" borderId="0" xfId="0" applyNumberFormat="1" applyFont="1" applyAlignment="1">
      <alignment horizontal="center"/>
    </xf>
    <xf numFmtId="0" fontId="0" fillId="0" borderId="3" xfId="0" applyBorder="1"/>
    <xf numFmtId="164" fontId="0" fillId="0" borderId="2" xfId="0" applyNumberFormat="1" applyBorder="1"/>
    <xf numFmtId="0" fontId="9" fillId="0" borderId="0" xfId="0" applyFont="1"/>
    <xf numFmtId="0" fontId="6" fillId="0" borderId="0" xfId="0" applyFont="1"/>
    <xf numFmtId="0" fontId="6" fillId="18" borderId="7" xfId="0" applyFont="1" applyFill="1" applyBorder="1"/>
    <xf numFmtId="2" fontId="0" fillId="0" borderId="0" xfId="0" applyNumberFormat="1"/>
    <xf numFmtId="0" fontId="10" fillId="0" borderId="0" xfId="0" applyFont="1"/>
    <xf numFmtId="16" fontId="0" fillId="0" borderId="0" xfId="0" applyNumberFormat="1"/>
    <xf numFmtId="0" fontId="0" fillId="0" borderId="8" xfId="0" applyBorder="1"/>
    <xf numFmtId="0" fontId="6" fillId="15" borderId="2" xfId="0" applyFont="1" applyFill="1" applyBorder="1" applyAlignment="1">
      <alignment horizontal="center"/>
    </xf>
    <xf numFmtId="0" fontId="7" fillId="16" borderId="6" xfId="0" applyFont="1" applyFill="1" applyBorder="1" applyAlignment="1">
      <alignment horizontal="center"/>
    </xf>
    <xf numFmtId="0" fontId="7" fillId="16" borderId="0" xfId="0" applyFont="1" applyFill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4" fillId="23" borderId="4" xfId="0" applyFont="1" applyFill="1" applyBorder="1" applyAlignment="1">
      <alignment horizontal="center" shrinkToFit="1"/>
    </xf>
    <xf numFmtId="0" fontId="14" fillId="23" borderId="5" xfId="0" applyFont="1" applyFill="1" applyBorder="1" applyAlignment="1">
      <alignment horizontal="center" shrinkToFit="1"/>
    </xf>
    <xf numFmtId="0" fontId="14" fillId="23" borderId="9" xfId="0" applyFont="1" applyFill="1" applyBorder="1" applyAlignment="1">
      <alignment horizontal="center" shrinkToFit="1"/>
    </xf>
    <xf numFmtId="0" fontId="0" fillId="0" borderId="0" xfId="0" applyAlignment="1">
      <alignment horizontal="center"/>
    </xf>
    <xf numFmtId="0" fontId="13" fillId="21" borderId="4" xfId="0" applyFont="1" applyFill="1" applyBorder="1" applyAlignment="1">
      <alignment horizontal="center" shrinkToFit="1"/>
    </xf>
    <xf numFmtId="0" fontId="13" fillId="21" borderId="5" xfId="0" applyFont="1" applyFill="1" applyBorder="1" applyAlignment="1">
      <alignment horizontal="center" shrinkToFit="1"/>
    </xf>
    <xf numFmtId="0" fontId="15" fillId="24" borderId="4" xfId="0" applyFont="1" applyFill="1" applyBorder="1" applyAlignment="1">
      <alignment horizontal="center" shrinkToFit="1"/>
    </xf>
    <xf numFmtId="0" fontId="15" fillId="24" borderId="5" xfId="0" applyFont="1" applyFill="1" applyBorder="1" applyAlignment="1">
      <alignment horizontal="center" shrinkToFit="1"/>
    </xf>
    <xf numFmtId="0" fontId="6" fillId="19" borderId="4" xfId="0" applyFont="1" applyFill="1" applyBorder="1" applyAlignment="1">
      <alignment horizontal="center" vertical="center"/>
    </xf>
    <xf numFmtId="0" fontId="6" fillId="19" borderId="5" xfId="0" applyFont="1" applyFill="1" applyBorder="1" applyAlignment="1">
      <alignment horizontal="center" vertical="center"/>
    </xf>
    <xf numFmtId="0" fontId="11" fillId="20" borderId="4" xfId="0" applyFont="1" applyFill="1" applyBorder="1" applyAlignment="1">
      <alignment horizontal="center" shrinkToFit="1"/>
    </xf>
    <xf numFmtId="0" fontId="11" fillId="20" borderId="5" xfId="0" applyFont="1" applyFill="1" applyBorder="1" applyAlignment="1">
      <alignment horizontal="center" shrinkToFit="1"/>
    </xf>
    <xf numFmtId="0" fontId="12" fillId="22" borderId="4" xfId="0" applyFont="1" applyFill="1" applyBorder="1" applyAlignment="1">
      <alignment horizontal="center" vertical="center"/>
    </xf>
    <xf numFmtId="0" fontId="12" fillId="22" borderId="5" xfId="0" applyFont="1" applyFill="1" applyBorder="1" applyAlignment="1">
      <alignment horizontal="center" vertical="center"/>
    </xf>
    <xf numFmtId="0" fontId="12" fillId="21" borderId="4" xfId="0" applyFont="1" applyFill="1" applyBorder="1" applyAlignment="1">
      <alignment horizontal="center" vertical="center"/>
    </xf>
    <xf numFmtId="0" fontId="12" fillId="21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left" indent="2"/>
    </xf>
    <xf numFmtId="0" fontId="0" fillId="0" borderId="0" xfId="0" applyBorder="1"/>
    <xf numFmtId="2" fontId="0" fillId="0" borderId="0" xfId="0" applyNumberFormat="1" applyBorder="1"/>
  </cellXfs>
  <cellStyles count="414">
    <cellStyle name="20% - Accent1 2" xfId="2" xr:uid="{00000000-0005-0000-0000-000000000000}"/>
    <cellStyle name="20% - Accent1 2 2" xfId="32" xr:uid="{00000000-0005-0000-0000-000001000000}"/>
    <cellStyle name="20% - Accent1 2 2 2" xfId="99" xr:uid="{00000000-0005-0000-0000-000002000000}"/>
    <cellStyle name="20% - Accent1 2 2 3" xfId="166" xr:uid="{00000000-0005-0000-0000-000003000000}"/>
    <cellStyle name="20% - Accent1 2 2 4" xfId="233" xr:uid="{00000000-0005-0000-0000-000004000000}"/>
    <cellStyle name="20% - Accent1 2 2 5" xfId="299" xr:uid="{00000000-0005-0000-0000-000005000000}"/>
    <cellStyle name="20% - Accent1 2 2 6" xfId="365" xr:uid="{00000000-0005-0000-0000-000006000000}"/>
    <cellStyle name="20% - Accent1 2 3" xfId="54" xr:uid="{00000000-0005-0000-0000-000007000000}"/>
    <cellStyle name="20% - Accent1 2 3 2" xfId="121" xr:uid="{00000000-0005-0000-0000-000008000000}"/>
    <cellStyle name="20% - Accent1 2 3 3" xfId="188" xr:uid="{00000000-0005-0000-0000-000009000000}"/>
    <cellStyle name="20% - Accent1 2 3 4" xfId="255" xr:uid="{00000000-0005-0000-0000-00000A000000}"/>
    <cellStyle name="20% - Accent1 2 3 5" xfId="321" xr:uid="{00000000-0005-0000-0000-00000B000000}"/>
    <cellStyle name="20% - Accent1 2 3 6" xfId="387" xr:uid="{00000000-0005-0000-0000-00000C000000}"/>
    <cellStyle name="20% - Accent1 2 4" xfId="77" xr:uid="{00000000-0005-0000-0000-00000D000000}"/>
    <cellStyle name="20% - Accent1 2 5" xfId="144" xr:uid="{00000000-0005-0000-0000-00000E000000}"/>
    <cellStyle name="20% - Accent1 2 6" xfId="211" xr:uid="{00000000-0005-0000-0000-00000F000000}"/>
    <cellStyle name="20% - Accent1 2 7" xfId="277" xr:uid="{00000000-0005-0000-0000-000010000000}"/>
    <cellStyle name="20% - Accent1 2 8" xfId="343" xr:uid="{00000000-0005-0000-0000-000011000000}"/>
    <cellStyle name="20% - Accent2 2" xfId="3" xr:uid="{00000000-0005-0000-0000-000012000000}"/>
    <cellStyle name="20% - Accent2 2 2" xfId="33" xr:uid="{00000000-0005-0000-0000-000013000000}"/>
    <cellStyle name="20% - Accent2 2 2 2" xfId="100" xr:uid="{00000000-0005-0000-0000-000014000000}"/>
    <cellStyle name="20% - Accent2 2 2 3" xfId="167" xr:uid="{00000000-0005-0000-0000-000015000000}"/>
    <cellStyle name="20% - Accent2 2 2 4" xfId="234" xr:uid="{00000000-0005-0000-0000-000016000000}"/>
    <cellStyle name="20% - Accent2 2 2 5" xfId="300" xr:uid="{00000000-0005-0000-0000-000017000000}"/>
    <cellStyle name="20% - Accent2 2 2 6" xfId="366" xr:uid="{00000000-0005-0000-0000-000018000000}"/>
    <cellStyle name="20% - Accent2 2 3" xfId="55" xr:uid="{00000000-0005-0000-0000-000019000000}"/>
    <cellStyle name="20% - Accent2 2 3 2" xfId="122" xr:uid="{00000000-0005-0000-0000-00001A000000}"/>
    <cellStyle name="20% - Accent2 2 3 3" xfId="189" xr:uid="{00000000-0005-0000-0000-00001B000000}"/>
    <cellStyle name="20% - Accent2 2 3 4" xfId="256" xr:uid="{00000000-0005-0000-0000-00001C000000}"/>
    <cellStyle name="20% - Accent2 2 3 5" xfId="322" xr:uid="{00000000-0005-0000-0000-00001D000000}"/>
    <cellStyle name="20% - Accent2 2 3 6" xfId="388" xr:uid="{00000000-0005-0000-0000-00001E000000}"/>
    <cellStyle name="20% - Accent2 2 4" xfId="78" xr:uid="{00000000-0005-0000-0000-00001F000000}"/>
    <cellStyle name="20% - Accent2 2 5" xfId="145" xr:uid="{00000000-0005-0000-0000-000020000000}"/>
    <cellStyle name="20% - Accent2 2 6" xfId="212" xr:uid="{00000000-0005-0000-0000-000021000000}"/>
    <cellStyle name="20% - Accent2 2 7" xfId="278" xr:uid="{00000000-0005-0000-0000-000022000000}"/>
    <cellStyle name="20% - Accent2 2 8" xfId="344" xr:uid="{00000000-0005-0000-0000-000023000000}"/>
    <cellStyle name="20% - Accent3 2" xfId="4" xr:uid="{00000000-0005-0000-0000-000024000000}"/>
    <cellStyle name="20% - Accent3 2 2" xfId="34" xr:uid="{00000000-0005-0000-0000-000025000000}"/>
    <cellStyle name="20% - Accent3 2 2 2" xfId="101" xr:uid="{00000000-0005-0000-0000-000026000000}"/>
    <cellStyle name="20% - Accent3 2 2 3" xfId="168" xr:uid="{00000000-0005-0000-0000-000027000000}"/>
    <cellStyle name="20% - Accent3 2 2 4" xfId="235" xr:uid="{00000000-0005-0000-0000-000028000000}"/>
    <cellStyle name="20% - Accent3 2 2 5" xfId="301" xr:uid="{00000000-0005-0000-0000-000029000000}"/>
    <cellStyle name="20% - Accent3 2 2 6" xfId="367" xr:uid="{00000000-0005-0000-0000-00002A000000}"/>
    <cellStyle name="20% - Accent3 2 3" xfId="56" xr:uid="{00000000-0005-0000-0000-00002B000000}"/>
    <cellStyle name="20% - Accent3 2 3 2" xfId="123" xr:uid="{00000000-0005-0000-0000-00002C000000}"/>
    <cellStyle name="20% - Accent3 2 3 3" xfId="190" xr:uid="{00000000-0005-0000-0000-00002D000000}"/>
    <cellStyle name="20% - Accent3 2 3 4" xfId="257" xr:uid="{00000000-0005-0000-0000-00002E000000}"/>
    <cellStyle name="20% - Accent3 2 3 5" xfId="323" xr:uid="{00000000-0005-0000-0000-00002F000000}"/>
    <cellStyle name="20% - Accent3 2 3 6" xfId="389" xr:uid="{00000000-0005-0000-0000-000030000000}"/>
    <cellStyle name="20% - Accent3 2 4" xfId="79" xr:uid="{00000000-0005-0000-0000-000031000000}"/>
    <cellStyle name="20% - Accent3 2 5" xfId="146" xr:uid="{00000000-0005-0000-0000-000032000000}"/>
    <cellStyle name="20% - Accent3 2 6" xfId="213" xr:uid="{00000000-0005-0000-0000-000033000000}"/>
    <cellStyle name="20% - Accent3 2 7" xfId="279" xr:uid="{00000000-0005-0000-0000-000034000000}"/>
    <cellStyle name="20% - Accent3 2 8" xfId="345" xr:uid="{00000000-0005-0000-0000-000035000000}"/>
    <cellStyle name="20% - Accent4 2" xfId="5" xr:uid="{00000000-0005-0000-0000-000036000000}"/>
    <cellStyle name="20% - Accent4 2 2" xfId="35" xr:uid="{00000000-0005-0000-0000-000037000000}"/>
    <cellStyle name="20% - Accent4 2 2 2" xfId="102" xr:uid="{00000000-0005-0000-0000-000038000000}"/>
    <cellStyle name="20% - Accent4 2 2 3" xfId="169" xr:uid="{00000000-0005-0000-0000-000039000000}"/>
    <cellStyle name="20% - Accent4 2 2 4" xfId="236" xr:uid="{00000000-0005-0000-0000-00003A000000}"/>
    <cellStyle name="20% - Accent4 2 2 5" xfId="302" xr:uid="{00000000-0005-0000-0000-00003B000000}"/>
    <cellStyle name="20% - Accent4 2 2 6" xfId="368" xr:uid="{00000000-0005-0000-0000-00003C000000}"/>
    <cellStyle name="20% - Accent4 2 3" xfId="57" xr:uid="{00000000-0005-0000-0000-00003D000000}"/>
    <cellStyle name="20% - Accent4 2 3 2" xfId="124" xr:uid="{00000000-0005-0000-0000-00003E000000}"/>
    <cellStyle name="20% - Accent4 2 3 3" xfId="191" xr:uid="{00000000-0005-0000-0000-00003F000000}"/>
    <cellStyle name="20% - Accent4 2 3 4" xfId="258" xr:uid="{00000000-0005-0000-0000-000040000000}"/>
    <cellStyle name="20% - Accent4 2 3 5" xfId="324" xr:uid="{00000000-0005-0000-0000-000041000000}"/>
    <cellStyle name="20% - Accent4 2 3 6" xfId="390" xr:uid="{00000000-0005-0000-0000-000042000000}"/>
    <cellStyle name="20% - Accent4 2 4" xfId="80" xr:uid="{00000000-0005-0000-0000-000043000000}"/>
    <cellStyle name="20% - Accent4 2 5" xfId="147" xr:uid="{00000000-0005-0000-0000-000044000000}"/>
    <cellStyle name="20% - Accent4 2 6" xfId="214" xr:uid="{00000000-0005-0000-0000-000045000000}"/>
    <cellStyle name="20% - Accent4 2 7" xfId="280" xr:uid="{00000000-0005-0000-0000-000046000000}"/>
    <cellStyle name="20% - Accent4 2 8" xfId="346" xr:uid="{00000000-0005-0000-0000-000047000000}"/>
    <cellStyle name="20% - Accent5 2" xfId="6" xr:uid="{00000000-0005-0000-0000-000048000000}"/>
    <cellStyle name="20% - Accent5 2 2" xfId="36" xr:uid="{00000000-0005-0000-0000-000049000000}"/>
    <cellStyle name="20% - Accent5 2 2 2" xfId="103" xr:uid="{00000000-0005-0000-0000-00004A000000}"/>
    <cellStyle name="20% - Accent5 2 2 3" xfId="170" xr:uid="{00000000-0005-0000-0000-00004B000000}"/>
    <cellStyle name="20% - Accent5 2 2 4" xfId="237" xr:uid="{00000000-0005-0000-0000-00004C000000}"/>
    <cellStyle name="20% - Accent5 2 2 5" xfId="303" xr:uid="{00000000-0005-0000-0000-00004D000000}"/>
    <cellStyle name="20% - Accent5 2 2 6" xfId="369" xr:uid="{00000000-0005-0000-0000-00004E000000}"/>
    <cellStyle name="20% - Accent5 2 3" xfId="58" xr:uid="{00000000-0005-0000-0000-00004F000000}"/>
    <cellStyle name="20% - Accent5 2 3 2" xfId="125" xr:uid="{00000000-0005-0000-0000-000050000000}"/>
    <cellStyle name="20% - Accent5 2 3 3" xfId="192" xr:uid="{00000000-0005-0000-0000-000051000000}"/>
    <cellStyle name="20% - Accent5 2 3 4" xfId="259" xr:uid="{00000000-0005-0000-0000-000052000000}"/>
    <cellStyle name="20% - Accent5 2 3 5" xfId="325" xr:uid="{00000000-0005-0000-0000-000053000000}"/>
    <cellStyle name="20% - Accent5 2 3 6" xfId="391" xr:uid="{00000000-0005-0000-0000-000054000000}"/>
    <cellStyle name="20% - Accent5 2 4" xfId="81" xr:uid="{00000000-0005-0000-0000-000055000000}"/>
    <cellStyle name="20% - Accent5 2 5" xfId="148" xr:uid="{00000000-0005-0000-0000-000056000000}"/>
    <cellStyle name="20% - Accent5 2 6" xfId="215" xr:uid="{00000000-0005-0000-0000-000057000000}"/>
    <cellStyle name="20% - Accent5 2 7" xfId="281" xr:uid="{00000000-0005-0000-0000-000058000000}"/>
    <cellStyle name="20% - Accent5 2 8" xfId="347" xr:uid="{00000000-0005-0000-0000-000059000000}"/>
    <cellStyle name="20% - Accent6 2" xfId="7" xr:uid="{00000000-0005-0000-0000-00005A000000}"/>
    <cellStyle name="20% - Accent6 2 2" xfId="37" xr:uid="{00000000-0005-0000-0000-00005B000000}"/>
    <cellStyle name="20% - Accent6 2 2 2" xfId="104" xr:uid="{00000000-0005-0000-0000-00005C000000}"/>
    <cellStyle name="20% - Accent6 2 2 3" xfId="171" xr:uid="{00000000-0005-0000-0000-00005D000000}"/>
    <cellStyle name="20% - Accent6 2 2 4" xfId="238" xr:uid="{00000000-0005-0000-0000-00005E000000}"/>
    <cellStyle name="20% - Accent6 2 2 5" xfId="304" xr:uid="{00000000-0005-0000-0000-00005F000000}"/>
    <cellStyle name="20% - Accent6 2 2 6" xfId="370" xr:uid="{00000000-0005-0000-0000-000060000000}"/>
    <cellStyle name="20% - Accent6 2 3" xfId="59" xr:uid="{00000000-0005-0000-0000-000061000000}"/>
    <cellStyle name="20% - Accent6 2 3 2" xfId="126" xr:uid="{00000000-0005-0000-0000-000062000000}"/>
    <cellStyle name="20% - Accent6 2 3 3" xfId="193" xr:uid="{00000000-0005-0000-0000-000063000000}"/>
    <cellStyle name="20% - Accent6 2 3 4" xfId="260" xr:uid="{00000000-0005-0000-0000-000064000000}"/>
    <cellStyle name="20% - Accent6 2 3 5" xfId="326" xr:uid="{00000000-0005-0000-0000-000065000000}"/>
    <cellStyle name="20% - Accent6 2 3 6" xfId="392" xr:uid="{00000000-0005-0000-0000-000066000000}"/>
    <cellStyle name="20% - Accent6 2 4" xfId="82" xr:uid="{00000000-0005-0000-0000-000067000000}"/>
    <cellStyle name="20% - Accent6 2 5" xfId="149" xr:uid="{00000000-0005-0000-0000-000068000000}"/>
    <cellStyle name="20% - Accent6 2 6" xfId="216" xr:uid="{00000000-0005-0000-0000-000069000000}"/>
    <cellStyle name="20% - Accent6 2 7" xfId="282" xr:uid="{00000000-0005-0000-0000-00006A000000}"/>
    <cellStyle name="20% - Accent6 2 8" xfId="348" xr:uid="{00000000-0005-0000-0000-00006B000000}"/>
    <cellStyle name="40% - Accent1 2" xfId="8" xr:uid="{00000000-0005-0000-0000-00006C000000}"/>
    <cellStyle name="40% - Accent1 2 2" xfId="38" xr:uid="{00000000-0005-0000-0000-00006D000000}"/>
    <cellStyle name="40% - Accent1 2 2 2" xfId="105" xr:uid="{00000000-0005-0000-0000-00006E000000}"/>
    <cellStyle name="40% - Accent1 2 2 3" xfId="172" xr:uid="{00000000-0005-0000-0000-00006F000000}"/>
    <cellStyle name="40% - Accent1 2 2 4" xfId="239" xr:uid="{00000000-0005-0000-0000-000070000000}"/>
    <cellStyle name="40% - Accent1 2 2 5" xfId="305" xr:uid="{00000000-0005-0000-0000-000071000000}"/>
    <cellStyle name="40% - Accent1 2 2 6" xfId="371" xr:uid="{00000000-0005-0000-0000-000072000000}"/>
    <cellStyle name="40% - Accent1 2 3" xfId="60" xr:uid="{00000000-0005-0000-0000-000073000000}"/>
    <cellStyle name="40% - Accent1 2 3 2" xfId="127" xr:uid="{00000000-0005-0000-0000-000074000000}"/>
    <cellStyle name="40% - Accent1 2 3 3" xfId="194" xr:uid="{00000000-0005-0000-0000-000075000000}"/>
    <cellStyle name="40% - Accent1 2 3 4" xfId="261" xr:uid="{00000000-0005-0000-0000-000076000000}"/>
    <cellStyle name="40% - Accent1 2 3 5" xfId="327" xr:uid="{00000000-0005-0000-0000-000077000000}"/>
    <cellStyle name="40% - Accent1 2 3 6" xfId="393" xr:uid="{00000000-0005-0000-0000-000078000000}"/>
    <cellStyle name="40% - Accent1 2 4" xfId="83" xr:uid="{00000000-0005-0000-0000-000079000000}"/>
    <cellStyle name="40% - Accent1 2 5" xfId="150" xr:uid="{00000000-0005-0000-0000-00007A000000}"/>
    <cellStyle name="40% - Accent1 2 6" xfId="217" xr:uid="{00000000-0005-0000-0000-00007B000000}"/>
    <cellStyle name="40% - Accent1 2 7" xfId="283" xr:uid="{00000000-0005-0000-0000-00007C000000}"/>
    <cellStyle name="40% - Accent1 2 8" xfId="349" xr:uid="{00000000-0005-0000-0000-00007D000000}"/>
    <cellStyle name="40% - Accent2 2" xfId="9" xr:uid="{00000000-0005-0000-0000-00007E000000}"/>
    <cellStyle name="40% - Accent2 2 2" xfId="39" xr:uid="{00000000-0005-0000-0000-00007F000000}"/>
    <cellStyle name="40% - Accent2 2 2 2" xfId="106" xr:uid="{00000000-0005-0000-0000-000080000000}"/>
    <cellStyle name="40% - Accent2 2 2 3" xfId="173" xr:uid="{00000000-0005-0000-0000-000081000000}"/>
    <cellStyle name="40% - Accent2 2 2 4" xfId="240" xr:uid="{00000000-0005-0000-0000-000082000000}"/>
    <cellStyle name="40% - Accent2 2 2 5" xfId="306" xr:uid="{00000000-0005-0000-0000-000083000000}"/>
    <cellStyle name="40% - Accent2 2 2 6" xfId="372" xr:uid="{00000000-0005-0000-0000-000084000000}"/>
    <cellStyle name="40% - Accent2 2 3" xfId="61" xr:uid="{00000000-0005-0000-0000-000085000000}"/>
    <cellStyle name="40% - Accent2 2 3 2" xfId="128" xr:uid="{00000000-0005-0000-0000-000086000000}"/>
    <cellStyle name="40% - Accent2 2 3 3" xfId="195" xr:uid="{00000000-0005-0000-0000-000087000000}"/>
    <cellStyle name="40% - Accent2 2 3 4" xfId="262" xr:uid="{00000000-0005-0000-0000-000088000000}"/>
    <cellStyle name="40% - Accent2 2 3 5" xfId="328" xr:uid="{00000000-0005-0000-0000-000089000000}"/>
    <cellStyle name="40% - Accent2 2 3 6" xfId="394" xr:uid="{00000000-0005-0000-0000-00008A000000}"/>
    <cellStyle name="40% - Accent2 2 4" xfId="84" xr:uid="{00000000-0005-0000-0000-00008B000000}"/>
    <cellStyle name="40% - Accent2 2 5" xfId="151" xr:uid="{00000000-0005-0000-0000-00008C000000}"/>
    <cellStyle name="40% - Accent2 2 6" xfId="218" xr:uid="{00000000-0005-0000-0000-00008D000000}"/>
    <cellStyle name="40% - Accent2 2 7" xfId="284" xr:uid="{00000000-0005-0000-0000-00008E000000}"/>
    <cellStyle name="40% - Accent2 2 8" xfId="350" xr:uid="{00000000-0005-0000-0000-00008F000000}"/>
    <cellStyle name="40% - Accent3 2" xfId="10" xr:uid="{00000000-0005-0000-0000-000090000000}"/>
    <cellStyle name="40% - Accent3 2 2" xfId="40" xr:uid="{00000000-0005-0000-0000-000091000000}"/>
    <cellStyle name="40% - Accent3 2 2 2" xfId="107" xr:uid="{00000000-0005-0000-0000-000092000000}"/>
    <cellStyle name="40% - Accent3 2 2 3" xfId="174" xr:uid="{00000000-0005-0000-0000-000093000000}"/>
    <cellStyle name="40% - Accent3 2 2 4" xfId="241" xr:uid="{00000000-0005-0000-0000-000094000000}"/>
    <cellStyle name="40% - Accent3 2 2 5" xfId="307" xr:uid="{00000000-0005-0000-0000-000095000000}"/>
    <cellStyle name="40% - Accent3 2 2 6" xfId="373" xr:uid="{00000000-0005-0000-0000-000096000000}"/>
    <cellStyle name="40% - Accent3 2 3" xfId="62" xr:uid="{00000000-0005-0000-0000-000097000000}"/>
    <cellStyle name="40% - Accent3 2 3 2" xfId="129" xr:uid="{00000000-0005-0000-0000-000098000000}"/>
    <cellStyle name="40% - Accent3 2 3 3" xfId="196" xr:uid="{00000000-0005-0000-0000-000099000000}"/>
    <cellStyle name="40% - Accent3 2 3 4" xfId="263" xr:uid="{00000000-0005-0000-0000-00009A000000}"/>
    <cellStyle name="40% - Accent3 2 3 5" xfId="329" xr:uid="{00000000-0005-0000-0000-00009B000000}"/>
    <cellStyle name="40% - Accent3 2 3 6" xfId="395" xr:uid="{00000000-0005-0000-0000-00009C000000}"/>
    <cellStyle name="40% - Accent3 2 4" xfId="85" xr:uid="{00000000-0005-0000-0000-00009D000000}"/>
    <cellStyle name="40% - Accent3 2 5" xfId="152" xr:uid="{00000000-0005-0000-0000-00009E000000}"/>
    <cellStyle name="40% - Accent3 2 6" xfId="219" xr:uid="{00000000-0005-0000-0000-00009F000000}"/>
    <cellStyle name="40% - Accent3 2 7" xfId="285" xr:uid="{00000000-0005-0000-0000-0000A0000000}"/>
    <cellStyle name="40% - Accent3 2 8" xfId="351" xr:uid="{00000000-0005-0000-0000-0000A1000000}"/>
    <cellStyle name="40% - Accent4 2" xfId="11" xr:uid="{00000000-0005-0000-0000-0000A2000000}"/>
    <cellStyle name="40% - Accent4 2 2" xfId="41" xr:uid="{00000000-0005-0000-0000-0000A3000000}"/>
    <cellStyle name="40% - Accent4 2 2 2" xfId="108" xr:uid="{00000000-0005-0000-0000-0000A4000000}"/>
    <cellStyle name="40% - Accent4 2 2 3" xfId="175" xr:uid="{00000000-0005-0000-0000-0000A5000000}"/>
    <cellStyle name="40% - Accent4 2 2 4" xfId="242" xr:uid="{00000000-0005-0000-0000-0000A6000000}"/>
    <cellStyle name="40% - Accent4 2 2 5" xfId="308" xr:uid="{00000000-0005-0000-0000-0000A7000000}"/>
    <cellStyle name="40% - Accent4 2 2 6" xfId="374" xr:uid="{00000000-0005-0000-0000-0000A8000000}"/>
    <cellStyle name="40% - Accent4 2 3" xfId="63" xr:uid="{00000000-0005-0000-0000-0000A9000000}"/>
    <cellStyle name="40% - Accent4 2 3 2" xfId="130" xr:uid="{00000000-0005-0000-0000-0000AA000000}"/>
    <cellStyle name="40% - Accent4 2 3 3" xfId="197" xr:uid="{00000000-0005-0000-0000-0000AB000000}"/>
    <cellStyle name="40% - Accent4 2 3 4" xfId="264" xr:uid="{00000000-0005-0000-0000-0000AC000000}"/>
    <cellStyle name="40% - Accent4 2 3 5" xfId="330" xr:uid="{00000000-0005-0000-0000-0000AD000000}"/>
    <cellStyle name="40% - Accent4 2 3 6" xfId="396" xr:uid="{00000000-0005-0000-0000-0000AE000000}"/>
    <cellStyle name="40% - Accent4 2 4" xfId="86" xr:uid="{00000000-0005-0000-0000-0000AF000000}"/>
    <cellStyle name="40% - Accent4 2 5" xfId="153" xr:uid="{00000000-0005-0000-0000-0000B0000000}"/>
    <cellStyle name="40% - Accent4 2 6" xfId="220" xr:uid="{00000000-0005-0000-0000-0000B1000000}"/>
    <cellStyle name="40% - Accent4 2 7" xfId="286" xr:uid="{00000000-0005-0000-0000-0000B2000000}"/>
    <cellStyle name="40% - Accent4 2 8" xfId="352" xr:uid="{00000000-0005-0000-0000-0000B3000000}"/>
    <cellStyle name="40% - Accent5 2" xfId="12" xr:uid="{00000000-0005-0000-0000-0000B4000000}"/>
    <cellStyle name="40% - Accent5 2 2" xfId="42" xr:uid="{00000000-0005-0000-0000-0000B5000000}"/>
    <cellStyle name="40% - Accent5 2 2 2" xfId="109" xr:uid="{00000000-0005-0000-0000-0000B6000000}"/>
    <cellStyle name="40% - Accent5 2 2 3" xfId="176" xr:uid="{00000000-0005-0000-0000-0000B7000000}"/>
    <cellStyle name="40% - Accent5 2 2 4" xfId="243" xr:uid="{00000000-0005-0000-0000-0000B8000000}"/>
    <cellStyle name="40% - Accent5 2 2 5" xfId="309" xr:uid="{00000000-0005-0000-0000-0000B9000000}"/>
    <cellStyle name="40% - Accent5 2 2 6" xfId="375" xr:uid="{00000000-0005-0000-0000-0000BA000000}"/>
    <cellStyle name="40% - Accent5 2 3" xfId="64" xr:uid="{00000000-0005-0000-0000-0000BB000000}"/>
    <cellStyle name="40% - Accent5 2 3 2" xfId="131" xr:uid="{00000000-0005-0000-0000-0000BC000000}"/>
    <cellStyle name="40% - Accent5 2 3 3" xfId="198" xr:uid="{00000000-0005-0000-0000-0000BD000000}"/>
    <cellStyle name="40% - Accent5 2 3 4" xfId="265" xr:uid="{00000000-0005-0000-0000-0000BE000000}"/>
    <cellStyle name="40% - Accent5 2 3 5" xfId="331" xr:uid="{00000000-0005-0000-0000-0000BF000000}"/>
    <cellStyle name="40% - Accent5 2 3 6" xfId="397" xr:uid="{00000000-0005-0000-0000-0000C0000000}"/>
    <cellStyle name="40% - Accent5 2 4" xfId="87" xr:uid="{00000000-0005-0000-0000-0000C1000000}"/>
    <cellStyle name="40% - Accent5 2 5" xfId="154" xr:uid="{00000000-0005-0000-0000-0000C2000000}"/>
    <cellStyle name="40% - Accent5 2 6" xfId="221" xr:uid="{00000000-0005-0000-0000-0000C3000000}"/>
    <cellStyle name="40% - Accent5 2 7" xfId="287" xr:uid="{00000000-0005-0000-0000-0000C4000000}"/>
    <cellStyle name="40% - Accent5 2 8" xfId="353" xr:uid="{00000000-0005-0000-0000-0000C5000000}"/>
    <cellStyle name="40% - Accent6 2" xfId="13" xr:uid="{00000000-0005-0000-0000-0000C6000000}"/>
    <cellStyle name="40% - Accent6 2 2" xfId="43" xr:uid="{00000000-0005-0000-0000-0000C7000000}"/>
    <cellStyle name="40% - Accent6 2 2 2" xfId="110" xr:uid="{00000000-0005-0000-0000-0000C8000000}"/>
    <cellStyle name="40% - Accent6 2 2 3" xfId="177" xr:uid="{00000000-0005-0000-0000-0000C9000000}"/>
    <cellStyle name="40% - Accent6 2 2 4" xfId="244" xr:uid="{00000000-0005-0000-0000-0000CA000000}"/>
    <cellStyle name="40% - Accent6 2 2 5" xfId="310" xr:uid="{00000000-0005-0000-0000-0000CB000000}"/>
    <cellStyle name="40% - Accent6 2 2 6" xfId="376" xr:uid="{00000000-0005-0000-0000-0000CC000000}"/>
    <cellStyle name="40% - Accent6 2 3" xfId="65" xr:uid="{00000000-0005-0000-0000-0000CD000000}"/>
    <cellStyle name="40% - Accent6 2 3 2" xfId="132" xr:uid="{00000000-0005-0000-0000-0000CE000000}"/>
    <cellStyle name="40% - Accent6 2 3 3" xfId="199" xr:uid="{00000000-0005-0000-0000-0000CF000000}"/>
    <cellStyle name="40% - Accent6 2 3 4" xfId="266" xr:uid="{00000000-0005-0000-0000-0000D0000000}"/>
    <cellStyle name="40% - Accent6 2 3 5" xfId="332" xr:uid="{00000000-0005-0000-0000-0000D1000000}"/>
    <cellStyle name="40% - Accent6 2 3 6" xfId="398" xr:uid="{00000000-0005-0000-0000-0000D2000000}"/>
    <cellStyle name="40% - Accent6 2 4" xfId="88" xr:uid="{00000000-0005-0000-0000-0000D3000000}"/>
    <cellStyle name="40% - Accent6 2 5" xfId="155" xr:uid="{00000000-0005-0000-0000-0000D4000000}"/>
    <cellStyle name="40% - Accent6 2 6" xfId="222" xr:uid="{00000000-0005-0000-0000-0000D5000000}"/>
    <cellStyle name="40% - Accent6 2 7" xfId="288" xr:uid="{00000000-0005-0000-0000-0000D6000000}"/>
    <cellStyle name="40% - Accent6 2 8" xfId="354" xr:uid="{00000000-0005-0000-0000-0000D7000000}"/>
    <cellStyle name="Hyperlink 2" xfId="14" xr:uid="{00000000-0005-0000-0000-0000D8000000}"/>
    <cellStyle name="Hyperlink 3" xfId="15" xr:uid="{00000000-0005-0000-0000-0000D9000000}"/>
    <cellStyle name="Normal" xfId="0" builtinId="0"/>
    <cellStyle name="Normal 10" xfId="16" xr:uid="{00000000-0005-0000-0000-0000DB000000}"/>
    <cellStyle name="Normal 10 2" xfId="44" xr:uid="{00000000-0005-0000-0000-0000DC000000}"/>
    <cellStyle name="Normal 10 2 2" xfId="111" xr:uid="{00000000-0005-0000-0000-0000DD000000}"/>
    <cellStyle name="Normal 10 2 3" xfId="178" xr:uid="{00000000-0005-0000-0000-0000DE000000}"/>
    <cellStyle name="Normal 10 2 4" xfId="245" xr:uid="{00000000-0005-0000-0000-0000DF000000}"/>
    <cellStyle name="Normal 10 2 5" xfId="311" xr:uid="{00000000-0005-0000-0000-0000E0000000}"/>
    <cellStyle name="Normal 10 2 6" xfId="377" xr:uid="{00000000-0005-0000-0000-0000E1000000}"/>
    <cellStyle name="Normal 10 3" xfId="66" xr:uid="{00000000-0005-0000-0000-0000E2000000}"/>
    <cellStyle name="Normal 10 3 2" xfId="133" xr:uid="{00000000-0005-0000-0000-0000E3000000}"/>
    <cellStyle name="Normal 10 3 3" xfId="200" xr:uid="{00000000-0005-0000-0000-0000E4000000}"/>
    <cellStyle name="Normal 10 3 4" xfId="267" xr:uid="{00000000-0005-0000-0000-0000E5000000}"/>
    <cellStyle name="Normal 10 3 5" xfId="333" xr:uid="{00000000-0005-0000-0000-0000E6000000}"/>
    <cellStyle name="Normal 10 3 6" xfId="399" xr:uid="{00000000-0005-0000-0000-0000E7000000}"/>
    <cellStyle name="Normal 10 4" xfId="89" xr:uid="{00000000-0005-0000-0000-0000E8000000}"/>
    <cellStyle name="Normal 10 5" xfId="156" xr:uid="{00000000-0005-0000-0000-0000E9000000}"/>
    <cellStyle name="Normal 10 6" xfId="223" xr:uid="{00000000-0005-0000-0000-0000EA000000}"/>
    <cellStyle name="Normal 10 7" xfId="289" xr:uid="{00000000-0005-0000-0000-0000EB000000}"/>
    <cellStyle name="Normal 10 8" xfId="355" xr:uid="{00000000-0005-0000-0000-0000EC000000}"/>
    <cellStyle name="Normal 11" xfId="76" xr:uid="{00000000-0005-0000-0000-0000ED000000}"/>
    <cellStyle name="Normal 12" xfId="143" xr:uid="{00000000-0005-0000-0000-0000EE000000}"/>
    <cellStyle name="Normal 12 2" xfId="412" xr:uid="{00000000-0005-0000-0000-0000EF000000}"/>
    <cellStyle name="Normal 12 3" xfId="413" xr:uid="{00000000-0005-0000-0000-0000F0000000}"/>
    <cellStyle name="Normal 13" xfId="210" xr:uid="{00000000-0005-0000-0000-0000F1000000}"/>
    <cellStyle name="Normal 14" xfId="409" xr:uid="{00000000-0005-0000-0000-0000F2000000}"/>
    <cellStyle name="Normal 15" xfId="410" xr:uid="{00000000-0005-0000-0000-0000F3000000}"/>
    <cellStyle name="Normal 16" xfId="411" xr:uid="{00000000-0005-0000-0000-0000F4000000}"/>
    <cellStyle name="Normal 17" xfId="1" xr:uid="{00000000-0005-0000-0000-0000F5000000}"/>
    <cellStyle name="Normal 2" xfId="17" xr:uid="{00000000-0005-0000-0000-0000F6000000}"/>
    <cellStyle name="Normal 2 2" xfId="18" xr:uid="{00000000-0005-0000-0000-0000F7000000}"/>
    <cellStyle name="Normal 3" xfId="19" xr:uid="{00000000-0005-0000-0000-0000F8000000}"/>
    <cellStyle name="Normal 4" xfId="20" xr:uid="{00000000-0005-0000-0000-0000F9000000}"/>
    <cellStyle name="Normal 4 2" xfId="21" xr:uid="{00000000-0005-0000-0000-0000FA000000}"/>
    <cellStyle name="Normal 4 2 2" xfId="46" xr:uid="{00000000-0005-0000-0000-0000FB000000}"/>
    <cellStyle name="Normal 4 2 2 2" xfId="113" xr:uid="{00000000-0005-0000-0000-0000FC000000}"/>
    <cellStyle name="Normal 4 2 2 3" xfId="180" xr:uid="{00000000-0005-0000-0000-0000FD000000}"/>
    <cellStyle name="Normal 4 2 2 4" xfId="247" xr:uid="{00000000-0005-0000-0000-0000FE000000}"/>
    <cellStyle name="Normal 4 2 2 5" xfId="313" xr:uid="{00000000-0005-0000-0000-0000FF000000}"/>
    <cellStyle name="Normal 4 2 2 6" xfId="379" xr:uid="{00000000-0005-0000-0000-000000010000}"/>
    <cellStyle name="Normal 4 2 3" xfId="68" xr:uid="{00000000-0005-0000-0000-000001010000}"/>
    <cellStyle name="Normal 4 2 3 2" xfId="135" xr:uid="{00000000-0005-0000-0000-000002010000}"/>
    <cellStyle name="Normal 4 2 3 3" xfId="202" xr:uid="{00000000-0005-0000-0000-000003010000}"/>
    <cellStyle name="Normal 4 2 3 4" xfId="269" xr:uid="{00000000-0005-0000-0000-000004010000}"/>
    <cellStyle name="Normal 4 2 3 5" xfId="335" xr:uid="{00000000-0005-0000-0000-000005010000}"/>
    <cellStyle name="Normal 4 2 3 6" xfId="401" xr:uid="{00000000-0005-0000-0000-000006010000}"/>
    <cellStyle name="Normal 4 2 4" xfId="91" xr:uid="{00000000-0005-0000-0000-000007010000}"/>
    <cellStyle name="Normal 4 2 5" xfId="158" xr:uid="{00000000-0005-0000-0000-000008010000}"/>
    <cellStyle name="Normal 4 2 6" xfId="225" xr:uid="{00000000-0005-0000-0000-000009010000}"/>
    <cellStyle name="Normal 4 2 7" xfId="291" xr:uid="{00000000-0005-0000-0000-00000A010000}"/>
    <cellStyle name="Normal 4 2 8" xfId="357" xr:uid="{00000000-0005-0000-0000-00000B010000}"/>
    <cellStyle name="Normal 4 3" xfId="45" xr:uid="{00000000-0005-0000-0000-00000C010000}"/>
    <cellStyle name="Normal 4 3 2" xfId="112" xr:uid="{00000000-0005-0000-0000-00000D010000}"/>
    <cellStyle name="Normal 4 3 3" xfId="179" xr:uid="{00000000-0005-0000-0000-00000E010000}"/>
    <cellStyle name="Normal 4 3 4" xfId="246" xr:uid="{00000000-0005-0000-0000-00000F010000}"/>
    <cellStyle name="Normal 4 3 5" xfId="312" xr:uid="{00000000-0005-0000-0000-000010010000}"/>
    <cellStyle name="Normal 4 3 6" xfId="378" xr:uid="{00000000-0005-0000-0000-000011010000}"/>
    <cellStyle name="Normal 4 4" xfId="67" xr:uid="{00000000-0005-0000-0000-000012010000}"/>
    <cellStyle name="Normal 4 4 2" xfId="134" xr:uid="{00000000-0005-0000-0000-000013010000}"/>
    <cellStyle name="Normal 4 4 3" xfId="201" xr:uid="{00000000-0005-0000-0000-000014010000}"/>
    <cellStyle name="Normal 4 4 4" xfId="268" xr:uid="{00000000-0005-0000-0000-000015010000}"/>
    <cellStyle name="Normal 4 4 5" xfId="334" xr:uid="{00000000-0005-0000-0000-000016010000}"/>
    <cellStyle name="Normal 4 4 6" xfId="400" xr:uid="{00000000-0005-0000-0000-000017010000}"/>
    <cellStyle name="Normal 4 5" xfId="90" xr:uid="{00000000-0005-0000-0000-000018010000}"/>
    <cellStyle name="Normal 4 6" xfId="157" xr:uid="{00000000-0005-0000-0000-000019010000}"/>
    <cellStyle name="Normal 4 7" xfId="224" xr:uid="{00000000-0005-0000-0000-00001A010000}"/>
    <cellStyle name="Normal 4 8" xfId="290" xr:uid="{00000000-0005-0000-0000-00001B010000}"/>
    <cellStyle name="Normal 4 9" xfId="356" xr:uid="{00000000-0005-0000-0000-00001C010000}"/>
    <cellStyle name="Normal 5" xfId="22" xr:uid="{00000000-0005-0000-0000-00001D010000}"/>
    <cellStyle name="Normal 5 2" xfId="23" xr:uid="{00000000-0005-0000-0000-00001E010000}"/>
    <cellStyle name="Normal 5 2 2" xfId="48" xr:uid="{00000000-0005-0000-0000-00001F010000}"/>
    <cellStyle name="Normal 5 2 2 2" xfId="115" xr:uid="{00000000-0005-0000-0000-000020010000}"/>
    <cellStyle name="Normal 5 2 2 3" xfId="182" xr:uid="{00000000-0005-0000-0000-000021010000}"/>
    <cellStyle name="Normal 5 2 2 4" xfId="249" xr:uid="{00000000-0005-0000-0000-000022010000}"/>
    <cellStyle name="Normal 5 2 2 5" xfId="315" xr:uid="{00000000-0005-0000-0000-000023010000}"/>
    <cellStyle name="Normal 5 2 2 6" xfId="381" xr:uid="{00000000-0005-0000-0000-000024010000}"/>
    <cellStyle name="Normal 5 2 3" xfId="70" xr:uid="{00000000-0005-0000-0000-000025010000}"/>
    <cellStyle name="Normal 5 2 3 2" xfId="137" xr:uid="{00000000-0005-0000-0000-000026010000}"/>
    <cellStyle name="Normal 5 2 3 3" xfId="204" xr:uid="{00000000-0005-0000-0000-000027010000}"/>
    <cellStyle name="Normal 5 2 3 4" xfId="271" xr:uid="{00000000-0005-0000-0000-000028010000}"/>
    <cellStyle name="Normal 5 2 3 5" xfId="337" xr:uid="{00000000-0005-0000-0000-000029010000}"/>
    <cellStyle name="Normal 5 2 3 6" xfId="403" xr:uid="{00000000-0005-0000-0000-00002A010000}"/>
    <cellStyle name="Normal 5 2 4" xfId="93" xr:uid="{00000000-0005-0000-0000-00002B010000}"/>
    <cellStyle name="Normal 5 2 5" xfId="160" xr:uid="{00000000-0005-0000-0000-00002C010000}"/>
    <cellStyle name="Normal 5 2 6" xfId="227" xr:uid="{00000000-0005-0000-0000-00002D010000}"/>
    <cellStyle name="Normal 5 2 7" xfId="293" xr:uid="{00000000-0005-0000-0000-00002E010000}"/>
    <cellStyle name="Normal 5 2 8" xfId="359" xr:uid="{00000000-0005-0000-0000-00002F010000}"/>
    <cellStyle name="Normal 5 3" xfId="47" xr:uid="{00000000-0005-0000-0000-000030010000}"/>
    <cellStyle name="Normal 5 3 2" xfId="114" xr:uid="{00000000-0005-0000-0000-000031010000}"/>
    <cellStyle name="Normal 5 3 3" xfId="181" xr:uid="{00000000-0005-0000-0000-000032010000}"/>
    <cellStyle name="Normal 5 3 4" xfId="248" xr:uid="{00000000-0005-0000-0000-000033010000}"/>
    <cellStyle name="Normal 5 3 5" xfId="314" xr:uid="{00000000-0005-0000-0000-000034010000}"/>
    <cellStyle name="Normal 5 3 6" xfId="380" xr:uid="{00000000-0005-0000-0000-000035010000}"/>
    <cellStyle name="Normal 5 4" xfId="69" xr:uid="{00000000-0005-0000-0000-000036010000}"/>
    <cellStyle name="Normal 5 4 2" xfId="136" xr:uid="{00000000-0005-0000-0000-000037010000}"/>
    <cellStyle name="Normal 5 4 3" xfId="203" xr:uid="{00000000-0005-0000-0000-000038010000}"/>
    <cellStyle name="Normal 5 4 4" xfId="270" xr:uid="{00000000-0005-0000-0000-000039010000}"/>
    <cellStyle name="Normal 5 4 5" xfId="336" xr:uid="{00000000-0005-0000-0000-00003A010000}"/>
    <cellStyle name="Normal 5 4 6" xfId="402" xr:uid="{00000000-0005-0000-0000-00003B010000}"/>
    <cellStyle name="Normal 5 5" xfId="92" xr:uid="{00000000-0005-0000-0000-00003C010000}"/>
    <cellStyle name="Normal 5 6" xfId="159" xr:uid="{00000000-0005-0000-0000-00003D010000}"/>
    <cellStyle name="Normal 5 7" xfId="226" xr:uid="{00000000-0005-0000-0000-00003E010000}"/>
    <cellStyle name="Normal 5 8" xfId="292" xr:uid="{00000000-0005-0000-0000-00003F010000}"/>
    <cellStyle name="Normal 5 9" xfId="358" xr:uid="{00000000-0005-0000-0000-000040010000}"/>
    <cellStyle name="Normal 6" xfId="24" xr:uid="{00000000-0005-0000-0000-000041010000}"/>
    <cellStyle name="Normal 6 10" xfId="360" xr:uid="{00000000-0005-0000-0000-000042010000}"/>
    <cellStyle name="Normal 6 2" xfId="25" xr:uid="{00000000-0005-0000-0000-000043010000}"/>
    <cellStyle name="Normal 6 3" xfId="26" xr:uid="{00000000-0005-0000-0000-000044010000}"/>
    <cellStyle name="Normal 6 3 2" xfId="50" xr:uid="{00000000-0005-0000-0000-000045010000}"/>
    <cellStyle name="Normal 6 3 2 2" xfId="117" xr:uid="{00000000-0005-0000-0000-000046010000}"/>
    <cellStyle name="Normal 6 3 2 3" xfId="184" xr:uid="{00000000-0005-0000-0000-000047010000}"/>
    <cellStyle name="Normal 6 3 2 4" xfId="251" xr:uid="{00000000-0005-0000-0000-000048010000}"/>
    <cellStyle name="Normal 6 3 2 5" xfId="317" xr:uid="{00000000-0005-0000-0000-000049010000}"/>
    <cellStyle name="Normal 6 3 2 6" xfId="383" xr:uid="{00000000-0005-0000-0000-00004A010000}"/>
    <cellStyle name="Normal 6 3 3" xfId="72" xr:uid="{00000000-0005-0000-0000-00004B010000}"/>
    <cellStyle name="Normal 6 3 3 2" xfId="139" xr:uid="{00000000-0005-0000-0000-00004C010000}"/>
    <cellStyle name="Normal 6 3 3 3" xfId="206" xr:uid="{00000000-0005-0000-0000-00004D010000}"/>
    <cellStyle name="Normal 6 3 3 4" xfId="273" xr:uid="{00000000-0005-0000-0000-00004E010000}"/>
    <cellStyle name="Normal 6 3 3 5" xfId="339" xr:uid="{00000000-0005-0000-0000-00004F010000}"/>
    <cellStyle name="Normal 6 3 3 6" xfId="405" xr:uid="{00000000-0005-0000-0000-000050010000}"/>
    <cellStyle name="Normal 6 3 4" xfId="95" xr:uid="{00000000-0005-0000-0000-000051010000}"/>
    <cellStyle name="Normal 6 3 5" xfId="162" xr:uid="{00000000-0005-0000-0000-000052010000}"/>
    <cellStyle name="Normal 6 3 6" xfId="229" xr:uid="{00000000-0005-0000-0000-000053010000}"/>
    <cellStyle name="Normal 6 3 7" xfId="295" xr:uid="{00000000-0005-0000-0000-000054010000}"/>
    <cellStyle name="Normal 6 3 8" xfId="361" xr:uid="{00000000-0005-0000-0000-000055010000}"/>
    <cellStyle name="Normal 6 4" xfId="49" xr:uid="{00000000-0005-0000-0000-000056010000}"/>
    <cellStyle name="Normal 6 4 2" xfId="116" xr:uid="{00000000-0005-0000-0000-000057010000}"/>
    <cellStyle name="Normal 6 4 3" xfId="183" xr:uid="{00000000-0005-0000-0000-000058010000}"/>
    <cellStyle name="Normal 6 4 4" xfId="250" xr:uid="{00000000-0005-0000-0000-000059010000}"/>
    <cellStyle name="Normal 6 4 5" xfId="316" xr:uid="{00000000-0005-0000-0000-00005A010000}"/>
    <cellStyle name="Normal 6 4 6" xfId="382" xr:uid="{00000000-0005-0000-0000-00005B010000}"/>
    <cellStyle name="Normal 6 5" xfId="71" xr:uid="{00000000-0005-0000-0000-00005C010000}"/>
    <cellStyle name="Normal 6 5 2" xfId="138" xr:uid="{00000000-0005-0000-0000-00005D010000}"/>
    <cellStyle name="Normal 6 5 3" xfId="205" xr:uid="{00000000-0005-0000-0000-00005E010000}"/>
    <cellStyle name="Normal 6 5 4" xfId="272" xr:uid="{00000000-0005-0000-0000-00005F010000}"/>
    <cellStyle name="Normal 6 5 5" xfId="338" xr:uid="{00000000-0005-0000-0000-000060010000}"/>
    <cellStyle name="Normal 6 5 6" xfId="404" xr:uid="{00000000-0005-0000-0000-000061010000}"/>
    <cellStyle name="Normal 6 6" xfId="94" xr:uid="{00000000-0005-0000-0000-000062010000}"/>
    <cellStyle name="Normal 6 7" xfId="161" xr:uid="{00000000-0005-0000-0000-000063010000}"/>
    <cellStyle name="Normal 6 8" xfId="228" xr:uid="{00000000-0005-0000-0000-000064010000}"/>
    <cellStyle name="Normal 6 9" xfId="294" xr:uid="{00000000-0005-0000-0000-000065010000}"/>
    <cellStyle name="Normal 7" xfId="27" xr:uid="{00000000-0005-0000-0000-000066010000}"/>
    <cellStyle name="Normal 8" xfId="28" xr:uid="{00000000-0005-0000-0000-000067010000}"/>
    <cellStyle name="Normal 8 2" xfId="51" xr:uid="{00000000-0005-0000-0000-000068010000}"/>
    <cellStyle name="Normal 8 2 2" xfId="118" xr:uid="{00000000-0005-0000-0000-000069010000}"/>
    <cellStyle name="Normal 8 2 3" xfId="185" xr:uid="{00000000-0005-0000-0000-00006A010000}"/>
    <cellStyle name="Normal 8 2 4" xfId="252" xr:uid="{00000000-0005-0000-0000-00006B010000}"/>
    <cellStyle name="Normal 8 2 5" xfId="318" xr:uid="{00000000-0005-0000-0000-00006C010000}"/>
    <cellStyle name="Normal 8 2 6" xfId="384" xr:uid="{00000000-0005-0000-0000-00006D010000}"/>
    <cellStyle name="Normal 8 3" xfId="73" xr:uid="{00000000-0005-0000-0000-00006E010000}"/>
    <cellStyle name="Normal 8 3 2" xfId="140" xr:uid="{00000000-0005-0000-0000-00006F010000}"/>
    <cellStyle name="Normal 8 3 3" xfId="207" xr:uid="{00000000-0005-0000-0000-000070010000}"/>
    <cellStyle name="Normal 8 3 4" xfId="274" xr:uid="{00000000-0005-0000-0000-000071010000}"/>
    <cellStyle name="Normal 8 3 5" xfId="340" xr:uid="{00000000-0005-0000-0000-000072010000}"/>
    <cellStyle name="Normal 8 3 6" xfId="406" xr:uid="{00000000-0005-0000-0000-000073010000}"/>
    <cellStyle name="Normal 8 4" xfId="96" xr:uid="{00000000-0005-0000-0000-000074010000}"/>
    <cellStyle name="Normal 8 5" xfId="163" xr:uid="{00000000-0005-0000-0000-000075010000}"/>
    <cellStyle name="Normal 8 6" xfId="230" xr:uid="{00000000-0005-0000-0000-000076010000}"/>
    <cellStyle name="Normal 8 7" xfId="296" xr:uid="{00000000-0005-0000-0000-000077010000}"/>
    <cellStyle name="Normal 8 8" xfId="362" xr:uid="{00000000-0005-0000-0000-000078010000}"/>
    <cellStyle name="Normal 9" xfId="29" xr:uid="{00000000-0005-0000-0000-000079010000}"/>
    <cellStyle name="Note 2" xfId="30" xr:uid="{00000000-0005-0000-0000-00007A010000}"/>
    <cellStyle name="Note 2 2" xfId="31" xr:uid="{00000000-0005-0000-0000-00007B010000}"/>
    <cellStyle name="Note 2 2 2" xfId="53" xr:uid="{00000000-0005-0000-0000-00007C010000}"/>
    <cellStyle name="Note 2 2 2 2" xfId="120" xr:uid="{00000000-0005-0000-0000-00007D010000}"/>
    <cellStyle name="Note 2 2 2 3" xfId="187" xr:uid="{00000000-0005-0000-0000-00007E010000}"/>
    <cellStyle name="Note 2 2 2 4" xfId="254" xr:uid="{00000000-0005-0000-0000-00007F010000}"/>
    <cellStyle name="Note 2 2 2 5" xfId="320" xr:uid="{00000000-0005-0000-0000-000080010000}"/>
    <cellStyle name="Note 2 2 2 6" xfId="386" xr:uid="{00000000-0005-0000-0000-000081010000}"/>
    <cellStyle name="Note 2 2 3" xfId="75" xr:uid="{00000000-0005-0000-0000-000082010000}"/>
    <cellStyle name="Note 2 2 3 2" xfId="142" xr:uid="{00000000-0005-0000-0000-000083010000}"/>
    <cellStyle name="Note 2 2 3 3" xfId="209" xr:uid="{00000000-0005-0000-0000-000084010000}"/>
    <cellStyle name="Note 2 2 3 4" xfId="276" xr:uid="{00000000-0005-0000-0000-000085010000}"/>
    <cellStyle name="Note 2 2 3 5" xfId="342" xr:uid="{00000000-0005-0000-0000-000086010000}"/>
    <cellStyle name="Note 2 2 3 6" xfId="408" xr:uid="{00000000-0005-0000-0000-000087010000}"/>
    <cellStyle name="Note 2 2 4" xfId="98" xr:uid="{00000000-0005-0000-0000-000088010000}"/>
    <cellStyle name="Note 2 2 5" xfId="165" xr:uid="{00000000-0005-0000-0000-000089010000}"/>
    <cellStyle name="Note 2 2 6" xfId="232" xr:uid="{00000000-0005-0000-0000-00008A010000}"/>
    <cellStyle name="Note 2 2 7" xfId="298" xr:uid="{00000000-0005-0000-0000-00008B010000}"/>
    <cellStyle name="Note 2 2 8" xfId="364" xr:uid="{00000000-0005-0000-0000-00008C010000}"/>
    <cellStyle name="Note 2 3" xfId="52" xr:uid="{00000000-0005-0000-0000-00008D010000}"/>
    <cellStyle name="Note 2 3 2" xfId="119" xr:uid="{00000000-0005-0000-0000-00008E010000}"/>
    <cellStyle name="Note 2 3 3" xfId="186" xr:uid="{00000000-0005-0000-0000-00008F010000}"/>
    <cellStyle name="Note 2 3 4" xfId="253" xr:uid="{00000000-0005-0000-0000-000090010000}"/>
    <cellStyle name="Note 2 3 5" xfId="319" xr:uid="{00000000-0005-0000-0000-000091010000}"/>
    <cellStyle name="Note 2 3 6" xfId="385" xr:uid="{00000000-0005-0000-0000-000092010000}"/>
    <cellStyle name="Note 2 4" xfId="74" xr:uid="{00000000-0005-0000-0000-000093010000}"/>
    <cellStyle name="Note 2 4 2" xfId="141" xr:uid="{00000000-0005-0000-0000-000094010000}"/>
    <cellStyle name="Note 2 4 3" xfId="208" xr:uid="{00000000-0005-0000-0000-000095010000}"/>
    <cellStyle name="Note 2 4 4" xfId="275" xr:uid="{00000000-0005-0000-0000-000096010000}"/>
    <cellStyle name="Note 2 4 5" xfId="341" xr:uid="{00000000-0005-0000-0000-000097010000}"/>
    <cellStyle name="Note 2 4 6" xfId="407" xr:uid="{00000000-0005-0000-0000-000098010000}"/>
    <cellStyle name="Note 2 5" xfId="97" xr:uid="{00000000-0005-0000-0000-000099010000}"/>
    <cellStyle name="Note 2 6" xfId="164" xr:uid="{00000000-0005-0000-0000-00009A010000}"/>
    <cellStyle name="Note 2 7" xfId="231" xr:uid="{00000000-0005-0000-0000-00009B010000}"/>
    <cellStyle name="Note 2 8" xfId="297" xr:uid="{00000000-0005-0000-0000-00009C010000}"/>
    <cellStyle name="Note 2 9" xfId="363" xr:uid="{00000000-0005-0000-0000-00009D010000}"/>
  </cellStyles>
  <dxfs count="15"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  <dxf>
      <font>
        <color auto="1"/>
      </font>
      <fill>
        <patternFill>
          <bgColor rgb="FF00B050"/>
        </patternFill>
      </fill>
    </dxf>
    <dxf>
      <font>
        <b/>
        <i/>
      </font>
    </dxf>
  </dxfs>
  <tableStyles count="0" defaultTableStyle="TableStyleMedium2" defaultPivotStyle="PivotStyleLight16"/>
  <colors>
    <mruColors>
      <color rgb="FF33CCCC"/>
      <color rgb="FF0000FF"/>
      <color rgb="FFFF3399"/>
      <color rgb="FF00FF00"/>
      <color rgb="FF0099CC"/>
      <color rgb="FFFFFFCC"/>
      <color rgb="FF663300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7"/>
  <sheetViews>
    <sheetView tabSelected="1" topLeftCell="B1" workbookViewId="0">
      <selection activeCell="S25" sqref="S25"/>
    </sheetView>
  </sheetViews>
  <sheetFormatPr defaultRowHeight="15" x14ac:dyDescent="0.25"/>
  <cols>
    <col min="1" max="1" width="9.140625" hidden="1" customWidth="1"/>
    <col min="2" max="2" width="21.140625" bestFit="1" customWidth="1"/>
    <col min="3" max="3" width="19.7109375" bestFit="1" customWidth="1"/>
    <col min="4" max="4" width="7.28515625" bestFit="1" customWidth="1"/>
    <col min="5" max="5" width="6.5703125" customWidth="1"/>
    <col min="6" max="6" width="2.140625" customWidth="1"/>
    <col min="7" max="7" width="18" bestFit="1" customWidth="1"/>
    <col min="8" max="8" width="19.7109375" bestFit="1" customWidth="1"/>
    <col min="9" max="9" width="7.28515625" bestFit="1" customWidth="1"/>
    <col min="10" max="10" width="5.5703125" bestFit="1" customWidth="1"/>
    <col min="11" max="11" width="1.85546875" customWidth="1"/>
    <col min="12" max="12" width="20.140625" bestFit="1" customWidth="1"/>
    <col min="13" max="13" width="19.7109375" bestFit="1" customWidth="1"/>
    <col min="14" max="14" width="7.28515625" bestFit="1" customWidth="1"/>
    <col min="15" max="15" width="5.5703125" bestFit="1" customWidth="1"/>
    <col min="16" max="16" width="2.140625" customWidth="1"/>
    <col min="17" max="17" width="21.140625" bestFit="1" customWidth="1"/>
    <col min="18" max="18" width="19.7109375" bestFit="1" customWidth="1"/>
    <col min="19" max="19" width="7.28515625" bestFit="1" customWidth="1"/>
    <col min="20" max="20" width="4.5703125" bestFit="1" customWidth="1"/>
    <col min="21" max="21" width="1.85546875" customWidth="1"/>
    <col min="22" max="22" width="21.140625" bestFit="1" customWidth="1"/>
    <col min="23" max="23" width="19.7109375" bestFit="1" customWidth="1"/>
    <col min="24" max="24" width="7.28515625" bestFit="1" customWidth="1"/>
    <col min="25" max="25" width="12" bestFit="1" customWidth="1"/>
  </cols>
  <sheetData>
    <row r="1" spans="1:25" ht="15.75" x14ac:dyDescent="0.25">
      <c r="B1" s="19" t="s">
        <v>345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</row>
    <row r="2" spans="1:25" ht="6.75" customHeight="1" x14ac:dyDescent="0.25"/>
    <row r="3" spans="1:25" x14ac:dyDescent="0.25">
      <c r="B3" s="18" t="s">
        <v>14</v>
      </c>
      <c r="C3" s="18"/>
      <c r="D3" s="18"/>
      <c r="E3" s="18"/>
      <c r="G3" s="18" t="s">
        <v>15</v>
      </c>
      <c r="H3" s="18"/>
      <c r="I3" s="18"/>
      <c r="J3" s="18"/>
      <c r="L3" s="18" t="s">
        <v>16</v>
      </c>
      <c r="M3" s="18"/>
      <c r="N3" s="18"/>
      <c r="O3" s="18"/>
      <c r="Q3" s="18" t="s">
        <v>21</v>
      </c>
      <c r="R3" s="18"/>
      <c r="S3" s="18"/>
      <c r="T3" s="18"/>
      <c r="V3" s="18" t="s">
        <v>41</v>
      </c>
      <c r="W3" s="18"/>
      <c r="X3" s="18"/>
      <c r="Y3" s="18"/>
    </row>
    <row r="4" spans="1:25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  <c r="V4" s="5" t="s">
        <v>17</v>
      </c>
      <c r="W4" s="5" t="s">
        <v>18</v>
      </c>
      <c r="X4" s="5" t="s">
        <v>19</v>
      </c>
      <c r="Y4" s="5" t="s">
        <v>38</v>
      </c>
    </row>
    <row r="5" spans="1:25" x14ac:dyDescent="0.25">
      <c r="A5">
        <v>1</v>
      </c>
      <c r="B5" s="1" t="s">
        <v>330</v>
      </c>
      <c r="C5" s="1" t="s">
        <v>284</v>
      </c>
      <c r="D5" s="1">
        <v>11</v>
      </c>
      <c r="E5" s="10">
        <v>13.272727272727273</v>
      </c>
      <c r="G5" s="1" t="s">
        <v>336</v>
      </c>
      <c r="H5" s="1" t="s">
        <v>307</v>
      </c>
      <c r="I5" s="1">
        <v>14</v>
      </c>
      <c r="J5" s="10">
        <v>10.5</v>
      </c>
      <c r="L5" s="1" t="s">
        <v>336</v>
      </c>
      <c r="M5" s="1" t="s">
        <v>307</v>
      </c>
      <c r="N5" s="1">
        <v>14</v>
      </c>
      <c r="O5" s="10">
        <v>3.2857142857142856</v>
      </c>
      <c r="Q5" s="1" t="s">
        <v>310</v>
      </c>
      <c r="R5" s="1" t="s">
        <v>306</v>
      </c>
      <c r="S5" s="1">
        <v>16</v>
      </c>
      <c r="T5" s="1">
        <v>2.875</v>
      </c>
      <c r="V5" s="1" t="s">
        <v>336</v>
      </c>
      <c r="W5" s="1" t="s">
        <v>307</v>
      </c>
      <c r="X5" s="1">
        <v>14</v>
      </c>
      <c r="Y5" s="10">
        <v>27.928571428571427</v>
      </c>
    </row>
    <row r="6" spans="1:25" x14ac:dyDescent="0.25">
      <c r="A6">
        <v>2</v>
      </c>
      <c r="B6" s="1" t="s">
        <v>303</v>
      </c>
      <c r="C6" s="1" t="s">
        <v>307</v>
      </c>
      <c r="D6" s="1">
        <v>17</v>
      </c>
      <c r="E6" s="10">
        <v>12.705882352941176</v>
      </c>
      <c r="G6" s="1" t="s">
        <v>327</v>
      </c>
      <c r="H6" s="1" t="s">
        <v>305</v>
      </c>
      <c r="I6" s="1">
        <v>12</v>
      </c>
      <c r="J6" s="10">
        <v>9.8333333333333339</v>
      </c>
      <c r="L6" s="1" t="s">
        <v>318</v>
      </c>
      <c r="M6" s="1" t="s">
        <v>305</v>
      </c>
      <c r="N6" s="1">
        <v>15</v>
      </c>
      <c r="O6" s="10">
        <v>3</v>
      </c>
      <c r="Q6" s="1" t="s">
        <v>336</v>
      </c>
      <c r="R6" s="1" t="s">
        <v>307</v>
      </c>
      <c r="S6" s="1">
        <v>14</v>
      </c>
      <c r="T6" s="1">
        <v>2.3571428571428572</v>
      </c>
      <c r="V6" s="1" t="s">
        <v>301</v>
      </c>
      <c r="W6" s="1" t="s">
        <v>275</v>
      </c>
      <c r="X6" s="1">
        <v>17</v>
      </c>
      <c r="Y6" s="10">
        <v>23.264705882352942</v>
      </c>
    </row>
    <row r="7" spans="1:25" x14ac:dyDescent="0.25">
      <c r="A7">
        <v>3</v>
      </c>
      <c r="B7" s="1" t="s">
        <v>329</v>
      </c>
      <c r="C7" s="1" t="s">
        <v>305</v>
      </c>
      <c r="D7" s="1">
        <v>20</v>
      </c>
      <c r="E7" s="10">
        <v>12.4</v>
      </c>
      <c r="G7" s="1" t="s">
        <v>301</v>
      </c>
      <c r="H7" s="1" t="s">
        <v>275</v>
      </c>
      <c r="I7" s="1">
        <v>17</v>
      </c>
      <c r="J7" s="10">
        <v>9.8235294117647065</v>
      </c>
      <c r="L7" s="1" t="s">
        <v>327</v>
      </c>
      <c r="M7" s="1" t="s">
        <v>305</v>
      </c>
      <c r="N7" s="1">
        <v>12</v>
      </c>
      <c r="O7" s="10">
        <v>2.5</v>
      </c>
      <c r="Q7" s="1" t="s">
        <v>301</v>
      </c>
      <c r="R7" s="1" t="s">
        <v>275</v>
      </c>
      <c r="S7" s="1">
        <v>17</v>
      </c>
      <c r="T7" s="1">
        <v>2.1764705882352939</v>
      </c>
      <c r="V7" s="1" t="s">
        <v>329</v>
      </c>
      <c r="W7" s="1" t="s">
        <v>305</v>
      </c>
      <c r="X7" s="1">
        <v>20</v>
      </c>
      <c r="Y7" s="10">
        <v>21.7</v>
      </c>
    </row>
    <row r="8" spans="1:25" x14ac:dyDescent="0.25">
      <c r="A8">
        <v>4</v>
      </c>
      <c r="B8" s="1" t="s">
        <v>314</v>
      </c>
      <c r="C8" s="1" t="s">
        <v>306</v>
      </c>
      <c r="D8" s="1">
        <v>17</v>
      </c>
      <c r="E8" s="10">
        <v>12.294117647058824</v>
      </c>
      <c r="G8" s="1" t="s">
        <v>278</v>
      </c>
      <c r="H8" s="1" t="s">
        <v>275</v>
      </c>
      <c r="I8" s="1">
        <v>14</v>
      </c>
      <c r="J8" s="10">
        <v>8.7857142857142865</v>
      </c>
      <c r="L8" s="1" t="s">
        <v>310</v>
      </c>
      <c r="M8" s="1" t="s">
        <v>306</v>
      </c>
      <c r="N8" s="1">
        <v>16</v>
      </c>
      <c r="O8" s="10">
        <v>2.4375</v>
      </c>
      <c r="Q8" s="1" t="s">
        <v>324</v>
      </c>
      <c r="R8" s="1" t="s">
        <v>289</v>
      </c>
      <c r="S8" s="1">
        <v>10</v>
      </c>
      <c r="T8" s="1">
        <v>1.9</v>
      </c>
      <c r="V8" s="1" t="s">
        <v>278</v>
      </c>
      <c r="W8" s="1" t="s">
        <v>275</v>
      </c>
      <c r="X8" s="1">
        <v>14</v>
      </c>
      <c r="Y8" s="10">
        <v>20.785714285714285</v>
      </c>
    </row>
    <row r="9" spans="1:25" x14ac:dyDescent="0.25">
      <c r="A9">
        <v>5</v>
      </c>
      <c r="B9" s="1" t="s">
        <v>336</v>
      </c>
      <c r="C9" s="1" t="s">
        <v>307</v>
      </c>
      <c r="D9" s="1">
        <v>14</v>
      </c>
      <c r="E9" s="10">
        <v>11.142857142857142</v>
      </c>
      <c r="G9" s="1" t="s">
        <v>323</v>
      </c>
      <c r="H9" s="1" t="s">
        <v>305</v>
      </c>
      <c r="I9" s="1">
        <v>12</v>
      </c>
      <c r="J9" s="10">
        <v>8.5833333333333339</v>
      </c>
      <c r="L9" s="1" t="s">
        <v>316</v>
      </c>
      <c r="M9" s="1" t="s">
        <v>305</v>
      </c>
      <c r="N9" s="1">
        <v>20</v>
      </c>
      <c r="O9" s="10">
        <v>2.4</v>
      </c>
      <c r="Q9" s="1" t="s">
        <v>314</v>
      </c>
      <c r="R9" s="1" t="s">
        <v>306</v>
      </c>
      <c r="S9" s="1">
        <v>17</v>
      </c>
      <c r="T9" s="1">
        <v>1.8823529411764706</v>
      </c>
      <c r="V9" s="1" t="s">
        <v>314</v>
      </c>
      <c r="W9" s="1" t="s">
        <v>306</v>
      </c>
      <c r="X9" s="1">
        <v>17</v>
      </c>
      <c r="Y9" s="10">
        <v>18.764705882352942</v>
      </c>
    </row>
    <row r="10" spans="1:25" x14ac:dyDescent="0.25">
      <c r="A10">
        <v>6</v>
      </c>
      <c r="B10" s="1" t="s">
        <v>311</v>
      </c>
      <c r="C10" s="1" t="s">
        <v>306</v>
      </c>
      <c r="D10" s="1">
        <v>20</v>
      </c>
      <c r="E10" s="10">
        <v>9.65</v>
      </c>
      <c r="G10" s="1" t="s">
        <v>311</v>
      </c>
      <c r="H10" s="1" t="s">
        <v>306</v>
      </c>
      <c r="I10" s="1">
        <v>20</v>
      </c>
      <c r="J10" s="10">
        <v>8.3000000000000007</v>
      </c>
      <c r="L10" s="1" t="s">
        <v>314</v>
      </c>
      <c r="M10" s="1" t="s">
        <v>306</v>
      </c>
      <c r="N10" s="1">
        <v>17</v>
      </c>
      <c r="O10" s="10">
        <v>2.3529411764705883</v>
      </c>
      <c r="Q10" s="1" t="s">
        <v>285</v>
      </c>
      <c r="R10" s="1" t="s">
        <v>284</v>
      </c>
      <c r="S10" s="1">
        <v>19</v>
      </c>
      <c r="T10" s="1">
        <v>1.8421052631578947</v>
      </c>
      <c r="V10" s="1" t="s">
        <v>327</v>
      </c>
      <c r="W10" s="1" t="s">
        <v>305</v>
      </c>
      <c r="X10" s="1">
        <v>12</v>
      </c>
      <c r="Y10" s="10">
        <v>18.75</v>
      </c>
    </row>
    <row r="11" spans="1:25" x14ac:dyDescent="0.25">
      <c r="A11">
        <v>7</v>
      </c>
      <c r="B11" s="1" t="s">
        <v>278</v>
      </c>
      <c r="C11" s="1" t="s">
        <v>275</v>
      </c>
      <c r="D11" s="1">
        <v>14</v>
      </c>
      <c r="E11" s="10">
        <v>9.6428571428571423</v>
      </c>
      <c r="G11" s="1" t="s">
        <v>320</v>
      </c>
      <c r="H11" s="1" t="s">
        <v>307</v>
      </c>
      <c r="I11" s="1">
        <v>17</v>
      </c>
      <c r="J11" s="10">
        <v>8.2941176470588243</v>
      </c>
      <c r="L11" s="1" t="s">
        <v>288</v>
      </c>
      <c r="M11" s="1" t="s">
        <v>284</v>
      </c>
      <c r="N11" s="1">
        <v>20</v>
      </c>
      <c r="O11" s="10">
        <v>2.35</v>
      </c>
      <c r="Q11" s="1" t="s">
        <v>312</v>
      </c>
      <c r="R11" s="1" t="s">
        <v>306</v>
      </c>
      <c r="S11" s="1">
        <v>10</v>
      </c>
      <c r="T11" s="1">
        <v>1.8</v>
      </c>
      <c r="V11" s="1" t="s">
        <v>303</v>
      </c>
      <c r="W11" s="1" t="s">
        <v>307</v>
      </c>
      <c r="X11" s="1">
        <v>17</v>
      </c>
      <c r="Y11" s="10">
        <v>18.117647058823529</v>
      </c>
    </row>
    <row r="12" spans="1:25" x14ac:dyDescent="0.25">
      <c r="A12">
        <v>8</v>
      </c>
      <c r="B12" s="1" t="s">
        <v>301</v>
      </c>
      <c r="C12" s="1" t="s">
        <v>275</v>
      </c>
      <c r="D12" s="1">
        <v>17</v>
      </c>
      <c r="E12" s="10">
        <v>9.4705882352941178</v>
      </c>
      <c r="G12" s="1" t="s">
        <v>292</v>
      </c>
      <c r="H12" s="1" t="s">
        <v>289</v>
      </c>
      <c r="I12" s="1">
        <v>16</v>
      </c>
      <c r="J12" s="10">
        <v>8.25</v>
      </c>
      <c r="L12" s="1" t="s">
        <v>297</v>
      </c>
      <c r="M12" s="1" t="s">
        <v>275</v>
      </c>
      <c r="N12" s="1">
        <v>20</v>
      </c>
      <c r="O12" s="10">
        <v>2.2999999999999998</v>
      </c>
      <c r="Q12" s="1" t="s">
        <v>297</v>
      </c>
      <c r="R12" s="1" t="s">
        <v>275</v>
      </c>
      <c r="S12" s="1">
        <v>20</v>
      </c>
      <c r="T12" s="1">
        <v>1.75</v>
      </c>
      <c r="V12" s="1" t="s">
        <v>331</v>
      </c>
      <c r="W12" s="1" t="s">
        <v>307</v>
      </c>
      <c r="X12" s="1">
        <v>13</v>
      </c>
      <c r="Y12" s="10">
        <v>17.653846153846153</v>
      </c>
    </row>
    <row r="13" spans="1:25" x14ac:dyDescent="0.25">
      <c r="A13">
        <v>9</v>
      </c>
      <c r="B13" s="1" t="s">
        <v>274</v>
      </c>
      <c r="C13" s="1" t="s">
        <v>284</v>
      </c>
      <c r="D13" s="1">
        <v>19</v>
      </c>
      <c r="E13" s="10">
        <v>8.8947368421052637</v>
      </c>
      <c r="G13" s="1" t="s">
        <v>280</v>
      </c>
      <c r="H13" s="1" t="s">
        <v>275</v>
      </c>
      <c r="I13" s="1">
        <v>18</v>
      </c>
      <c r="J13" s="10">
        <v>7.9444444444444446</v>
      </c>
      <c r="L13" s="1" t="s">
        <v>301</v>
      </c>
      <c r="M13" s="1" t="s">
        <v>275</v>
      </c>
      <c r="N13" s="1">
        <v>17</v>
      </c>
      <c r="O13" s="10">
        <v>2.1764705882352939</v>
      </c>
      <c r="Q13" s="1" t="s">
        <v>300</v>
      </c>
      <c r="R13" s="1" t="s">
        <v>307</v>
      </c>
      <c r="S13" s="1">
        <v>16</v>
      </c>
      <c r="T13" s="1">
        <v>1.75</v>
      </c>
      <c r="V13" s="1" t="s">
        <v>330</v>
      </c>
      <c r="W13" s="1" t="s">
        <v>284</v>
      </c>
      <c r="X13" s="1">
        <v>11</v>
      </c>
      <c r="Y13" s="10">
        <v>17.09090909090909</v>
      </c>
    </row>
    <row r="14" spans="1:25" x14ac:dyDescent="0.25">
      <c r="A14">
        <v>10</v>
      </c>
      <c r="B14" s="1" t="s">
        <v>331</v>
      </c>
      <c r="C14" s="1" t="s">
        <v>307</v>
      </c>
      <c r="D14" s="1">
        <v>13</v>
      </c>
      <c r="E14" s="10">
        <v>8.615384615384615</v>
      </c>
      <c r="G14" s="1" t="s">
        <v>312</v>
      </c>
      <c r="H14" s="1" t="s">
        <v>306</v>
      </c>
      <c r="I14" s="1">
        <v>10</v>
      </c>
      <c r="J14" s="10">
        <v>7.9</v>
      </c>
      <c r="L14" s="1" t="s">
        <v>317</v>
      </c>
      <c r="M14" s="1" t="s">
        <v>305</v>
      </c>
      <c r="N14" s="1">
        <v>12</v>
      </c>
      <c r="O14" s="10">
        <v>2.1666666666666665</v>
      </c>
      <c r="Q14" s="1" t="s">
        <v>302</v>
      </c>
      <c r="R14" s="1" t="s">
        <v>275</v>
      </c>
      <c r="S14" s="1">
        <v>19</v>
      </c>
      <c r="T14" s="1">
        <v>1.736842105263158</v>
      </c>
      <c r="V14" s="1" t="s">
        <v>311</v>
      </c>
      <c r="W14" s="1" t="s">
        <v>306</v>
      </c>
      <c r="X14" s="1">
        <v>20</v>
      </c>
      <c r="Y14" s="10">
        <v>17</v>
      </c>
    </row>
    <row r="15" spans="1:25" x14ac:dyDescent="0.25">
      <c r="A15">
        <v>11</v>
      </c>
      <c r="B15" s="1" t="s">
        <v>316</v>
      </c>
      <c r="C15" s="1" t="s">
        <v>305</v>
      </c>
      <c r="D15" s="1">
        <v>20</v>
      </c>
      <c r="E15" s="10">
        <v>8.4</v>
      </c>
      <c r="G15" s="1" t="s">
        <v>322</v>
      </c>
      <c r="H15" s="1" t="s">
        <v>289</v>
      </c>
      <c r="I15" s="1">
        <v>13</v>
      </c>
      <c r="J15" s="10">
        <v>7.7692307692307692</v>
      </c>
      <c r="L15" s="1" t="s">
        <v>302</v>
      </c>
      <c r="M15" s="1" t="s">
        <v>275</v>
      </c>
      <c r="N15" s="1">
        <v>19</v>
      </c>
      <c r="O15" s="10">
        <v>2.1052631578947367</v>
      </c>
      <c r="Q15" s="1" t="s">
        <v>274</v>
      </c>
      <c r="R15" s="1" t="s">
        <v>284</v>
      </c>
      <c r="S15" s="1">
        <v>19</v>
      </c>
      <c r="T15" s="1">
        <v>1.736842105263158</v>
      </c>
      <c r="V15" s="1" t="s">
        <v>288</v>
      </c>
      <c r="W15" s="1" t="s">
        <v>284</v>
      </c>
      <c r="X15" s="1">
        <v>20</v>
      </c>
      <c r="Y15" s="10">
        <v>16.274999999999999</v>
      </c>
    </row>
    <row r="16" spans="1:25" x14ac:dyDescent="0.25">
      <c r="A16">
        <v>12</v>
      </c>
      <c r="B16" s="1" t="s">
        <v>288</v>
      </c>
      <c r="C16" s="1" t="s">
        <v>284</v>
      </c>
      <c r="D16" s="1">
        <v>20</v>
      </c>
      <c r="E16" s="10">
        <v>8.4</v>
      </c>
      <c r="G16" s="1" t="s">
        <v>288</v>
      </c>
      <c r="H16" s="1" t="s">
        <v>284</v>
      </c>
      <c r="I16" s="1">
        <v>20</v>
      </c>
      <c r="J16" s="10">
        <v>7.55</v>
      </c>
      <c r="L16" s="1" t="s">
        <v>312</v>
      </c>
      <c r="M16" s="1" t="s">
        <v>306</v>
      </c>
      <c r="N16" s="1">
        <v>10</v>
      </c>
      <c r="O16" s="10">
        <v>2.1</v>
      </c>
      <c r="Q16" s="1" t="s">
        <v>279</v>
      </c>
      <c r="R16" s="1" t="s">
        <v>275</v>
      </c>
      <c r="S16" s="1">
        <v>13</v>
      </c>
      <c r="T16" s="1">
        <v>1.6923076923076923</v>
      </c>
      <c r="V16" s="1" t="s">
        <v>312</v>
      </c>
      <c r="W16" s="1" t="s">
        <v>306</v>
      </c>
      <c r="X16" s="1">
        <v>10</v>
      </c>
      <c r="Y16" s="10">
        <v>15.95</v>
      </c>
    </row>
    <row r="17" spans="1:25" x14ac:dyDescent="0.25">
      <c r="A17">
        <v>13</v>
      </c>
      <c r="B17" s="1" t="s">
        <v>290</v>
      </c>
      <c r="C17" s="1" t="s">
        <v>289</v>
      </c>
      <c r="D17" s="1">
        <v>16</v>
      </c>
      <c r="E17" s="10">
        <v>8.375</v>
      </c>
      <c r="G17" s="1" t="s">
        <v>326</v>
      </c>
      <c r="H17" s="1" t="s">
        <v>306</v>
      </c>
      <c r="I17" s="1">
        <v>20</v>
      </c>
      <c r="J17" s="10">
        <v>7.2</v>
      </c>
      <c r="L17" s="1" t="s">
        <v>290</v>
      </c>
      <c r="M17" s="1" t="s">
        <v>289</v>
      </c>
      <c r="N17" s="1">
        <v>16</v>
      </c>
      <c r="O17" s="10">
        <v>2</v>
      </c>
      <c r="Q17" s="1" t="s">
        <v>281</v>
      </c>
      <c r="R17" s="1" t="s">
        <v>307</v>
      </c>
      <c r="S17" s="1">
        <v>17</v>
      </c>
      <c r="T17" s="1">
        <v>1.588235294117647</v>
      </c>
      <c r="V17" s="1" t="s">
        <v>274</v>
      </c>
      <c r="W17" s="1" t="s">
        <v>284</v>
      </c>
      <c r="X17" s="1">
        <v>19</v>
      </c>
      <c r="Y17" s="10">
        <v>15.289473684210526</v>
      </c>
    </row>
    <row r="18" spans="1:25" x14ac:dyDescent="0.25">
      <c r="A18">
        <v>14</v>
      </c>
      <c r="B18" s="1" t="s">
        <v>295</v>
      </c>
      <c r="C18" s="1" t="s">
        <v>289</v>
      </c>
      <c r="D18" s="1">
        <v>21</v>
      </c>
      <c r="E18" s="10">
        <v>8.0476190476190474</v>
      </c>
      <c r="G18" s="1" t="s">
        <v>293</v>
      </c>
      <c r="H18" s="1" t="s">
        <v>289</v>
      </c>
      <c r="I18" s="1">
        <v>15</v>
      </c>
      <c r="J18" s="10">
        <v>6.8666666666666663</v>
      </c>
      <c r="L18" s="1" t="s">
        <v>274</v>
      </c>
      <c r="M18" s="1" t="s">
        <v>284</v>
      </c>
      <c r="N18" s="1">
        <v>19</v>
      </c>
      <c r="O18" s="10">
        <v>1.9473684210526316</v>
      </c>
      <c r="Q18" s="1" t="s">
        <v>327</v>
      </c>
      <c r="R18" s="1" t="s">
        <v>305</v>
      </c>
      <c r="S18" s="1">
        <v>12</v>
      </c>
      <c r="T18" s="1">
        <v>1.5833333333333333</v>
      </c>
      <c r="V18" s="1" t="s">
        <v>292</v>
      </c>
      <c r="W18" s="1" t="s">
        <v>289</v>
      </c>
      <c r="X18" s="1">
        <v>16</v>
      </c>
      <c r="Y18" s="10">
        <v>14.96875</v>
      </c>
    </row>
    <row r="19" spans="1:25" x14ac:dyDescent="0.25">
      <c r="A19">
        <v>15</v>
      </c>
      <c r="B19" s="1" t="s">
        <v>312</v>
      </c>
      <c r="C19" s="1" t="s">
        <v>306</v>
      </c>
      <c r="D19" s="1">
        <v>10</v>
      </c>
      <c r="E19" s="10">
        <v>7.6</v>
      </c>
      <c r="G19" s="1" t="s">
        <v>299</v>
      </c>
      <c r="H19" s="1" t="s">
        <v>305</v>
      </c>
      <c r="I19" s="1">
        <v>12</v>
      </c>
      <c r="J19" s="10">
        <v>6.583333333333333</v>
      </c>
      <c r="L19" s="1" t="s">
        <v>300</v>
      </c>
      <c r="M19" s="1" t="s">
        <v>307</v>
      </c>
      <c r="N19" s="1">
        <v>16</v>
      </c>
      <c r="O19" s="10">
        <v>1.8125</v>
      </c>
      <c r="Q19" s="1" t="s">
        <v>317</v>
      </c>
      <c r="R19" s="1" t="s">
        <v>305</v>
      </c>
      <c r="S19" s="1">
        <v>12</v>
      </c>
      <c r="T19" s="1">
        <v>1.5833333333333333</v>
      </c>
      <c r="V19" s="1" t="s">
        <v>322</v>
      </c>
      <c r="W19" s="1" t="s">
        <v>289</v>
      </c>
      <c r="X19" s="1">
        <v>13</v>
      </c>
      <c r="Y19" s="10">
        <v>13.692307692307692</v>
      </c>
    </row>
    <row r="20" spans="1:25" ht="6" customHeight="1" x14ac:dyDescent="0.25">
      <c r="R20" s="4"/>
      <c r="S20" s="7"/>
    </row>
    <row r="21" spans="1:25" x14ac:dyDescent="0.25">
      <c r="B21" s="18" t="s">
        <v>22</v>
      </c>
      <c r="C21" s="18"/>
      <c r="D21" s="18"/>
      <c r="E21" s="18"/>
      <c r="G21" s="18" t="s">
        <v>23</v>
      </c>
      <c r="H21" s="18"/>
      <c r="I21" s="18"/>
      <c r="J21" s="18"/>
      <c r="L21" s="18" t="s">
        <v>24</v>
      </c>
      <c r="M21" s="18"/>
      <c r="N21" s="18"/>
      <c r="O21" s="18"/>
      <c r="Q21" s="18" t="s">
        <v>25</v>
      </c>
      <c r="R21" s="18"/>
      <c r="S21" s="18"/>
      <c r="T21" s="18"/>
    </row>
    <row r="22" spans="1:25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5" x14ac:dyDescent="0.25">
      <c r="A23">
        <v>1</v>
      </c>
      <c r="B23" s="1" t="s">
        <v>336</v>
      </c>
      <c r="C23" s="1" t="s">
        <v>307</v>
      </c>
      <c r="D23" s="1">
        <v>14</v>
      </c>
      <c r="E23" s="10">
        <v>2</v>
      </c>
      <c r="F23" s="8"/>
      <c r="G23" s="1" t="s">
        <v>330</v>
      </c>
      <c r="H23" s="1" t="s">
        <v>284</v>
      </c>
      <c r="I23" s="1">
        <v>11</v>
      </c>
      <c r="J23" s="10">
        <v>3.1818181818181817</v>
      </c>
      <c r="K23" s="8"/>
      <c r="L23" s="1" t="s">
        <v>329</v>
      </c>
      <c r="M23" s="1" t="s">
        <v>305</v>
      </c>
      <c r="N23" s="1">
        <v>20</v>
      </c>
      <c r="O23" s="10">
        <v>2.7</v>
      </c>
      <c r="Q23" s="1" t="s">
        <v>336</v>
      </c>
      <c r="R23" s="1" t="s">
        <v>307</v>
      </c>
      <c r="S23" s="1">
        <v>14</v>
      </c>
      <c r="T23" s="1">
        <v>2.3571428571428572</v>
      </c>
    </row>
    <row r="24" spans="1:25" x14ac:dyDescent="0.25">
      <c r="A24">
        <v>2</v>
      </c>
      <c r="B24" s="1" t="s">
        <v>301</v>
      </c>
      <c r="C24" s="1" t="s">
        <v>275</v>
      </c>
      <c r="D24" s="1">
        <v>17</v>
      </c>
      <c r="E24" s="10">
        <v>1.9411764705882353</v>
      </c>
      <c r="F24" s="8"/>
      <c r="G24" s="1" t="s">
        <v>326</v>
      </c>
      <c r="H24" s="1" t="s">
        <v>306</v>
      </c>
      <c r="I24" s="1">
        <v>20</v>
      </c>
      <c r="J24" s="10">
        <v>3.1</v>
      </c>
      <c r="L24" s="1" t="s">
        <v>311</v>
      </c>
      <c r="M24" s="1" t="s">
        <v>306</v>
      </c>
      <c r="N24" s="1">
        <v>20</v>
      </c>
      <c r="O24" s="10">
        <v>2.2000000000000002</v>
      </c>
      <c r="Q24" s="1" t="s">
        <v>331</v>
      </c>
      <c r="R24" s="1" t="s">
        <v>307</v>
      </c>
      <c r="S24" s="1">
        <v>13</v>
      </c>
      <c r="T24" s="1">
        <v>2.1538461538461537</v>
      </c>
    </row>
    <row r="25" spans="1:25" x14ac:dyDescent="0.25">
      <c r="A25">
        <v>3</v>
      </c>
      <c r="B25" s="1" t="s">
        <v>329</v>
      </c>
      <c r="C25" s="1" t="s">
        <v>305</v>
      </c>
      <c r="D25" s="1">
        <v>20</v>
      </c>
      <c r="E25" s="10">
        <v>1.1000000000000001</v>
      </c>
      <c r="F25" s="8"/>
      <c r="G25" s="1" t="s">
        <v>302</v>
      </c>
      <c r="H25" s="1" t="s">
        <v>275</v>
      </c>
      <c r="I25" s="1">
        <v>19</v>
      </c>
      <c r="J25" s="10">
        <v>2.8947368421052633</v>
      </c>
      <c r="L25" s="1" t="s">
        <v>336</v>
      </c>
      <c r="M25" s="1" t="s">
        <v>307</v>
      </c>
      <c r="N25" s="1">
        <v>14</v>
      </c>
      <c r="O25" s="10">
        <v>1.6428571428571428</v>
      </c>
      <c r="Q25" s="1" t="s">
        <v>316</v>
      </c>
      <c r="R25" s="1" t="s">
        <v>305</v>
      </c>
      <c r="S25" s="1">
        <v>20</v>
      </c>
      <c r="T25" s="1">
        <v>2.1</v>
      </c>
    </row>
    <row r="26" spans="1:25" x14ac:dyDescent="0.25">
      <c r="A26">
        <v>4</v>
      </c>
      <c r="B26" s="1" t="s">
        <v>323</v>
      </c>
      <c r="C26" s="1" t="s">
        <v>305</v>
      </c>
      <c r="D26" s="1">
        <v>12</v>
      </c>
      <c r="E26" s="10">
        <v>0.75</v>
      </c>
      <c r="F26" s="8"/>
      <c r="G26" s="1" t="s">
        <v>290</v>
      </c>
      <c r="H26" s="1" t="s">
        <v>289</v>
      </c>
      <c r="I26" s="1">
        <v>16</v>
      </c>
      <c r="J26" s="10">
        <v>2.5</v>
      </c>
      <c r="L26" s="1" t="s">
        <v>303</v>
      </c>
      <c r="M26" s="1" t="s">
        <v>307</v>
      </c>
      <c r="N26" s="1">
        <v>17</v>
      </c>
      <c r="O26" s="10">
        <v>1.588235294117647</v>
      </c>
      <c r="Q26" s="1" t="s">
        <v>290</v>
      </c>
      <c r="R26" s="1" t="s">
        <v>289</v>
      </c>
      <c r="S26" s="1">
        <v>16</v>
      </c>
      <c r="T26" s="1">
        <v>2</v>
      </c>
    </row>
    <row r="27" spans="1:25" x14ac:dyDescent="0.25">
      <c r="A27">
        <v>5</v>
      </c>
      <c r="B27" s="1" t="s">
        <v>326</v>
      </c>
      <c r="C27" s="1" t="s">
        <v>306</v>
      </c>
      <c r="D27" s="1">
        <v>20</v>
      </c>
      <c r="E27" s="10">
        <v>0.5</v>
      </c>
      <c r="F27" s="8"/>
      <c r="G27" s="1" t="s">
        <v>310</v>
      </c>
      <c r="H27" s="1" t="s">
        <v>306</v>
      </c>
      <c r="I27" s="1">
        <v>16</v>
      </c>
      <c r="J27" s="10">
        <v>2.4375</v>
      </c>
      <c r="L27" s="1" t="s">
        <v>290</v>
      </c>
      <c r="M27" s="1" t="s">
        <v>289</v>
      </c>
      <c r="N27" s="1">
        <v>16</v>
      </c>
      <c r="O27" s="10">
        <v>1.5</v>
      </c>
      <c r="Q27" s="1" t="s">
        <v>278</v>
      </c>
      <c r="R27" s="1" t="s">
        <v>275</v>
      </c>
      <c r="S27" s="1">
        <v>14</v>
      </c>
      <c r="T27" s="1">
        <v>1.5714285714285714</v>
      </c>
    </row>
    <row r="28" spans="1:25" x14ac:dyDescent="0.25">
      <c r="A28">
        <v>6</v>
      </c>
      <c r="B28" s="1" t="s">
        <v>293</v>
      </c>
      <c r="C28" s="1" t="s">
        <v>289</v>
      </c>
      <c r="D28" s="1">
        <v>15</v>
      </c>
      <c r="E28" s="10">
        <v>0.46666666666666667</v>
      </c>
      <c r="G28" s="1" t="s">
        <v>320</v>
      </c>
      <c r="H28" s="1" t="s">
        <v>307</v>
      </c>
      <c r="I28" s="1">
        <v>17</v>
      </c>
      <c r="J28" s="10">
        <v>2.4117647058823528</v>
      </c>
      <c r="L28" s="1" t="s">
        <v>288</v>
      </c>
      <c r="M28" s="1" t="s">
        <v>284</v>
      </c>
      <c r="N28" s="1">
        <v>20</v>
      </c>
      <c r="O28" s="10">
        <v>1.5</v>
      </c>
      <c r="Q28" s="1" t="s">
        <v>274</v>
      </c>
      <c r="R28" s="1" t="s">
        <v>284</v>
      </c>
      <c r="S28" s="1">
        <v>19</v>
      </c>
      <c r="T28" s="1">
        <v>1.4736842105263157</v>
      </c>
    </row>
    <row r="29" spans="1:25" x14ac:dyDescent="0.25">
      <c r="A29">
        <v>7</v>
      </c>
      <c r="B29" s="1" t="s">
        <v>279</v>
      </c>
      <c r="C29" s="1" t="s">
        <v>275</v>
      </c>
      <c r="D29" s="1">
        <v>13</v>
      </c>
      <c r="E29" s="10">
        <v>0.46153846153846156</v>
      </c>
      <c r="F29" s="8"/>
      <c r="G29" s="1" t="s">
        <v>312</v>
      </c>
      <c r="H29" s="1" t="s">
        <v>306</v>
      </c>
      <c r="I29" s="1">
        <v>10</v>
      </c>
      <c r="J29" s="10">
        <v>2.1</v>
      </c>
      <c r="L29" s="1" t="s">
        <v>297</v>
      </c>
      <c r="M29" s="1" t="s">
        <v>275</v>
      </c>
      <c r="N29" s="1">
        <v>20</v>
      </c>
      <c r="O29" s="10">
        <v>1.3</v>
      </c>
      <c r="Q29" s="1" t="s">
        <v>303</v>
      </c>
      <c r="R29" s="1" t="s">
        <v>307</v>
      </c>
      <c r="S29" s="1">
        <v>17</v>
      </c>
      <c r="T29" s="1">
        <v>1.4705882352941178</v>
      </c>
    </row>
    <row r="30" spans="1:25" x14ac:dyDescent="0.25">
      <c r="A30">
        <v>8</v>
      </c>
      <c r="B30" s="1" t="s">
        <v>322</v>
      </c>
      <c r="C30" s="1" t="s">
        <v>289</v>
      </c>
      <c r="D30" s="1">
        <v>13</v>
      </c>
      <c r="E30" s="10">
        <v>0.46153846153846156</v>
      </c>
      <c r="F30" s="8"/>
      <c r="G30" s="1" t="s">
        <v>323</v>
      </c>
      <c r="H30" s="1" t="s">
        <v>305</v>
      </c>
      <c r="I30" s="1">
        <v>12</v>
      </c>
      <c r="J30" s="10">
        <v>2.0833333333333335</v>
      </c>
      <c r="L30" s="1" t="s">
        <v>314</v>
      </c>
      <c r="M30" s="1" t="s">
        <v>306</v>
      </c>
      <c r="N30" s="1">
        <v>17</v>
      </c>
      <c r="O30" s="10">
        <v>1.1764705882352942</v>
      </c>
      <c r="Q30" s="1" t="s">
        <v>314</v>
      </c>
      <c r="R30" s="1" t="s">
        <v>306</v>
      </c>
      <c r="S30" s="1">
        <v>17</v>
      </c>
      <c r="T30" s="1">
        <v>1.3529411764705883</v>
      </c>
    </row>
    <row r="31" spans="1:25" x14ac:dyDescent="0.25">
      <c r="A31">
        <v>9</v>
      </c>
      <c r="B31" s="1" t="s">
        <v>330</v>
      </c>
      <c r="C31" s="1" t="s">
        <v>284</v>
      </c>
      <c r="D31" s="1">
        <v>11</v>
      </c>
      <c r="E31" s="10">
        <v>0.45454545454545453</v>
      </c>
      <c r="F31" s="8"/>
      <c r="G31" s="1" t="s">
        <v>299</v>
      </c>
      <c r="H31" s="1" t="s">
        <v>305</v>
      </c>
      <c r="I31" s="1">
        <v>12</v>
      </c>
      <c r="J31" s="10">
        <v>2.0833333333333335</v>
      </c>
      <c r="L31" s="1" t="s">
        <v>301</v>
      </c>
      <c r="M31" s="1" t="s">
        <v>275</v>
      </c>
      <c r="N31" s="1">
        <v>17</v>
      </c>
      <c r="O31" s="10">
        <v>1.0588235294117647</v>
      </c>
      <c r="Q31" s="1" t="s">
        <v>330</v>
      </c>
      <c r="R31" s="1" t="s">
        <v>284</v>
      </c>
      <c r="S31" s="1">
        <v>11</v>
      </c>
      <c r="T31" s="1">
        <v>1.2727272727272727</v>
      </c>
    </row>
    <row r="32" spans="1:25" x14ac:dyDescent="0.25">
      <c r="A32">
        <v>10</v>
      </c>
      <c r="B32" s="1" t="s">
        <v>327</v>
      </c>
      <c r="C32" s="1" t="s">
        <v>305</v>
      </c>
      <c r="D32" s="1">
        <v>12</v>
      </c>
      <c r="E32" s="10">
        <v>0.41666666666666669</v>
      </c>
      <c r="F32" s="8"/>
      <c r="G32" s="1" t="s">
        <v>311</v>
      </c>
      <c r="H32" s="1" t="s">
        <v>306</v>
      </c>
      <c r="I32" s="1">
        <v>20</v>
      </c>
      <c r="J32" s="10">
        <v>2</v>
      </c>
      <c r="L32" s="1" t="s">
        <v>291</v>
      </c>
      <c r="M32" s="1" t="s">
        <v>289</v>
      </c>
      <c r="N32" s="1">
        <v>19</v>
      </c>
      <c r="O32" s="10">
        <v>0.94736842105263153</v>
      </c>
      <c r="Q32" s="1" t="s">
        <v>292</v>
      </c>
      <c r="R32" s="1" t="s">
        <v>289</v>
      </c>
      <c r="S32" s="1">
        <v>16</v>
      </c>
      <c r="T32" s="1">
        <v>1.25</v>
      </c>
    </row>
    <row r="33" spans="1:20" x14ac:dyDescent="0.25">
      <c r="A33">
        <v>11</v>
      </c>
      <c r="B33" s="1" t="s">
        <v>320</v>
      </c>
      <c r="C33" s="1" t="s">
        <v>307</v>
      </c>
      <c r="D33" s="1">
        <v>17</v>
      </c>
      <c r="E33" s="10">
        <v>0.41176470588235292</v>
      </c>
      <c r="F33" s="8"/>
      <c r="G33" s="1" t="s">
        <v>288</v>
      </c>
      <c r="H33" s="1" t="s">
        <v>284</v>
      </c>
      <c r="I33" s="1">
        <v>20</v>
      </c>
      <c r="J33" s="10">
        <v>1.9</v>
      </c>
      <c r="L33" s="1" t="s">
        <v>315</v>
      </c>
      <c r="M33" s="1" t="s">
        <v>305</v>
      </c>
      <c r="N33" s="1">
        <v>15</v>
      </c>
      <c r="O33" s="10">
        <v>0.93333333333333335</v>
      </c>
      <c r="Q33" s="1" t="s">
        <v>332</v>
      </c>
      <c r="R33" s="1" t="s">
        <v>307</v>
      </c>
      <c r="S33" s="1">
        <v>18</v>
      </c>
      <c r="T33" s="1">
        <v>1.1666666666666667</v>
      </c>
    </row>
    <row r="34" spans="1:20" x14ac:dyDescent="0.25">
      <c r="A34">
        <v>12</v>
      </c>
      <c r="B34" s="1" t="s">
        <v>288</v>
      </c>
      <c r="C34" s="1" t="s">
        <v>284</v>
      </c>
      <c r="D34" s="1">
        <v>20</v>
      </c>
      <c r="E34" s="10">
        <v>0.3</v>
      </c>
      <c r="F34" s="8"/>
      <c r="G34" s="1" t="s">
        <v>300</v>
      </c>
      <c r="H34" s="1" t="s">
        <v>307</v>
      </c>
      <c r="I34" s="1">
        <v>16</v>
      </c>
      <c r="J34" s="10">
        <v>1.875</v>
      </c>
      <c r="L34" s="1" t="s">
        <v>316</v>
      </c>
      <c r="M34" s="1" t="s">
        <v>305</v>
      </c>
      <c r="N34" s="1">
        <v>20</v>
      </c>
      <c r="O34" s="10">
        <v>0.9</v>
      </c>
      <c r="Q34" s="1" t="s">
        <v>295</v>
      </c>
      <c r="R34" s="1" t="s">
        <v>289</v>
      </c>
      <c r="S34" s="1">
        <v>21</v>
      </c>
      <c r="T34" s="1">
        <v>1.0952380952380953</v>
      </c>
    </row>
    <row r="35" spans="1:20" x14ac:dyDescent="0.25">
      <c r="A35">
        <v>13</v>
      </c>
      <c r="B35" s="1" t="s">
        <v>299</v>
      </c>
      <c r="C35" s="1" t="s">
        <v>305</v>
      </c>
      <c r="D35" s="1">
        <v>12</v>
      </c>
      <c r="E35" s="10">
        <v>0.25</v>
      </c>
      <c r="F35" s="8"/>
      <c r="G35" s="1" t="s">
        <v>316</v>
      </c>
      <c r="H35" s="1" t="s">
        <v>305</v>
      </c>
      <c r="I35" s="1">
        <v>20</v>
      </c>
      <c r="J35" s="10">
        <v>1.75</v>
      </c>
      <c r="L35" s="1" t="s">
        <v>313</v>
      </c>
      <c r="M35" s="1" t="s">
        <v>306</v>
      </c>
      <c r="N35" s="1">
        <v>18</v>
      </c>
      <c r="O35" s="10">
        <v>0.88888888888888884</v>
      </c>
      <c r="Q35" s="1" t="s">
        <v>322</v>
      </c>
      <c r="R35" s="1" t="s">
        <v>289</v>
      </c>
      <c r="S35" s="1">
        <v>13</v>
      </c>
      <c r="T35" s="1">
        <v>1.0769230769230769</v>
      </c>
    </row>
    <row r="36" spans="1:20" x14ac:dyDescent="0.25">
      <c r="A36">
        <v>14</v>
      </c>
      <c r="B36" s="1" t="s">
        <v>292</v>
      </c>
      <c r="C36" s="1" t="s">
        <v>289</v>
      </c>
      <c r="D36" s="1">
        <v>16</v>
      </c>
      <c r="E36" s="10">
        <v>0.25</v>
      </c>
      <c r="F36" s="8"/>
      <c r="G36" s="1" t="s">
        <v>301</v>
      </c>
      <c r="H36" s="1" t="s">
        <v>275</v>
      </c>
      <c r="I36" s="1">
        <v>17</v>
      </c>
      <c r="J36" s="10">
        <v>1.7058823529411764</v>
      </c>
      <c r="L36" s="1" t="s">
        <v>299</v>
      </c>
      <c r="M36" s="1" t="s">
        <v>305</v>
      </c>
      <c r="N36" s="1">
        <v>12</v>
      </c>
      <c r="O36" s="10">
        <v>0.83333333333333337</v>
      </c>
      <c r="Q36" s="1" t="s">
        <v>312</v>
      </c>
      <c r="R36" s="1" t="s">
        <v>306</v>
      </c>
      <c r="S36" s="1">
        <v>10</v>
      </c>
      <c r="T36" s="1">
        <v>1</v>
      </c>
    </row>
    <row r="37" spans="1:20" x14ac:dyDescent="0.25">
      <c r="A37">
        <v>15</v>
      </c>
      <c r="B37" s="1" t="s">
        <v>310</v>
      </c>
      <c r="C37" s="1" t="s">
        <v>306</v>
      </c>
      <c r="D37" s="1">
        <v>16</v>
      </c>
      <c r="E37" s="10">
        <v>0.25</v>
      </c>
      <c r="F37" s="8"/>
      <c r="G37" s="1" t="s">
        <v>279</v>
      </c>
      <c r="H37" s="1" t="s">
        <v>275</v>
      </c>
      <c r="I37" s="1">
        <v>13</v>
      </c>
      <c r="J37" s="10">
        <v>1.6153846153846154</v>
      </c>
      <c r="L37" s="1" t="s">
        <v>274</v>
      </c>
      <c r="M37" s="1" t="s">
        <v>284</v>
      </c>
      <c r="N37" s="1">
        <v>19</v>
      </c>
      <c r="O37" s="10">
        <v>0.78947368421052633</v>
      </c>
      <c r="Q37" s="1" t="s">
        <v>326</v>
      </c>
      <c r="R37" s="1" t="s">
        <v>306</v>
      </c>
      <c r="S37" s="1">
        <v>20</v>
      </c>
      <c r="T37" s="1">
        <v>0.9</v>
      </c>
    </row>
  </sheetData>
  <mergeCells count="10">
    <mergeCell ref="V3:Y3"/>
    <mergeCell ref="B1:Y1"/>
    <mergeCell ref="Q3:T3"/>
    <mergeCell ref="Q21:T21"/>
    <mergeCell ref="B3:E3"/>
    <mergeCell ref="G3:J3"/>
    <mergeCell ref="L3:O3"/>
    <mergeCell ref="B21:E21"/>
    <mergeCell ref="G21:J21"/>
    <mergeCell ref="L21:O2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6"/>
  <sheetViews>
    <sheetView workbookViewId="0">
      <selection activeCell="A2" sqref="A2:D90"/>
    </sheetView>
  </sheetViews>
  <sheetFormatPr defaultRowHeight="15" x14ac:dyDescent="0.25"/>
  <cols>
    <col min="1" max="1" width="23.85546875" bestFit="1" customWidth="1"/>
    <col min="9" max="9" width="24.28515625" bestFit="1" customWidth="1"/>
  </cols>
  <sheetData>
    <row r="1" spans="1:10" x14ac:dyDescent="0.25">
      <c r="B1" s="13">
        <v>1</v>
      </c>
      <c r="C1" s="13" t="s">
        <v>34</v>
      </c>
      <c r="D1" s="13" t="s">
        <v>35</v>
      </c>
      <c r="I1" s="15" t="s">
        <v>17</v>
      </c>
    </row>
    <row r="2" spans="1:10" x14ac:dyDescent="0.25">
      <c r="A2" s="7" t="s">
        <v>275</v>
      </c>
      <c r="B2" s="12">
        <v>144</v>
      </c>
      <c r="C2" s="12">
        <v>1</v>
      </c>
      <c r="D2" s="12">
        <v>145</v>
      </c>
      <c r="I2" t="s">
        <v>45</v>
      </c>
      <c r="J2" t="s">
        <v>46</v>
      </c>
    </row>
    <row r="3" spans="1:10" x14ac:dyDescent="0.25">
      <c r="A3" s="4" t="s">
        <v>276</v>
      </c>
      <c r="B3">
        <v>16</v>
      </c>
      <c r="D3">
        <v>16</v>
      </c>
      <c r="I3" t="s">
        <v>47</v>
      </c>
      <c r="J3" t="s">
        <v>46</v>
      </c>
    </row>
    <row r="4" spans="1:10" x14ac:dyDescent="0.25">
      <c r="A4" s="4" t="s">
        <v>277</v>
      </c>
      <c r="B4">
        <v>6</v>
      </c>
      <c r="D4">
        <v>6</v>
      </c>
      <c r="I4" t="s">
        <v>48</v>
      </c>
      <c r="J4" t="s">
        <v>46</v>
      </c>
    </row>
    <row r="5" spans="1:10" x14ac:dyDescent="0.25">
      <c r="A5" s="4" t="s">
        <v>302</v>
      </c>
      <c r="B5">
        <v>19</v>
      </c>
      <c r="D5">
        <v>19</v>
      </c>
      <c r="I5" t="s">
        <v>49</v>
      </c>
      <c r="J5" t="s">
        <v>46</v>
      </c>
    </row>
    <row r="6" spans="1:10" x14ac:dyDescent="0.25">
      <c r="A6" s="4" t="s">
        <v>278</v>
      </c>
      <c r="B6">
        <v>14</v>
      </c>
      <c r="D6">
        <v>14</v>
      </c>
      <c r="I6" t="s">
        <v>50</v>
      </c>
      <c r="J6" t="s">
        <v>46</v>
      </c>
    </row>
    <row r="7" spans="1:10" x14ac:dyDescent="0.25">
      <c r="A7" s="4" t="s">
        <v>279</v>
      </c>
      <c r="B7">
        <v>13</v>
      </c>
      <c r="C7">
        <v>1</v>
      </c>
      <c r="D7">
        <v>14</v>
      </c>
      <c r="I7" t="s">
        <v>51</v>
      </c>
      <c r="J7" t="s">
        <v>46</v>
      </c>
    </row>
    <row r="8" spans="1:10" x14ac:dyDescent="0.25">
      <c r="A8" s="4" t="s">
        <v>280</v>
      </c>
      <c r="B8">
        <v>18</v>
      </c>
      <c r="D8">
        <v>18</v>
      </c>
      <c r="I8" t="s">
        <v>52</v>
      </c>
      <c r="J8" t="s">
        <v>46</v>
      </c>
    </row>
    <row r="9" spans="1:10" x14ac:dyDescent="0.25">
      <c r="A9" s="4" t="s">
        <v>297</v>
      </c>
      <c r="B9">
        <v>20</v>
      </c>
      <c r="D9">
        <v>20</v>
      </c>
      <c r="I9" t="s">
        <v>53</v>
      </c>
      <c r="J9" t="s">
        <v>46</v>
      </c>
    </row>
    <row r="10" spans="1:10" x14ac:dyDescent="0.25">
      <c r="A10" s="4" t="s">
        <v>301</v>
      </c>
      <c r="B10">
        <v>17</v>
      </c>
      <c r="D10">
        <v>17</v>
      </c>
      <c r="I10" t="s">
        <v>54</v>
      </c>
      <c r="J10" t="s">
        <v>46</v>
      </c>
    </row>
    <row r="11" spans="1:10" x14ac:dyDescent="0.25">
      <c r="A11" s="4" t="s">
        <v>325</v>
      </c>
      <c r="B11">
        <v>15</v>
      </c>
      <c r="D11">
        <v>15</v>
      </c>
      <c r="I11" t="s">
        <v>55</v>
      </c>
      <c r="J11" t="s">
        <v>46</v>
      </c>
    </row>
    <row r="12" spans="1:10" x14ac:dyDescent="0.25">
      <c r="A12" s="4" t="s">
        <v>342</v>
      </c>
      <c r="B12">
        <v>2</v>
      </c>
      <c r="D12">
        <v>2</v>
      </c>
      <c r="I12" t="s">
        <v>56</v>
      </c>
      <c r="J12" t="s">
        <v>46</v>
      </c>
    </row>
    <row r="13" spans="1:10" x14ac:dyDescent="0.25">
      <c r="A13" s="7" t="s">
        <v>346</v>
      </c>
      <c r="B13" s="12">
        <v>1</v>
      </c>
      <c r="C13" s="12"/>
      <c r="D13" s="12">
        <v>1</v>
      </c>
      <c r="I13" t="s">
        <v>57</v>
      </c>
      <c r="J13" t="s">
        <v>46</v>
      </c>
    </row>
    <row r="14" spans="1:10" x14ac:dyDescent="0.25">
      <c r="A14" s="4" t="s">
        <v>349</v>
      </c>
      <c r="B14">
        <v>2</v>
      </c>
      <c r="D14">
        <v>2</v>
      </c>
      <c r="I14" t="s">
        <v>58</v>
      </c>
      <c r="J14" t="s">
        <v>46</v>
      </c>
    </row>
    <row r="15" spans="1:10" x14ac:dyDescent="0.25">
      <c r="A15" s="4" t="s">
        <v>358</v>
      </c>
      <c r="B15">
        <v>1</v>
      </c>
      <c r="D15">
        <v>1</v>
      </c>
      <c r="I15" t="s">
        <v>59</v>
      </c>
      <c r="J15" t="s">
        <v>46</v>
      </c>
    </row>
    <row r="16" spans="1:10" x14ac:dyDescent="0.25">
      <c r="A16" s="4" t="s">
        <v>306</v>
      </c>
      <c r="B16">
        <v>132</v>
      </c>
      <c r="C16">
        <v>16</v>
      </c>
      <c r="D16">
        <v>148</v>
      </c>
      <c r="I16" t="s">
        <v>60</v>
      </c>
      <c r="J16" t="s">
        <v>46</v>
      </c>
    </row>
    <row r="17" spans="1:10" x14ac:dyDescent="0.25">
      <c r="A17" s="4" t="s">
        <v>352</v>
      </c>
      <c r="B17">
        <v>1</v>
      </c>
      <c r="D17">
        <v>1</v>
      </c>
      <c r="I17" t="s">
        <v>61</v>
      </c>
      <c r="J17" t="s">
        <v>46</v>
      </c>
    </row>
    <row r="18" spans="1:10" x14ac:dyDescent="0.25">
      <c r="A18" s="4" t="s">
        <v>308</v>
      </c>
      <c r="C18">
        <v>11</v>
      </c>
      <c r="D18">
        <v>11</v>
      </c>
      <c r="I18" t="s">
        <v>62</v>
      </c>
      <c r="J18" t="s">
        <v>46</v>
      </c>
    </row>
    <row r="19" spans="1:10" x14ac:dyDescent="0.25">
      <c r="A19" s="4" t="s">
        <v>309</v>
      </c>
      <c r="B19">
        <v>10</v>
      </c>
      <c r="C19">
        <v>4</v>
      </c>
      <c r="D19">
        <v>14</v>
      </c>
      <c r="I19" t="s">
        <v>63</v>
      </c>
      <c r="J19" t="s">
        <v>46</v>
      </c>
    </row>
    <row r="20" spans="1:10" x14ac:dyDescent="0.25">
      <c r="A20" s="4" t="s">
        <v>310</v>
      </c>
      <c r="B20">
        <v>16</v>
      </c>
      <c r="D20">
        <v>16</v>
      </c>
      <c r="I20" t="s">
        <v>64</v>
      </c>
      <c r="J20" t="s">
        <v>46</v>
      </c>
    </row>
    <row r="21" spans="1:10" x14ac:dyDescent="0.25">
      <c r="A21" s="4" t="s">
        <v>311</v>
      </c>
      <c r="B21">
        <v>20</v>
      </c>
      <c r="D21">
        <v>20</v>
      </c>
      <c r="I21" t="s">
        <v>65</v>
      </c>
      <c r="J21" t="s">
        <v>46</v>
      </c>
    </row>
    <row r="22" spans="1:10" x14ac:dyDescent="0.25">
      <c r="A22" s="4" t="s">
        <v>344</v>
      </c>
      <c r="B22">
        <v>1</v>
      </c>
      <c r="D22">
        <v>1</v>
      </c>
      <c r="I22" t="s">
        <v>66</v>
      </c>
      <c r="J22" t="s">
        <v>46</v>
      </c>
    </row>
    <row r="23" spans="1:10" x14ac:dyDescent="0.25">
      <c r="A23" s="4" t="s">
        <v>312</v>
      </c>
      <c r="B23">
        <v>10</v>
      </c>
      <c r="D23">
        <v>10</v>
      </c>
      <c r="I23" t="s">
        <v>67</v>
      </c>
      <c r="J23" t="s">
        <v>46</v>
      </c>
    </row>
    <row r="24" spans="1:10" x14ac:dyDescent="0.25">
      <c r="A24" s="4" t="s">
        <v>313</v>
      </c>
      <c r="B24">
        <v>18</v>
      </c>
      <c r="D24">
        <v>18</v>
      </c>
      <c r="I24" t="s">
        <v>68</v>
      </c>
      <c r="J24" t="s">
        <v>46</v>
      </c>
    </row>
    <row r="25" spans="1:10" x14ac:dyDescent="0.25">
      <c r="A25" s="4" t="s">
        <v>314</v>
      </c>
      <c r="B25">
        <v>17</v>
      </c>
      <c r="C25">
        <v>1</v>
      </c>
      <c r="D25">
        <v>18</v>
      </c>
      <c r="I25" t="s">
        <v>69</v>
      </c>
      <c r="J25" t="s">
        <v>46</v>
      </c>
    </row>
    <row r="26" spans="1:10" x14ac:dyDescent="0.25">
      <c r="A26" s="4" t="s">
        <v>146</v>
      </c>
      <c r="B26">
        <v>5</v>
      </c>
      <c r="D26">
        <v>5</v>
      </c>
      <c r="I26" t="s">
        <v>70</v>
      </c>
      <c r="J26" t="s">
        <v>46</v>
      </c>
    </row>
    <row r="27" spans="1:10" x14ac:dyDescent="0.25">
      <c r="A27" s="4" t="s">
        <v>326</v>
      </c>
      <c r="B27">
        <v>20</v>
      </c>
      <c r="D27">
        <v>20</v>
      </c>
      <c r="I27" t="s">
        <v>71</v>
      </c>
      <c r="J27" t="s">
        <v>46</v>
      </c>
    </row>
    <row r="28" spans="1:10" x14ac:dyDescent="0.25">
      <c r="A28" s="4" t="s">
        <v>338</v>
      </c>
      <c r="B28">
        <v>1</v>
      </c>
      <c r="D28">
        <v>1</v>
      </c>
      <c r="I28" t="s">
        <v>72</v>
      </c>
      <c r="J28" t="s">
        <v>46</v>
      </c>
    </row>
    <row r="29" spans="1:10" x14ac:dyDescent="0.25">
      <c r="A29" s="4" t="s">
        <v>339</v>
      </c>
      <c r="B29">
        <v>9</v>
      </c>
      <c r="D29">
        <v>9</v>
      </c>
      <c r="I29" t="s">
        <v>73</v>
      </c>
      <c r="J29" t="s">
        <v>46</v>
      </c>
    </row>
    <row r="30" spans="1:10" x14ac:dyDescent="0.25">
      <c r="A30" s="4" t="s">
        <v>347</v>
      </c>
      <c r="B30">
        <v>2</v>
      </c>
      <c r="D30">
        <v>2</v>
      </c>
      <c r="I30" t="s">
        <v>74</v>
      </c>
      <c r="J30" t="s">
        <v>46</v>
      </c>
    </row>
    <row r="31" spans="1:10" x14ac:dyDescent="0.25">
      <c r="A31" s="7" t="s">
        <v>359</v>
      </c>
      <c r="B31" s="12">
        <v>1</v>
      </c>
      <c r="C31" s="12"/>
      <c r="D31" s="12">
        <v>1</v>
      </c>
      <c r="I31" t="s">
        <v>75</v>
      </c>
      <c r="J31" t="s">
        <v>46</v>
      </c>
    </row>
    <row r="32" spans="1:10" x14ac:dyDescent="0.25">
      <c r="A32" s="4" t="s">
        <v>354</v>
      </c>
      <c r="B32">
        <v>1</v>
      </c>
      <c r="D32">
        <v>1</v>
      </c>
      <c r="I32" t="s">
        <v>76</v>
      </c>
      <c r="J32" t="s">
        <v>46</v>
      </c>
    </row>
    <row r="33" spans="1:10" x14ac:dyDescent="0.25">
      <c r="A33" s="4" t="s">
        <v>305</v>
      </c>
      <c r="B33">
        <v>143</v>
      </c>
      <c r="C33">
        <v>9</v>
      </c>
      <c r="D33">
        <v>152</v>
      </c>
      <c r="I33" t="s">
        <v>77</v>
      </c>
      <c r="J33" t="s">
        <v>46</v>
      </c>
    </row>
    <row r="34" spans="1:10" x14ac:dyDescent="0.25">
      <c r="A34" s="4" t="s">
        <v>327</v>
      </c>
      <c r="B34">
        <v>12</v>
      </c>
      <c r="D34">
        <v>12</v>
      </c>
      <c r="I34" t="s">
        <v>78</v>
      </c>
      <c r="J34" t="s">
        <v>46</v>
      </c>
    </row>
    <row r="35" spans="1:10" x14ac:dyDescent="0.25">
      <c r="A35" s="4" t="s">
        <v>315</v>
      </c>
      <c r="B35">
        <v>15</v>
      </c>
      <c r="C35">
        <v>1</v>
      </c>
      <c r="D35">
        <v>16</v>
      </c>
      <c r="I35" t="s">
        <v>79</v>
      </c>
      <c r="J35" t="s">
        <v>46</v>
      </c>
    </row>
    <row r="36" spans="1:10" x14ac:dyDescent="0.25">
      <c r="A36" s="4" t="s">
        <v>328</v>
      </c>
      <c r="B36">
        <v>2</v>
      </c>
      <c r="D36">
        <v>2</v>
      </c>
      <c r="I36" t="s">
        <v>80</v>
      </c>
      <c r="J36" t="s">
        <v>46</v>
      </c>
    </row>
    <row r="37" spans="1:10" x14ac:dyDescent="0.25">
      <c r="A37" s="4" t="s">
        <v>316</v>
      </c>
      <c r="B37">
        <v>20</v>
      </c>
      <c r="D37">
        <v>20</v>
      </c>
      <c r="I37" t="s">
        <v>81</v>
      </c>
      <c r="J37" t="s">
        <v>46</v>
      </c>
    </row>
    <row r="38" spans="1:10" x14ac:dyDescent="0.25">
      <c r="A38" s="4" t="s">
        <v>340</v>
      </c>
      <c r="B38">
        <v>2</v>
      </c>
      <c r="D38">
        <v>2</v>
      </c>
      <c r="I38" t="s">
        <v>82</v>
      </c>
      <c r="J38" t="s">
        <v>46</v>
      </c>
    </row>
    <row r="39" spans="1:10" x14ac:dyDescent="0.25">
      <c r="A39" s="4" t="s">
        <v>317</v>
      </c>
      <c r="B39">
        <v>12</v>
      </c>
      <c r="D39">
        <v>12</v>
      </c>
      <c r="I39" t="s">
        <v>83</v>
      </c>
      <c r="J39" t="s">
        <v>46</v>
      </c>
    </row>
    <row r="40" spans="1:10" x14ac:dyDescent="0.25">
      <c r="A40" s="4" t="s">
        <v>299</v>
      </c>
      <c r="B40">
        <v>12</v>
      </c>
      <c r="D40">
        <v>12</v>
      </c>
      <c r="I40" t="s">
        <v>84</v>
      </c>
      <c r="J40" t="s">
        <v>46</v>
      </c>
    </row>
    <row r="41" spans="1:10" x14ac:dyDescent="0.25">
      <c r="A41" s="4" t="s">
        <v>318</v>
      </c>
      <c r="B41">
        <v>15</v>
      </c>
      <c r="D41">
        <v>15</v>
      </c>
      <c r="I41" t="s">
        <v>85</v>
      </c>
      <c r="J41" t="s">
        <v>46</v>
      </c>
    </row>
    <row r="42" spans="1:10" x14ac:dyDescent="0.25">
      <c r="A42" s="7" t="s">
        <v>319</v>
      </c>
      <c r="B42" s="12">
        <v>19</v>
      </c>
      <c r="C42" s="12"/>
      <c r="D42" s="12">
        <v>19</v>
      </c>
      <c r="I42" t="s">
        <v>86</v>
      </c>
      <c r="J42" t="s">
        <v>46</v>
      </c>
    </row>
    <row r="43" spans="1:10" x14ac:dyDescent="0.25">
      <c r="A43" s="4" t="s">
        <v>323</v>
      </c>
      <c r="B43">
        <v>12</v>
      </c>
      <c r="C43">
        <v>8</v>
      </c>
      <c r="D43">
        <v>20</v>
      </c>
      <c r="I43" t="s">
        <v>87</v>
      </c>
      <c r="J43" t="s">
        <v>46</v>
      </c>
    </row>
    <row r="44" spans="1:10" x14ac:dyDescent="0.25">
      <c r="A44" s="4" t="s">
        <v>350</v>
      </c>
      <c r="B44">
        <v>1</v>
      </c>
      <c r="D44">
        <v>1</v>
      </c>
      <c r="I44" t="s">
        <v>88</v>
      </c>
      <c r="J44" t="s">
        <v>46</v>
      </c>
    </row>
    <row r="45" spans="1:10" x14ac:dyDescent="0.25">
      <c r="A45" s="4" t="s">
        <v>329</v>
      </c>
      <c r="B45">
        <v>20</v>
      </c>
      <c r="D45">
        <v>20</v>
      </c>
      <c r="I45" t="s">
        <v>89</v>
      </c>
      <c r="J45" t="s">
        <v>46</v>
      </c>
    </row>
    <row r="46" spans="1:10" x14ac:dyDescent="0.25">
      <c r="A46" s="4" t="s">
        <v>351</v>
      </c>
      <c r="B46">
        <v>1</v>
      </c>
      <c r="D46">
        <v>1</v>
      </c>
      <c r="I46" t="s">
        <v>90</v>
      </c>
      <c r="J46" t="s">
        <v>46</v>
      </c>
    </row>
    <row r="47" spans="1:10" x14ac:dyDescent="0.25">
      <c r="A47" s="4" t="s">
        <v>284</v>
      </c>
      <c r="B47">
        <v>129</v>
      </c>
      <c r="C47">
        <v>12</v>
      </c>
      <c r="D47">
        <v>141</v>
      </c>
      <c r="I47" t="s">
        <v>91</v>
      </c>
      <c r="J47" t="s">
        <v>46</v>
      </c>
    </row>
    <row r="48" spans="1:10" x14ac:dyDescent="0.25">
      <c r="A48" s="4" t="s">
        <v>285</v>
      </c>
      <c r="B48">
        <v>19</v>
      </c>
      <c r="D48">
        <v>19</v>
      </c>
      <c r="I48" t="s">
        <v>92</v>
      </c>
      <c r="J48" t="s">
        <v>46</v>
      </c>
    </row>
    <row r="49" spans="1:10" x14ac:dyDescent="0.25">
      <c r="A49" s="4" t="s">
        <v>273</v>
      </c>
      <c r="C49">
        <v>12</v>
      </c>
      <c r="D49">
        <v>12</v>
      </c>
      <c r="I49" t="s">
        <v>93</v>
      </c>
      <c r="J49" t="s">
        <v>46</v>
      </c>
    </row>
    <row r="50" spans="1:10" x14ac:dyDescent="0.25">
      <c r="A50" s="4" t="s">
        <v>286</v>
      </c>
      <c r="B50">
        <v>19</v>
      </c>
      <c r="D50">
        <v>19</v>
      </c>
      <c r="I50" t="s">
        <v>94</v>
      </c>
      <c r="J50" t="s">
        <v>46</v>
      </c>
    </row>
    <row r="51" spans="1:10" x14ac:dyDescent="0.25">
      <c r="A51" s="4" t="s">
        <v>360</v>
      </c>
      <c r="B51">
        <v>1</v>
      </c>
      <c r="D51">
        <v>1</v>
      </c>
      <c r="I51" t="s">
        <v>95</v>
      </c>
      <c r="J51" t="s">
        <v>46</v>
      </c>
    </row>
    <row r="52" spans="1:10" x14ac:dyDescent="0.25">
      <c r="A52" s="4" t="s">
        <v>287</v>
      </c>
      <c r="B52">
        <v>9</v>
      </c>
      <c r="D52">
        <v>9</v>
      </c>
      <c r="I52" t="s">
        <v>96</v>
      </c>
      <c r="J52" t="s">
        <v>46</v>
      </c>
    </row>
    <row r="53" spans="1:10" x14ac:dyDescent="0.25">
      <c r="A53" s="4" t="s">
        <v>343</v>
      </c>
      <c r="B53">
        <v>1</v>
      </c>
      <c r="D53">
        <v>1</v>
      </c>
      <c r="I53" t="s">
        <v>97</v>
      </c>
      <c r="J53" t="s">
        <v>46</v>
      </c>
    </row>
    <row r="54" spans="1:10" x14ac:dyDescent="0.25">
      <c r="A54" s="4" t="s">
        <v>288</v>
      </c>
      <c r="B54">
        <v>20</v>
      </c>
      <c r="D54">
        <v>20</v>
      </c>
      <c r="I54" t="s">
        <v>98</v>
      </c>
      <c r="J54" t="s">
        <v>46</v>
      </c>
    </row>
    <row r="55" spans="1:10" x14ac:dyDescent="0.25">
      <c r="A55" s="4" t="s">
        <v>274</v>
      </c>
      <c r="B55">
        <v>19</v>
      </c>
      <c r="D55">
        <v>19</v>
      </c>
      <c r="I55" t="s">
        <v>99</v>
      </c>
      <c r="J55" t="s">
        <v>46</v>
      </c>
    </row>
    <row r="56" spans="1:10" x14ac:dyDescent="0.25">
      <c r="A56" s="4" t="s">
        <v>341</v>
      </c>
      <c r="B56">
        <v>1</v>
      </c>
      <c r="D56">
        <v>1</v>
      </c>
      <c r="I56" t="s">
        <v>100</v>
      </c>
      <c r="J56" t="s">
        <v>46</v>
      </c>
    </row>
    <row r="57" spans="1:10" x14ac:dyDescent="0.25">
      <c r="A57" s="4" t="s">
        <v>355</v>
      </c>
      <c r="B57">
        <v>1</v>
      </c>
      <c r="D57">
        <v>1</v>
      </c>
      <c r="I57" t="s">
        <v>101</v>
      </c>
      <c r="J57" t="s">
        <v>46</v>
      </c>
    </row>
    <row r="58" spans="1:10" x14ac:dyDescent="0.25">
      <c r="A58" s="4" t="s">
        <v>283</v>
      </c>
      <c r="B58">
        <v>9</v>
      </c>
      <c r="D58">
        <v>9</v>
      </c>
      <c r="I58" t="s">
        <v>102</v>
      </c>
      <c r="J58" t="s">
        <v>46</v>
      </c>
    </row>
    <row r="59" spans="1:10" x14ac:dyDescent="0.25">
      <c r="A59" s="7" t="s">
        <v>298</v>
      </c>
      <c r="B59" s="12">
        <v>6</v>
      </c>
      <c r="C59" s="12"/>
      <c r="D59" s="12">
        <v>6</v>
      </c>
      <c r="I59" t="s">
        <v>103</v>
      </c>
      <c r="J59" t="s">
        <v>46</v>
      </c>
    </row>
    <row r="60" spans="1:10" x14ac:dyDescent="0.25">
      <c r="A60" s="4" t="s">
        <v>330</v>
      </c>
      <c r="B60">
        <v>11</v>
      </c>
      <c r="D60">
        <v>11</v>
      </c>
      <c r="I60" t="s">
        <v>104</v>
      </c>
      <c r="J60" t="s">
        <v>46</v>
      </c>
    </row>
    <row r="61" spans="1:10" x14ac:dyDescent="0.25">
      <c r="A61" s="4" t="s">
        <v>335</v>
      </c>
      <c r="B61">
        <v>1</v>
      </c>
      <c r="D61">
        <v>1</v>
      </c>
      <c r="I61" t="s">
        <v>105</v>
      </c>
      <c r="J61" t="s">
        <v>46</v>
      </c>
    </row>
    <row r="62" spans="1:10" x14ac:dyDescent="0.25">
      <c r="A62" s="4" t="s">
        <v>337</v>
      </c>
      <c r="B62">
        <v>8</v>
      </c>
      <c r="D62">
        <v>8</v>
      </c>
      <c r="I62" t="s">
        <v>106</v>
      </c>
      <c r="J62" t="s">
        <v>46</v>
      </c>
    </row>
    <row r="63" spans="1:10" x14ac:dyDescent="0.25">
      <c r="A63" s="4" t="s">
        <v>356</v>
      </c>
      <c r="B63">
        <v>1</v>
      </c>
      <c r="D63">
        <v>1</v>
      </c>
      <c r="I63" t="s">
        <v>107</v>
      </c>
      <c r="J63" t="s">
        <v>46</v>
      </c>
    </row>
    <row r="64" spans="1:10" x14ac:dyDescent="0.25">
      <c r="A64" s="4" t="s">
        <v>353</v>
      </c>
      <c r="B64">
        <v>1</v>
      </c>
      <c r="D64">
        <v>1</v>
      </c>
      <c r="I64" t="s">
        <v>108</v>
      </c>
      <c r="J64" t="s">
        <v>46</v>
      </c>
    </row>
    <row r="65" spans="1:10" x14ac:dyDescent="0.25">
      <c r="A65" s="4" t="s">
        <v>357</v>
      </c>
      <c r="B65">
        <v>1</v>
      </c>
      <c r="D65">
        <v>1</v>
      </c>
      <c r="I65" t="s">
        <v>109</v>
      </c>
      <c r="J65" t="s">
        <v>46</v>
      </c>
    </row>
    <row r="66" spans="1:10" x14ac:dyDescent="0.25">
      <c r="A66" s="4" t="s">
        <v>361</v>
      </c>
      <c r="B66">
        <v>1</v>
      </c>
      <c r="D66">
        <v>1</v>
      </c>
      <c r="I66" t="s">
        <v>110</v>
      </c>
      <c r="J66" t="s">
        <v>46</v>
      </c>
    </row>
    <row r="67" spans="1:10" x14ac:dyDescent="0.25">
      <c r="A67" s="4" t="s">
        <v>289</v>
      </c>
      <c r="B67">
        <v>134</v>
      </c>
      <c r="C67">
        <v>1</v>
      </c>
      <c r="D67">
        <v>135</v>
      </c>
      <c r="I67" t="s">
        <v>111</v>
      </c>
      <c r="J67" t="s">
        <v>46</v>
      </c>
    </row>
    <row r="68" spans="1:10" x14ac:dyDescent="0.25">
      <c r="A68" s="4" t="s">
        <v>290</v>
      </c>
      <c r="B68">
        <v>16</v>
      </c>
      <c r="D68">
        <v>16</v>
      </c>
      <c r="I68" t="s">
        <v>112</v>
      </c>
      <c r="J68" t="s">
        <v>46</v>
      </c>
    </row>
    <row r="69" spans="1:10" x14ac:dyDescent="0.25">
      <c r="A69" s="4" t="s">
        <v>291</v>
      </c>
      <c r="B69">
        <v>19</v>
      </c>
      <c r="D69">
        <v>19</v>
      </c>
      <c r="I69" t="s">
        <v>113</v>
      </c>
      <c r="J69" t="s">
        <v>46</v>
      </c>
    </row>
    <row r="70" spans="1:10" x14ac:dyDescent="0.25">
      <c r="A70" s="4" t="s">
        <v>333</v>
      </c>
      <c r="B70">
        <v>3</v>
      </c>
      <c r="D70">
        <v>3</v>
      </c>
      <c r="I70" t="s">
        <v>114</v>
      </c>
      <c r="J70" t="s">
        <v>46</v>
      </c>
    </row>
    <row r="71" spans="1:10" x14ac:dyDescent="0.25">
      <c r="A71" s="4" t="s">
        <v>292</v>
      </c>
      <c r="B71">
        <v>16</v>
      </c>
      <c r="D71">
        <v>16</v>
      </c>
      <c r="I71" t="s">
        <v>115</v>
      </c>
      <c r="J71" t="s">
        <v>46</v>
      </c>
    </row>
    <row r="72" spans="1:10" x14ac:dyDescent="0.25">
      <c r="A72" s="4" t="s">
        <v>293</v>
      </c>
      <c r="B72">
        <v>15</v>
      </c>
      <c r="D72">
        <v>15</v>
      </c>
      <c r="I72" t="s">
        <v>116</v>
      </c>
      <c r="J72" t="s">
        <v>46</v>
      </c>
    </row>
    <row r="73" spans="1:10" x14ac:dyDescent="0.25">
      <c r="A73" s="4" t="s">
        <v>322</v>
      </c>
      <c r="B73">
        <v>13</v>
      </c>
      <c r="D73">
        <v>13</v>
      </c>
      <c r="I73" t="s">
        <v>117</v>
      </c>
      <c r="J73" t="s">
        <v>46</v>
      </c>
    </row>
    <row r="74" spans="1:10" x14ac:dyDescent="0.25">
      <c r="A74" s="4" t="s">
        <v>294</v>
      </c>
      <c r="B74">
        <v>18</v>
      </c>
      <c r="D74">
        <v>18</v>
      </c>
      <c r="I74" t="s">
        <v>118</v>
      </c>
      <c r="J74" t="s">
        <v>46</v>
      </c>
    </row>
    <row r="75" spans="1:10" x14ac:dyDescent="0.25">
      <c r="A75" s="4" t="s">
        <v>300</v>
      </c>
      <c r="B75">
        <v>1</v>
      </c>
      <c r="D75">
        <v>1</v>
      </c>
      <c r="I75" t="s">
        <v>119</v>
      </c>
      <c r="J75" t="s">
        <v>46</v>
      </c>
    </row>
    <row r="76" spans="1:10" x14ac:dyDescent="0.25">
      <c r="A76" s="4" t="s">
        <v>324</v>
      </c>
      <c r="B76">
        <v>10</v>
      </c>
      <c r="C76">
        <v>1</v>
      </c>
      <c r="D76">
        <v>11</v>
      </c>
      <c r="I76" t="s">
        <v>120</v>
      </c>
      <c r="J76" t="s">
        <v>46</v>
      </c>
    </row>
    <row r="77" spans="1:10" x14ac:dyDescent="0.25">
      <c r="A77" s="7" t="s">
        <v>295</v>
      </c>
      <c r="B77" s="12">
        <v>21</v>
      </c>
      <c r="C77" s="12"/>
      <c r="D77" s="12">
        <v>21</v>
      </c>
      <c r="I77" t="s">
        <v>121</v>
      </c>
      <c r="J77" t="s">
        <v>46</v>
      </c>
    </row>
    <row r="78" spans="1:10" x14ac:dyDescent="0.25">
      <c r="A78" s="4" t="s">
        <v>348</v>
      </c>
      <c r="B78">
        <v>1</v>
      </c>
      <c r="D78">
        <v>1</v>
      </c>
      <c r="I78" t="s">
        <v>122</v>
      </c>
      <c r="J78" t="s">
        <v>46</v>
      </c>
    </row>
    <row r="79" spans="1:10" x14ac:dyDescent="0.25">
      <c r="A79" s="4" t="s">
        <v>362</v>
      </c>
      <c r="B79">
        <v>1</v>
      </c>
      <c r="D79">
        <v>1</v>
      </c>
      <c r="I79" t="s">
        <v>123</v>
      </c>
      <c r="J79" t="s">
        <v>46</v>
      </c>
    </row>
    <row r="80" spans="1:10" x14ac:dyDescent="0.25">
      <c r="A80" s="4" t="s">
        <v>307</v>
      </c>
      <c r="B80">
        <v>142</v>
      </c>
      <c r="D80">
        <v>142</v>
      </c>
      <c r="I80" t="s">
        <v>124</v>
      </c>
      <c r="J80" t="s">
        <v>46</v>
      </c>
    </row>
    <row r="81" spans="1:10" x14ac:dyDescent="0.25">
      <c r="A81" s="4" t="s">
        <v>300</v>
      </c>
      <c r="B81">
        <v>16</v>
      </c>
      <c r="D81">
        <v>16</v>
      </c>
      <c r="I81" t="s">
        <v>125</v>
      </c>
      <c r="J81" t="s">
        <v>46</v>
      </c>
    </row>
    <row r="82" spans="1:10" x14ac:dyDescent="0.25">
      <c r="A82" s="4" t="s">
        <v>281</v>
      </c>
      <c r="B82">
        <v>17</v>
      </c>
      <c r="D82">
        <v>17</v>
      </c>
      <c r="I82" t="s">
        <v>126</v>
      </c>
      <c r="J82" t="s">
        <v>46</v>
      </c>
    </row>
    <row r="83" spans="1:10" x14ac:dyDescent="0.25">
      <c r="A83" s="4" t="s">
        <v>282</v>
      </c>
      <c r="B83">
        <v>18</v>
      </c>
      <c r="D83">
        <v>18</v>
      </c>
      <c r="I83" t="s">
        <v>127</v>
      </c>
      <c r="J83" t="s">
        <v>46</v>
      </c>
    </row>
    <row r="84" spans="1:10" x14ac:dyDescent="0.25">
      <c r="A84" s="4" t="s">
        <v>336</v>
      </c>
      <c r="B84">
        <v>14</v>
      </c>
      <c r="D84">
        <v>14</v>
      </c>
      <c r="I84" t="s">
        <v>128</v>
      </c>
      <c r="J84" t="s">
        <v>46</v>
      </c>
    </row>
    <row r="85" spans="1:10" x14ac:dyDescent="0.25">
      <c r="A85" s="4" t="s">
        <v>303</v>
      </c>
      <c r="B85">
        <v>17</v>
      </c>
      <c r="D85">
        <v>17</v>
      </c>
      <c r="I85" t="s">
        <v>129</v>
      </c>
      <c r="J85" t="s">
        <v>46</v>
      </c>
    </row>
    <row r="86" spans="1:10" x14ac:dyDescent="0.25">
      <c r="A86" s="4" t="s">
        <v>331</v>
      </c>
      <c r="B86">
        <v>13</v>
      </c>
      <c r="D86">
        <v>13</v>
      </c>
      <c r="I86" t="s">
        <v>130</v>
      </c>
      <c r="J86" t="s">
        <v>46</v>
      </c>
    </row>
    <row r="87" spans="1:10" x14ac:dyDescent="0.25">
      <c r="A87" s="4" t="s">
        <v>320</v>
      </c>
      <c r="B87">
        <v>17</v>
      </c>
      <c r="D87">
        <v>17</v>
      </c>
      <c r="I87" t="s">
        <v>131</v>
      </c>
      <c r="J87" t="s">
        <v>46</v>
      </c>
    </row>
    <row r="88" spans="1:10" x14ac:dyDescent="0.25">
      <c r="A88" s="4" t="s">
        <v>321</v>
      </c>
      <c r="B88">
        <v>10</v>
      </c>
      <c r="D88">
        <v>10</v>
      </c>
      <c r="I88" t="s">
        <v>132</v>
      </c>
      <c r="J88" t="s">
        <v>46</v>
      </c>
    </row>
    <row r="89" spans="1:10" x14ac:dyDescent="0.25">
      <c r="A89" s="4" t="s">
        <v>334</v>
      </c>
      <c r="B89">
        <v>2</v>
      </c>
      <c r="D89">
        <v>2</v>
      </c>
      <c r="I89" t="s">
        <v>133</v>
      </c>
      <c r="J89" t="s">
        <v>46</v>
      </c>
    </row>
    <row r="90" spans="1:10" x14ac:dyDescent="0.25">
      <c r="A90" s="4" t="s">
        <v>332</v>
      </c>
      <c r="B90">
        <v>18</v>
      </c>
      <c r="D90">
        <v>18</v>
      </c>
      <c r="I90" t="s">
        <v>134</v>
      </c>
      <c r="J90" t="s">
        <v>46</v>
      </c>
    </row>
    <row r="91" spans="1:10" x14ac:dyDescent="0.25">
      <c r="A91" s="4"/>
      <c r="I91" t="s">
        <v>135</v>
      </c>
      <c r="J91" t="s">
        <v>46</v>
      </c>
    </row>
    <row r="92" spans="1:10" x14ac:dyDescent="0.25">
      <c r="A92" s="4"/>
      <c r="I92" t="s">
        <v>136</v>
      </c>
      <c r="J92" t="s">
        <v>46</v>
      </c>
    </row>
    <row r="93" spans="1:10" x14ac:dyDescent="0.25">
      <c r="A93" s="7"/>
      <c r="B93" s="12"/>
      <c r="C93" s="12"/>
      <c r="D93" s="12"/>
      <c r="I93" t="s">
        <v>137</v>
      </c>
      <c r="J93" t="s">
        <v>46</v>
      </c>
    </row>
    <row r="94" spans="1:10" x14ac:dyDescent="0.25">
      <c r="A94" s="4"/>
      <c r="I94" t="s">
        <v>138</v>
      </c>
      <c r="J94" t="s">
        <v>46</v>
      </c>
    </row>
    <row r="95" spans="1:10" x14ac:dyDescent="0.25">
      <c r="A95" s="4"/>
      <c r="I95" t="s">
        <v>139</v>
      </c>
      <c r="J95" t="s">
        <v>46</v>
      </c>
    </row>
    <row r="96" spans="1:10" x14ac:dyDescent="0.25">
      <c r="A96" s="4"/>
      <c r="I96" t="s">
        <v>140</v>
      </c>
      <c r="J96" t="s">
        <v>46</v>
      </c>
    </row>
    <row r="97" spans="1:10" x14ac:dyDescent="0.25">
      <c r="A97" s="4"/>
      <c r="I97" t="s">
        <v>141</v>
      </c>
      <c r="J97" t="s">
        <v>46</v>
      </c>
    </row>
    <row r="98" spans="1:10" x14ac:dyDescent="0.25">
      <c r="A98" s="4"/>
      <c r="I98" t="s">
        <v>142</v>
      </c>
      <c r="J98" t="s">
        <v>46</v>
      </c>
    </row>
    <row r="99" spans="1:10" x14ac:dyDescent="0.25">
      <c r="A99" s="4"/>
      <c r="I99" t="s">
        <v>143</v>
      </c>
      <c r="J99" t="s">
        <v>46</v>
      </c>
    </row>
    <row r="100" spans="1:10" x14ac:dyDescent="0.25">
      <c r="A100" s="4"/>
      <c r="I100" t="s">
        <v>44</v>
      </c>
      <c r="J100" t="s">
        <v>46</v>
      </c>
    </row>
    <row r="101" spans="1:10" x14ac:dyDescent="0.25">
      <c r="A101" s="4"/>
      <c r="I101" t="s">
        <v>144</v>
      </c>
      <c r="J101" t="s">
        <v>46</v>
      </c>
    </row>
    <row r="102" spans="1:10" x14ac:dyDescent="0.25">
      <c r="A102" s="4"/>
      <c r="I102" t="s">
        <v>145</v>
      </c>
      <c r="J102" t="s">
        <v>46</v>
      </c>
    </row>
    <row r="103" spans="1:10" x14ac:dyDescent="0.25">
      <c r="A103" s="4"/>
      <c r="I103" t="s">
        <v>146</v>
      </c>
      <c r="J103" t="s">
        <v>46</v>
      </c>
    </row>
    <row r="104" spans="1:10" x14ac:dyDescent="0.25">
      <c r="A104" s="4"/>
      <c r="I104" t="s">
        <v>147</v>
      </c>
      <c r="J104" t="s">
        <v>46</v>
      </c>
    </row>
    <row r="105" spans="1:10" x14ac:dyDescent="0.25">
      <c r="A105" s="7"/>
      <c r="B105" s="12"/>
      <c r="C105" s="12"/>
      <c r="D105" s="12"/>
      <c r="I105" t="s">
        <v>148</v>
      </c>
      <c r="J105" t="s">
        <v>46</v>
      </c>
    </row>
    <row r="106" spans="1:10" x14ac:dyDescent="0.25">
      <c r="A106" s="4"/>
      <c r="I106" s="16" t="s">
        <v>149</v>
      </c>
      <c r="J106" t="s">
        <v>46</v>
      </c>
    </row>
    <row r="107" spans="1:10" x14ac:dyDescent="0.25">
      <c r="A107" s="4"/>
      <c r="I107" s="16" t="s">
        <v>150</v>
      </c>
      <c r="J107" t="s">
        <v>46</v>
      </c>
    </row>
    <row r="108" spans="1:10" x14ac:dyDescent="0.25">
      <c r="A108" s="4"/>
      <c r="I108" t="s">
        <v>151</v>
      </c>
      <c r="J108" t="s">
        <v>46</v>
      </c>
    </row>
    <row r="109" spans="1:10" x14ac:dyDescent="0.25">
      <c r="A109" s="4"/>
      <c r="I109" t="s">
        <v>85</v>
      </c>
      <c r="J109" t="s">
        <v>152</v>
      </c>
    </row>
    <row r="110" spans="1:10" x14ac:dyDescent="0.25">
      <c r="A110" s="4"/>
      <c r="I110" t="s">
        <v>153</v>
      </c>
      <c r="J110" t="s">
        <v>152</v>
      </c>
    </row>
    <row r="111" spans="1:10" x14ac:dyDescent="0.25">
      <c r="A111" s="4"/>
      <c r="I111" t="s">
        <v>154</v>
      </c>
      <c r="J111" t="s">
        <v>152</v>
      </c>
    </row>
    <row r="112" spans="1:10" x14ac:dyDescent="0.25">
      <c r="A112" s="4"/>
      <c r="I112" t="s">
        <v>155</v>
      </c>
      <c r="J112" t="s">
        <v>152</v>
      </c>
    </row>
    <row r="113" spans="1:10" x14ac:dyDescent="0.25">
      <c r="A113" s="4"/>
      <c r="I113" t="s">
        <v>156</v>
      </c>
      <c r="J113" t="s">
        <v>152</v>
      </c>
    </row>
    <row r="114" spans="1:10" x14ac:dyDescent="0.25">
      <c r="A114" s="4"/>
      <c r="I114" t="s">
        <v>157</v>
      </c>
      <c r="J114" t="s">
        <v>152</v>
      </c>
    </row>
    <row r="115" spans="1:10" x14ac:dyDescent="0.25">
      <c r="A115" s="4"/>
      <c r="I115" t="s">
        <v>158</v>
      </c>
      <c r="J115" t="s">
        <v>152</v>
      </c>
    </row>
    <row r="116" spans="1:10" x14ac:dyDescent="0.25">
      <c r="A116" s="4"/>
      <c r="I116" t="s">
        <v>159</v>
      </c>
      <c r="J116" t="s">
        <v>152</v>
      </c>
    </row>
    <row r="117" spans="1:10" x14ac:dyDescent="0.25">
      <c r="A117" s="4"/>
      <c r="I117" t="s">
        <v>160</v>
      </c>
      <c r="J117" t="s">
        <v>152</v>
      </c>
    </row>
    <row r="118" spans="1:10" x14ac:dyDescent="0.25">
      <c r="A118" s="4"/>
      <c r="I118" t="s">
        <v>161</v>
      </c>
      <c r="J118" t="s">
        <v>152</v>
      </c>
    </row>
    <row r="119" spans="1:10" x14ac:dyDescent="0.25">
      <c r="A119" s="4"/>
      <c r="I119" t="s">
        <v>124</v>
      </c>
      <c r="J119" t="s">
        <v>152</v>
      </c>
    </row>
    <row r="120" spans="1:10" x14ac:dyDescent="0.25">
      <c r="A120" s="4"/>
      <c r="I120" t="s">
        <v>162</v>
      </c>
      <c r="J120" t="s">
        <v>152</v>
      </c>
    </row>
    <row r="121" spans="1:10" x14ac:dyDescent="0.25">
      <c r="A121" s="4"/>
      <c r="I121" t="s">
        <v>163</v>
      </c>
      <c r="J121" t="s">
        <v>152</v>
      </c>
    </row>
    <row r="122" spans="1:10" x14ac:dyDescent="0.25">
      <c r="A122" s="4"/>
      <c r="I122" t="s">
        <v>126</v>
      </c>
      <c r="J122" t="s">
        <v>152</v>
      </c>
    </row>
    <row r="123" spans="1:10" x14ac:dyDescent="0.25">
      <c r="A123" s="4"/>
      <c r="I123" t="s">
        <v>164</v>
      </c>
      <c r="J123" t="s">
        <v>152</v>
      </c>
    </row>
    <row r="124" spans="1:10" x14ac:dyDescent="0.25">
      <c r="A124" s="4"/>
      <c r="I124" t="s">
        <v>165</v>
      </c>
      <c r="J124" t="s">
        <v>152</v>
      </c>
    </row>
    <row r="125" spans="1:10" x14ac:dyDescent="0.25">
      <c r="A125" s="4"/>
      <c r="I125" t="s">
        <v>166</v>
      </c>
      <c r="J125" t="s">
        <v>152</v>
      </c>
    </row>
    <row r="126" spans="1:10" x14ac:dyDescent="0.25">
      <c r="A126" s="4"/>
      <c r="I126" t="s">
        <v>167</v>
      </c>
      <c r="J126" t="s">
        <v>152</v>
      </c>
    </row>
    <row r="127" spans="1:10" x14ac:dyDescent="0.25">
      <c r="A127" s="4"/>
      <c r="I127" t="s">
        <v>129</v>
      </c>
      <c r="J127" t="s">
        <v>152</v>
      </c>
    </row>
    <row r="128" spans="1:10" x14ac:dyDescent="0.25">
      <c r="A128" s="4"/>
      <c r="I128" t="s">
        <v>168</v>
      </c>
      <c r="J128" t="s">
        <v>152</v>
      </c>
    </row>
    <row r="129" spans="1:10" x14ac:dyDescent="0.25">
      <c r="A129" s="4"/>
      <c r="I129" t="s">
        <v>169</v>
      </c>
      <c r="J129" t="s">
        <v>152</v>
      </c>
    </row>
    <row r="130" spans="1:10" x14ac:dyDescent="0.25">
      <c r="A130" s="4"/>
      <c r="I130" t="s">
        <v>170</v>
      </c>
      <c r="J130" t="s">
        <v>152</v>
      </c>
    </row>
    <row r="131" spans="1:10" x14ac:dyDescent="0.25">
      <c r="A131" s="4"/>
      <c r="I131" t="s">
        <v>171</v>
      </c>
      <c r="J131" t="s">
        <v>152</v>
      </c>
    </row>
    <row r="132" spans="1:10" x14ac:dyDescent="0.25">
      <c r="A132" s="4"/>
      <c r="I132" t="s">
        <v>172</v>
      </c>
      <c r="J132" t="s">
        <v>152</v>
      </c>
    </row>
    <row r="133" spans="1:10" x14ac:dyDescent="0.25">
      <c r="A133" s="4"/>
      <c r="I133" t="s">
        <v>173</v>
      </c>
      <c r="J133" t="s">
        <v>152</v>
      </c>
    </row>
    <row r="134" spans="1:10" x14ac:dyDescent="0.25">
      <c r="A134" s="4"/>
      <c r="I134" t="s">
        <v>174</v>
      </c>
      <c r="J134" t="s">
        <v>152</v>
      </c>
    </row>
    <row r="135" spans="1:10" x14ac:dyDescent="0.25">
      <c r="A135" s="4"/>
      <c r="I135" t="s">
        <v>175</v>
      </c>
      <c r="J135" t="s">
        <v>152</v>
      </c>
    </row>
    <row r="136" spans="1:10" x14ac:dyDescent="0.25">
      <c r="A136" s="4"/>
      <c r="I136" t="s">
        <v>176</v>
      </c>
      <c r="J136" t="s">
        <v>152</v>
      </c>
    </row>
    <row r="137" spans="1:10" x14ac:dyDescent="0.25">
      <c r="A137" s="4"/>
      <c r="I137" t="s">
        <v>177</v>
      </c>
      <c r="J137" t="s">
        <v>152</v>
      </c>
    </row>
    <row r="138" spans="1:10" x14ac:dyDescent="0.25">
      <c r="I138" t="s">
        <v>178</v>
      </c>
      <c r="J138" t="s">
        <v>152</v>
      </c>
    </row>
    <row r="139" spans="1:10" x14ac:dyDescent="0.25">
      <c r="I139" t="s">
        <v>179</v>
      </c>
      <c r="J139" t="s">
        <v>152</v>
      </c>
    </row>
    <row r="140" spans="1:10" x14ac:dyDescent="0.25">
      <c r="I140" t="s">
        <v>180</v>
      </c>
      <c r="J140" t="s">
        <v>152</v>
      </c>
    </row>
    <row r="141" spans="1:10" x14ac:dyDescent="0.25">
      <c r="I141" t="s">
        <v>181</v>
      </c>
      <c r="J141" t="s">
        <v>152</v>
      </c>
    </row>
    <row r="142" spans="1:10" x14ac:dyDescent="0.25">
      <c r="I142" t="s">
        <v>182</v>
      </c>
      <c r="J142" t="s">
        <v>152</v>
      </c>
    </row>
    <row r="143" spans="1:10" x14ac:dyDescent="0.25">
      <c r="I143" t="s">
        <v>183</v>
      </c>
      <c r="J143" t="s">
        <v>152</v>
      </c>
    </row>
    <row r="144" spans="1:10" x14ac:dyDescent="0.25">
      <c r="I144" t="s">
        <v>184</v>
      </c>
      <c r="J144" t="s">
        <v>152</v>
      </c>
    </row>
    <row r="145" spans="9:10" x14ac:dyDescent="0.25">
      <c r="I145" t="s">
        <v>185</v>
      </c>
      <c r="J145" t="s">
        <v>152</v>
      </c>
    </row>
    <row r="146" spans="9:10" x14ac:dyDescent="0.25">
      <c r="I146" t="s">
        <v>186</v>
      </c>
      <c r="J146" t="s">
        <v>152</v>
      </c>
    </row>
    <row r="147" spans="9:10" x14ac:dyDescent="0.25">
      <c r="I147" t="s">
        <v>187</v>
      </c>
      <c r="J147" t="s">
        <v>152</v>
      </c>
    </row>
    <row r="148" spans="9:10" x14ac:dyDescent="0.25">
      <c r="I148" t="s">
        <v>188</v>
      </c>
      <c r="J148" t="s">
        <v>152</v>
      </c>
    </row>
    <row r="149" spans="9:10" x14ac:dyDescent="0.25">
      <c r="I149" t="s">
        <v>189</v>
      </c>
      <c r="J149" t="s">
        <v>152</v>
      </c>
    </row>
    <row r="150" spans="9:10" x14ac:dyDescent="0.25">
      <c r="I150" t="s">
        <v>42</v>
      </c>
      <c r="J150" t="s">
        <v>152</v>
      </c>
    </row>
    <row r="151" spans="9:10" x14ac:dyDescent="0.25">
      <c r="I151" t="s">
        <v>190</v>
      </c>
      <c r="J151" t="s">
        <v>152</v>
      </c>
    </row>
    <row r="152" spans="9:10" x14ac:dyDescent="0.25">
      <c r="I152" t="s">
        <v>191</v>
      </c>
      <c r="J152" t="s">
        <v>152</v>
      </c>
    </row>
    <row r="153" spans="9:10" x14ac:dyDescent="0.25">
      <c r="I153" t="s">
        <v>192</v>
      </c>
      <c r="J153" t="s">
        <v>152</v>
      </c>
    </row>
    <row r="154" spans="9:10" x14ac:dyDescent="0.25">
      <c r="I154" t="s">
        <v>193</v>
      </c>
      <c r="J154" t="s">
        <v>152</v>
      </c>
    </row>
    <row r="155" spans="9:10" x14ac:dyDescent="0.25">
      <c r="I155" t="s">
        <v>194</v>
      </c>
      <c r="J155" t="s">
        <v>152</v>
      </c>
    </row>
    <row r="156" spans="9:10" x14ac:dyDescent="0.25">
      <c r="I156" t="s">
        <v>195</v>
      </c>
      <c r="J156" t="s">
        <v>152</v>
      </c>
    </row>
    <row r="157" spans="9:10" x14ac:dyDescent="0.25">
      <c r="I157" t="s">
        <v>196</v>
      </c>
      <c r="J157" t="s">
        <v>152</v>
      </c>
    </row>
    <row r="158" spans="9:10" x14ac:dyDescent="0.25">
      <c r="I158" t="s">
        <v>43</v>
      </c>
      <c r="J158" t="s">
        <v>152</v>
      </c>
    </row>
    <row r="159" spans="9:10" x14ac:dyDescent="0.25">
      <c r="I159" t="s">
        <v>197</v>
      </c>
      <c r="J159" t="s">
        <v>152</v>
      </c>
    </row>
    <row r="160" spans="9:10" x14ac:dyDescent="0.25">
      <c r="I160" t="s">
        <v>198</v>
      </c>
      <c r="J160" t="s">
        <v>152</v>
      </c>
    </row>
    <row r="161" spans="9:10" x14ac:dyDescent="0.25">
      <c r="I161" t="s">
        <v>199</v>
      </c>
      <c r="J161" t="s">
        <v>152</v>
      </c>
    </row>
    <row r="162" spans="9:10" x14ac:dyDescent="0.25">
      <c r="I162" t="s">
        <v>200</v>
      </c>
      <c r="J162" t="s">
        <v>152</v>
      </c>
    </row>
    <row r="163" spans="9:10" x14ac:dyDescent="0.25">
      <c r="I163" t="s">
        <v>201</v>
      </c>
      <c r="J163" t="s">
        <v>152</v>
      </c>
    </row>
    <row r="164" spans="9:10" x14ac:dyDescent="0.25">
      <c r="I164" t="s">
        <v>96</v>
      </c>
      <c r="J164" t="s">
        <v>152</v>
      </c>
    </row>
    <row r="165" spans="9:10" x14ac:dyDescent="0.25">
      <c r="I165" t="s">
        <v>202</v>
      </c>
      <c r="J165" t="s">
        <v>152</v>
      </c>
    </row>
    <row r="166" spans="9:10" x14ac:dyDescent="0.25">
      <c r="I166" t="s">
        <v>99</v>
      </c>
      <c r="J166" t="s">
        <v>152</v>
      </c>
    </row>
    <row r="167" spans="9:10" x14ac:dyDescent="0.25">
      <c r="I167" t="s">
        <v>203</v>
      </c>
      <c r="J167" t="s">
        <v>152</v>
      </c>
    </row>
    <row r="168" spans="9:10" x14ac:dyDescent="0.25">
      <c r="I168" t="s">
        <v>204</v>
      </c>
      <c r="J168" t="s">
        <v>152</v>
      </c>
    </row>
    <row r="169" spans="9:10" x14ac:dyDescent="0.25">
      <c r="I169" t="s">
        <v>205</v>
      </c>
      <c r="J169" t="s">
        <v>152</v>
      </c>
    </row>
    <row r="170" spans="9:10" x14ac:dyDescent="0.25">
      <c r="I170" t="s">
        <v>110</v>
      </c>
      <c r="J170" t="s">
        <v>152</v>
      </c>
    </row>
    <row r="171" spans="9:10" x14ac:dyDescent="0.25">
      <c r="I171" t="s">
        <v>206</v>
      </c>
      <c r="J171" t="s">
        <v>152</v>
      </c>
    </row>
    <row r="172" spans="9:10" x14ac:dyDescent="0.25">
      <c r="I172" t="s">
        <v>113</v>
      </c>
      <c r="J172" t="s">
        <v>152</v>
      </c>
    </row>
    <row r="173" spans="9:10" x14ac:dyDescent="0.25">
      <c r="I173" t="s">
        <v>116</v>
      </c>
      <c r="J173" t="s">
        <v>152</v>
      </c>
    </row>
    <row r="174" spans="9:10" x14ac:dyDescent="0.25">
      <c r="I174" t="s">
        <v>118</v>
      </c>
      <c r="J174" t="s">
        <v>152</v>
      </c>
    </row>
    <row r="175" spans="9:10" x14ac:dyDescent="0.25">
      <c r="I175" t="s">
        <v>207</v>
      </c>
      <c r="J175" t="s">
        <v>152</v>
      </c>
    </row>
    <row r="176" spans="9:10" x14ac:dyDescent="0.25">
      <c r="I176" t="s">
        <v>208</v>
      </c>
      <c r="J176" t="s">
        <v>152</v>
      </c>
    </row>
    <row r="177" spans="9:10" x14ac:dyDescent="0.25">
      <c r="I177" t="s">
        <v>209</v>
      </c>
      <c r="J177" t="s">
        <v>152</v>
      </c>
    </row>
    <row r="178" spans="9:10" x14ac:dyDescent="0.25">
      <c r="I178" t="s">
        <v>144</v>
      </c>
      <c r="J178" t="s">
        <v>152</v>
      </c>
    </row>
    <row r="179" spans="9:10" x14ac:dyDescent="0.25">
      <c r="I179" t="s">
        <v>210</v>
      </c>
      <c r="J179" t="s">
        <v>152</v>
      </c>
    </row>
    <row r="180" spans="9:10" x14ac:dyDescent="0.25">
      <c r="I180" t="s">
        <v>211</v>
      </c>
      <c r="J180" t="s">
        <v>152</v>
      </c>
    </row>
    <row r="181" spans="9:10" x14ac:dyDescent="0.25">
      <c r="I181" t="s">
        <v>212</v>
      </c>
      <c r="J181" t="s">
        <v>152</v>
      </c>
    </row>
    <row r="182" spans="9:10" x14ac:dyDescent="0.25">
      <c r="I182" t="s">
        <v>213</v>
      </c>
      <c r="J182" t="s">
        <v>152</v>
      </c>
    </row>
    <row r="183" spans="9:10" x14ac:dyDescent="0.25">
      <c r="I183" t="s">
        <v>214</v>
      </c>
      <c r="J183" t="s">
        <v>152</v>
      </c>
    </row>
    <row r="184" spans="9:10" x14ac:dyDescent="0.25">
      <c r="I184" t="s">
        <v>215</v>
      </c>
      <c r="J184" t="s">
        <v>152</v>
      </c>
    </row>
    <row r="185" spans="9:10" x14ac:dyDescent="0.25">
      <c r="I185" t="s">
        <v>216</v>
      </c>
      <c r="J185" t="s">
        <v>152</v>
      </c>
    </row>
    <row r="186" spans="9:10" x14ac:dyDescent="0.25">
      <c r="I186" t="s">
        <v>217</v>
      </c>
      <c r="J186" t="s">
        <v>152</v>
      </c>
    </row>
    <row r="187" spans="9:10" x14ac:dyDescent="0.25">
      <c r="I187" t="s">
        <v>151</v>
      </c>
      <c r="J187" t="s">
        <v>152</v>
      </c>
    </row>
    <row r="188" spans="9:10" x14ac:dyDescent="0.25">
      <c r="I188" t="s">
        <v>218</v>
      </c>
      <c r="J188" t="s">
        <v>152</v>
      </c>
    </row>
    <row r="189" spans="9:10" x14ac:dyDescent="0.25">
      <c r="I189" t="s">
        <v>219</v>
      </c>
      <c r="J189" t="s">
        <v>152</v>
      </c>
    </row>
    <row r="190" spans="9:10" x14ac:dyDescent="0.25">
      <c r="I190" t="s">
        <v>220</v>
      </c>
      <c r="J190" t="s">
        <v>152</v>
      </c>
    </row>
    <row r="191" spans="9:10" x14ac:dyDescent="0.25">
      <c r="I191" t="s">
        <v>221</v>
      </c>
      <c r="J191" t="s">
        <v>152</v>
      </c>
    </row>
    <row r="192" spans="9:10" x14ac:dyDescent="0.25">
      <c r="I192" t="s">
        <v>222</v>
      </c>
      <c r="J192" t="s">
        <v>152</v>
      </c>
    </row>
    <row r="193" spans="9:10" x14ac:dyDescent="0.25">
      <c r="I193" t="s">
        <v>120</v>
      </c>
      <c r="J193" t="s">
        <v>152</v>
      </c>
    </row>
    <row r="194" spans="9:10" x14ac:dyDescent="0.25">
      <c r="I194" t="s">
        <v>223</v>
      </c>
      <c r="J194" t="s">
        <v>152</v>
      </c>
    </row>
    <row r="195" spans="9:10" x14ac:dyDescent="0.25">
      <c r="I195" t="s">
        <v>224</v>
      </c>
      <c r="J195" t="s">
        <v>152</v>
      </c>
    </row>
    <row r="196" spans="9:10" x14ac:dyDescent="0.25">
      <c r="I196" t="s">
        <v>225</v>
      </c>
      <c r="J196" t="s">
        <v>152</v>
      </c>
    </row>
    <row r="197" spans="9:10" x14ac:dyDescent="0.25">
      <c r="I197" t="s">
        <v>226</v>
      </c>
      <c r="J197" t="s">
        <v>152</v>
      </c>
    </row>
    <row r="198" spans="9:10" x14ac:dyDescent="0.25">
      <c r="I198" t="s">
        <v>227</v>
      </c>
      <c r="J198" t="s">
        <v>152</v>
      </c>
    </row>
    <row r="199" spans="9:10" x14ac:dyDescent="0.25">
      <c r="I199" t="s">
        <v>228</v>
      </c>
      <c r="J199" t="s">
        <v>152</v>
      </c>
    </row>
    <row r="200" spans="9:10" x14ac:dyDescent="0.25">
      <c r="I200" t="s">
        <v>229</v>
      </c>
      <c r="J200" t="s">
        <v>152</v>
      </c>
    </row>
    <row r="201" spans="9:10" x14ac:dyDescent="0.25">
      <c r="I201" t="s">
        <v>230</v>
      </c>
      <c r="J201" t="s">
        <v>152</v>
      </c>
    </row>
    <row r="202" spans="9:10" x14ac:dyDescent="0.25">
      <c r="I202" t="s">
        <v>231</v>
      </c>
      <c r="J202" t="s">
        <v>152</v>
      </c>
    </row>
    <row r="203" spans="9:10" x14ac:dyDescent="0.25">
      <c r="I203" t="s">
        <v>232</v>
      </c>
      <c r="J203" t="s">
        <v>152</v>
      </c>
    </row>
    <row r="204" spans="9:10" x14ac:dyDescent="0.25">
      <c r="I204" t="s">
        <v>233</v>
      </c>
      <c r="J204" t="s">
        <v>152</v>
      </c>
    </row>
    <row r="205" spans="9:10" x14ac:dyDescent="0.25">
      <c r="I205" t="s">
        <v>234</v>
      </c>
      <c r="J205" t="s">
        <v>152</v>
      </c>
    </row>
    <row r="206" spans="9:10" x14ac:dyDescent="0.25">
      <c r="I206" t="s">
        <v>235</v>
      </c>
      <c r="J206" t="s">
        <v>152</v>
      </c>
    </row>
    <row r="207" spans="9:10" x14ac:dyDescent="0.25">
      <c r="I207" t="s">
        <v>236</v>
      </c>
      <c r="J207" t="s">
        <v>152</v>
      </c>
    </row>
    <row r="208" spans="9:10" x14ac:dyDescent="0.25">
      <c r="I208" t="s">
        <v>108</v>
      </c>
      <c r="J208" t="s">
        <v>152</v>
      </c>
    </row>
    <row r="209" spans="9:10" x14ac:dyDescent="0.25">
      <c r="I209" t="s">
        <v>237</v>
      </c>
      <c r="J209" t="s">
        <v>152</v>
      </c>
    </row>
    <row r="210" spans="9:10" x14ac:dyDescent="0.25">
      <c r="I210" t="s">
        <v>238</v>
      </c>
      <c r="J210" t="s">
        <v>152</v>
      </c>
    </row>
    <row r="211" spans="9:10" x14ac:dyDescent="0.25">
      <c r="I211" t="s">
        <v>239</v>
      </c>
      <c r="J211" t="s">
        <v>152</v>
      </c>
    </row>
    <row r="212" spans="9:10" x14ac:dyDescent="0.25">
      <c r="I212" t="s">
        <v>240</v>
      </c>
      <c r="J212" t="s">
        <v>152</v>
      </c>
    </row>
    <row r="213" spans="9:10" x14ac:dyDescent="0.25">
      <c r="I213" t="s">
        <v>241</v>
      </c>
      <c r="J213" t="s">
        <v>152</v>
      </c>
    </row>
    <row r="214" spans="9:10" x14ac:dyDescent="0.25">
      <c r="I214" t="s">
        <v>242</v>
      </c>
      <c r="J214" t="s">
        <v>152</v>
      </c>
    </row>
    <row r="215" spans="9:10" x14ac:dyDescent="0.25">
      <c r="I215" t="s">
        <v>243</v>
      </c>
      <c r="J215" t="s">
        <v>152</v>
      </c>
    </row>
    <row r="216" spans="9:10" x14ac:dyDescent="0.25">
      <c r="I216" t="s">
        <v>244</v>
      </c>
      <c r="J216" t="s">
        <v>152</v>
      </c>
    </row>
    <row r="217" spans="9:10" x14ac:dyDescent="0.25">
      <c r="I217" t="s">
        <v>245</v>
      </c>
      <c r="J217" t="s">
        <v>152</v>
      </c>
    </row>
    <row r="218" spans="9:10" x14ac:dyDescent="0.25">
      <c r="I218" t="s">
        <v>246</v>
      </c>
      <c r="J218" t="s">
        <v>152</v>
      </c>
    </row>
    <row r="219" spans="9:10" x14ac:dyDescent="0.25">
      <c r="I219" t="s">
        <v>247</v>
      </c>
      <c r="J219" t="s">
        <v>152</v>
      </c>
    </row>
    <row r="220" spans="9:10" x14ac:dyDescent="0.25">
      <c r="I220" t="s">
        <v>248</v>
      </c>
      <c r="J220" t="s">
        <v>152</v>
      </c>
    </row>
    <row r="221" spans="9:10" x14ac:dyDescent="0.25">
      <c r="I221" t="s">
        <v>249</v>
      </c>
      <c r="J221" t="s">
        <v>152</v>
      </c>
    </row>
    <row r="222" spans="9:10" x14ac:dyDescent="0.25">
      <c r="I222" t="s">
        <v>250</v>
      </c>
      <c r="J222" t="s">
        <v>152</v>
      </c>
    </row>
    <row r="223" spans="9:10" x14ac:dyDescent="0.25">
      <c r="I223" t="s">
        <v>251</v>
      </c>
      <c r="J223" t="s">
        <v>152</v>
      </c>
    </row>
    <row r="224" spans="9:10" x14ac:dyDescent="0.25">
      <c r="I224" t="s">
        <v>252</v>
      </c>
      <c r="J224" t="s">
        <v>152</v>
      </c>
    </row>
    <row r="225" spans="9:10" x14ac:dyDescent="0.25">
      <c r="I225" t="s">
        <v>253</v>
      </c>
      <c r="J225" t="s">
        <v>152</v>
      </c>
    </row>
    <row r="226" spans="9:10" x14ac:dyDescent="0.25">
      <c r="I226" t="s">
        <v>254</v>
      </c>
      <c r="J226" t="s">
        <v>152</v>
      </c>
    </row>
    <row r="227" spans="9:10" x14ac:dyDescent="0.25">
      <c r="I227" t="s">
        <v>255</v>
      </c>
      <c r="J227" t="s">
        <v>152</v>
      </c>
    </row>
    <row r="228" spans="9:10" x14ac:dyDescent="0.25">
      <c r="I228" t="s">
        <v>47</v>
      </c>
      <c r="J228" t="s">
        <v>152</v>
      </c>
    </row>
    <row r="229" spans="9:10" x14ac:dyDescent="0.25">
      <c r="I229" t="s">
        <v>256</v>
      </c>
      <c r="J229" t="s">
        <v>152</v>
      </c>
    </row>
    <row r="230" spans="9:10" x14ac:dyDescent="0.25">
      <c r="I230" t="s">
        <v>257</v>
      </c>
      <c r="J230" t="s">
        <v>152</v>
      </c>
    </row>
    <row r="231" spans="9:10" x14ac:dyDescent="0.25">
      <c r="I231" t="s">
        <v>258</v>
      </c>
      <c r="J231" t="s">
        <v>152</v>
      </c>
    </row>
    <row r="232" spans="9:10" x14ac:dyDescent="0.25">
      <c r="I232" t="s">
        <v>259</v>
      </c>
      <c r="J232" t="s">
        <v>152</v>
      </c>
    </row>
    <row r="233" spans="9:10" x14ac:dyDescent="0.25">
      <c r="I233" t="s">
        <v>260</v>
      </c>
      <c r="J233" t="s">
        <v>152</v>
      </c>
    </row>
    <row r="234" spans="9:10" x14ac:dyDescent="0.25">
      <c r="I234" t="s">
        <v>261</v>
      </c>
      <c r="J234" t="s">
        <v>152</v>
      </c>
    </row>
    <row r="235" spans="9:10" x14ac:dyDescent="0.25">
      <c r="I235" t="s">
        <v>262</v>
      </c>
      <c r="J235" t="s">
        <v>152</v>
      </c>
    </row>
    <row r="236" spans="9:10" x14ac:dyDescent="0.25">
      <c r="I236" t="s">
        <v>263</v>
      </c>
      <c r="J236" t="s">
        <v>152</v>
      </c>
    </row>
    <row r="237" spans="9:10" x14ac:dyDescent="0.25">
      <c r="I237" t="s">
        <v>264</v>
      </c>
      <c r="J237" t="s">
        <v>152</v>
      </c>
    </row>
    <row r="238" spans="9:10" x14ac:dyDescent="0.25">
      <c r="I238" t="s">
        <v>265</v>
      </c>
      <c r="J238" t="s">
        <v>152</v>
      </c>
    </row>
    <row r="239" spans="9:10" x14ac:dyDescent="0.25">
      <c r="I239" t="s">
        <v>136</v>
      </c>
      <c r="J239" t="s">
        <v>152</v>
      </c>
    </row>
    <row r="240" spans="9:10" x14ac:dyDescent="0.25">
      <c r="I240" t="s">
        <v>266</v>
      </c>
      <c r="J240" t="s">
        <v>152</v>
      </c>
    </row>
    <row r="241" spans="9:10" x14ac:dyDescent="0.25">
      <c r="I241" t="s">
        <v>267</v>
      </c>
      <c r="J241" t="s">
        <v>152</v>
      </c>
    </row>
    <row r="242" spans="9:10" x14ac:dyDescent="0.25">
      <c r="I242" t="s">
        <v>268</v>
      </c>
      <c r="J242" t="s">
        <v>152</v>
      </c>
    </row>
    <row r="243" spans="9:10" x14ac:dyDescent="0.25">
      <c r="I243" t="s">
        <v>139</v>
      </c>
      <c r="J243" t="s">
        <v>152</v>
      </c>
    </row>
    <row r="244" spans="9:10" x14ac:dyDescent="0.25">
      <c r="I244" t="s">
        <v>269</v>
      </c>
      <c r="J244" t="s">
        <v>152</v>
      </c>
    </row>
    <row r="245" spans="9:10" x14ac:dyDescent="0.25">
      <c r="I245" t="s">
        <v>270</v>
      </c>
      <c r="J245" t="s">
        <v>152</v>
      </c>
    </row>
    <row r="246" spans="9:10" x14ac:dyDescent="0.25">
      <c r="I246" t="s">
        <v>271</v>
      </c>
      <c r="J246" t="s">
        <v>152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37"/>
  <sheetViews>
    <sheetView topLeftCell="B1" workbookViewId="0">
      <selection activeCell="W10" sqref="W10"/>
    </sheetView>
  </sheetViews>
  <sheetFormatPr defaultRowHeight="15" x14ac:dyDescent="0.25"/>
  <cols>
    <col min="1" max="1" width="3" hidden="1" customWidth="1"/>
    <col min="2" max="2" width="21.140625" bestFit="1" customWidth="1"/>
    <col min="3" max="3" width="14.28515625" bestFit="1" customWidth="1"/>
    <col min="4" max="4" width="7.28515625" bestFit="1" customWidth="1"/>
    <col min="5" max="5" width="4.7109375" bestFit="1" customWidth="1"/>
    <col min="6" max="6" width="2" customWidth="1"/>
    <col min="7" max="7" width="18" bestFit="1" customWidth="1"/>
    <col min="8" max="8" width="14.28515625" bestFit="1" customWidth="1"/>
    <col min="9" max="9" width="7.28515625" bestFit="1" customWidth="1"/>
    <col min="10" max="10" width="4.7109375" bestFit="1" customWidth="1"/>
    <col min="11" max="11" width="2.140625" customWidth="1"/>
    <col min="12" max="12" width="20.140625" bestFit="1" customWidth="1"/>
    <col min="13" max="13" width="14.28515625" bestFit="1" customWidth="1"/>
    <col min="14" max="14" width="7.28515625" bestFit="1" customWidth="1"/>
    <col min="15" max="15" width="4.7109375" bestFit="1" customWidth="1"/>
    <col min="16" max="16" width="2.28515625" customWidth="1"/>
    <col min="17" max="17" width="21.140625" bestFit="1" customWidth="1"/>
    <col min="18" max="18" width="14.28515625" bestFit="1" customWidth="1"/>
    <col min="19" max="19" width="7.28515625" bestFit="1" customWidth="1"/>
    <col min="20" max="20" width="4.7109375" bestFit="1" customWidth="1"/>
  </cols>
  <sheetData>
    <row r="1" spans="1:20" ht="15.75" x14ac:dyDescent="0.25">
      <c r="B1" s="19" t="s">
        <v>33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</row>
    <row r="2" spans="1:20" ht="6.75" customHeight="1" x14ac:dyDescent="0.25"/>
    <row r="3" spans="1:20" x14ac:dyDescent="0.25">
      <c r="B3" s="18" t="s">
        <v>20</v>
      </c>
      <c r="C3" s="18"/>
      <c r="D3" s="18"/>
      <c r="E3" s="18"/>
      <c r="G3" s="18" t="s">
        <v>26</v>
      </c>
      <c r="H3" s="18"/>
      <c r="I3" s="18"/>
      <c r="J3" s="18"/>
      <c r="L3" s="18" t="s">
        <v>27</v>
      </c>
      <c r="M3" s="18"/>
      <c r="N3" s="18"/>
      <c r="O3" s="18"/>
      <c r="Q3" s="18" t="s">
        <v>28</v>
      </c>
      <c r="R3" s="18"/>
      <c r="S3" s="18"/>
      <c r="T3" s="18"/>
    </row>
    <row r="4" spans="1:20" x14ac:dyDescent="0.25">
      <c r="B4" s="5" t="s">
        <v>17</v>
      </c>
      <c r="C4" s="5" t="s">
        <v>18</v>
      </c>
      <c r="D4" s="5" t="s">
        <v>19</v>
      </c>
      <c r="E4" s="6" t="s">
        <v>12</v>
      </c>
      <c r="G4" s="5" t="s">
        <v>17</v>
      </c>
      <c r="H4" s="5" t="s">
        <v>18</v>
      </c>
      <c r="I4" s="5" t="s">
        <v>19</v>
      </c>
      <c r="J4" s="5" t="s">
        <v>5</v>
      </c>
      <c r="L4" s="5" t="s">
        <v>17</v>
      </c>
      <c r="M4" s="5" t="s">
        <v>18</v>
      </c>
      <c r="N4" s="5" t="s">
        <v>19</v>
      </c>
      <c r="O4" s="5" t="s">
        <v>6</v>
      </c>
      <c r="Q4" s="5" t="s">
        <v>17</v>
      </c>
      <c r="R4" s="5" t="s">
        <v>18</v>
      </c>
      <c r="S4" s="5" t="s">
        <v>19</v>
      </c>
      <c r="T4" s="5" t="s">
        <v>7</v>
      </c>
    </row>
    <row r="5" spans="1:20" x14ac:dyDescent="0.25">
      <c r="A5">
        <v>1</v>
      </c>
      <c r="B5" s="1" t="s">
        <v>329</v>
      </c>
      <c r="C5" s="1" t="s">
        <v>305</v>
      </c>
      <c r="D5" s="1">
        <v>20</v>
      </c>
      <c r="E5" s="1">
        <v>248</v>
      </c>
      <c r="G5" s="1" t="s">
        <v>301</v>
      </c>
      <c r="H5" s="1" t="s">
        <v>275</v>
      </c>
      <c r="I5" s="1">
        <v>17</v>
      </c>
      <c r="J5" s="1">
        <v>167</v>
      </c>
      <c r="L5" s="1" t="s">
        <v>316</v>
      </c>
      <c r="M5" s="1" t="s">
        <v>305</v>
      </c>
      <c r="N5" s="1">
        <v>20</v>
      </c>
      <c r="O5" s="1">
        <v>48</v>
      </c>
      <c r="Q5" s="1" t="s">
        <v>310</v>
      </c>
      <c r="R5" s="1" t="s">
        <v>306</v>
      </c>
      <c r="S5" s="1">
        <v>16</v>
      </c>
      <c r="T5" s="1">
        <v>46</v>
      </c>
    </row>
    <row r="6" spans="1:20" x14ac:dyDescent="0.25">
      <c r="A6">
        <v>2</v>
      </c>
      <c r="B6" s="1" t="s">
        <v>303</v>
      </c>
      <c r="C6" s="1" t="s">
        <v>307</v>
      </c>
      <c r="D6" s="1">
        <v>17</v>
      </c>
      <c r="E6" s="1">
        <v>216</v>
      </c>
      <c r="G6" s="1" t="s">
        <v>311</v>
      </c>
      <c r="H6" s="1" t="s">
        <v>306</v>
      </c>
      <c r="I6" s="1">
        <v>20</v>
      </c>
      <c r="J6" s="1">
        <v>166</v>
      </c>
      <c r="L6" s="1" t="s">
        <v>288</v>
      </c>
      <c r="M6" s="1" t="s">
        <v>284</v>
      </c>
      <c r="N6" s="1">
        <v>20</v>
      </c>
      <c r="O6" s="1">
        <v>47</v>
      </c>
      <c r="Q6" s="1" t="s">
        <v>301</v>
      </c>
      <c r="R6" s="1" t="s">
        <v>275</v>
      </c>
      <c r="S6" s="1">
        <v>17</v>
      </c>
      <c r="T6" s="1">
        <v>37</v>
      </c>
    </row>
    <row r="7" spans="1:20" x14ac:dyDescent="0.25">
      <c r="A7">
        <v>3</v>
      </c>
      <c r="B7" s="1" t="s">
        <v>314</v>
      </c>
      <c r="C7" s="1" t="s">
        <v>306</v>
      </c>
      <c r="D7" s="1">
        <v>17</v>
      </c>
      <c r="E7" s="1">
        <v>209</v>
      </c>
      <c r="G7" s="1" t="s">
        <v>288</v>
      </c>
      <c r="H7" s="1" t="s">
        <v>284</v>
      </c>
      <c r="I7" s="1">
        <v>20</v>
      </c>
      <c r="J7" s="1">
        <v>151</v>
      </c>
      <c r="L7" s="1" t="s">
        <v>297</v>
      </c>
      <c r="M7" s="1" t="s">
        <v>275</v>
      </c>
      <c r="N7" s="1">
        <v>20</v>
      </c>
      <c r="O7" s="1">
        <v>46</v>
      </c>
      <c r="Q7" s="1" t="s">
        <v>297</v>
      </c>
      <c r="R7" s="1" t="s">
        <v>275</v>
      </c>
      <c r="S7" s="1">
        <v>20</v>
      </c>
      <c r="T7" s="1">
        <v>35</v>
      </c>
    </row>
    <row r="8" spans="1:20" x14ac:dyDescent="0.25">
      <c r="A8">
        <v>4</v>
      </c>
      <c r="B8" s="1" t="s">
        <v>311</v>
      </c>
      <c r="C8" s="1" t="s">
        <v>306</v>
      </c>
      <c r="D8" s="1">
        <v>20</v>
      </c>
      <c r="E8" s="1">
        <v>193</v>
      </c>
      <c r="G8" s="1" t="s">
        <v>336</v>
      </c>
      <c r="H8" s="1" t="s">
        <v>307</v>
      </c>
      <c r="I8" s="1">
        <v>14</v>
      </c>
      <c r="J8" s="1">
        <v>147</v>
      </c>
      <c r="L8" s="1" t="s">
        <v>336</v>
      </c>
      <c r="M8" s="1" t="s">
        <v>307</v>
      </c>
      <c r="N8" s="1">
        <v>14</v>
      </c>
      <c r="O8" s="1">
        <v>46</v>
      </c>
      <c r="Q8" s="1" t="s">
        <v>285</v>
      </c>
      <c r="R8" s="1" t="s">
        <v>284</v>
      </c>
      <c r="S8" s="1">
        <v>19</v>
      </c>
      <c r="T8" s="1">
        <v>35</v>
      </c>
    </row>
    <row r="9" spans="1:20" x14ac:dyDescent="0.25">
      <c r="A9">
        <v>5</v>
      </c>
      <c r="B9" s="1" t="s">
        <v>295</v>
      </c>
      <c r="C9" s="1" t="s">
        <v>289</v>
      </c>
      <c r="D9" s="1">
        <v>21</v>
      </c>
      <c r="E9" s="1">
        <v>169</v>
      </c>
      <c r="G9" s="1" t="s">
        <v>326</v>
      </c>
      <c r="H9" s="1" t="s">
        <v>306</v>
      </c>
      <c r="I9" s="1">
        <v>20</v>
      </c>
      <c r="J9" s="1">
        <v>144</v>
      </c>
      <c r="L9" s="1" t="s">
        <v>318</v>
      </c>
      <c r="M9" s="1" t="s">
        <v>305</v>
      </c>
      <c r="N9" s="1">
        <v>15</v>
      </c>
      <c r="O9" s="1">
        <v>45</v>
      </c>
      <c r="Q9" s="1" t="s">
        <v>302</v>
      </c>
      <c r="R9" s="1" t="s">
        <v>275</v>
      </c>
      <c r="S9" s="1">
        <v>19</v>
      </c>
      <c r="T9" s="1">
        <v>33</v>
      </c>
    </row>
    <row r="10" spans="1:20" x14ac:dyDescent="0.25">
      <c r="A10">
        <v>6</v>
      </c>
      <c r="B10" s="1" t="s">
        <v>274</v>
      </c>
      <c r="C10" s="1" t="s">
        <v>284</v>
      </c>
      <c r="D10" s="1">
        <v>19</v>
      </c>
      <c r="E10" s="1">
        <v>169</v>
      </c>
      <c r="G10" s="1" t="s">
        <v>280</v>
      </c>
      <c r="H10" s="1" t="s">
        <v>275</v>
      </c>
      <c r="I10" s="1">
        <v>18</v>
      </c>
      <c r="J10" s="1">
        <v>143</v>
      </c>
      <c r="L10" s="1" t="s">
        <v>302</v>
      </c>
      <c r="M10" s="1" t="s">
        <v>275</v>
      </c>
      <c r="N10" s="1">
        <v>19</v>
      </c>
      <c r="O10" s="1">
        <v>40</v>
      </c>
      <c r="Q10" s="1" t="s">
        <v>336</v>
      </c>
      <c r="R10" s="1" t="s">
        <v>307</v>
      </c>
      <c r="S10" s="1">
        <v>14</v>
      </c>
      <c r="T10" s="1">
        <v>33</v>
      </c>
    </row>
    <row r="11" spans="1:20" x14ac:dyDescent="0.25">
      <c r="A11">
        <v>7</v>
      </c>
      <c r="B11" s="1" t="s">
        <v>316</v>
      </c>
      <c r="C11" s="1" t="s">
        <v>305</v>
      </c>
      <c r="D11" s="1">
        <v>20</v>
      </c>
      <c r="E11" s="1">
        <v>168</v>
      </c>
      <c r="G11" s="1" t="s">
        <v>320</v>
      </c>
      <c r="H11" s="1" t="s">
        <v>307</v>
      </c>
      <c r="I11" s="1">
        <v>17</v>
      </c>
      <c r="J11" s="1">
        <v>141</v>
      </c>
      <c r="L11" s="1" t="s">
        <v>314</v>
      </c>
      <c r="M11" s="1" t="s">
        <v>306</v>
      </c>
      <c r="N11" s="1">
        <v>17</v>
      </c>
      <c r="O11" s="1">
        <v>40</v>
      </c>
      <c r="Q11" s="1" t="s">
        <v>274</v>
      </c>
      <c r="R11" s="1" t="s">
        <v>284</v>
      </c>
      <c r="S11" s="1">
        <v>19</v>
      </c>
      <c r="T11" s="1">
        <v>33</v>
      </c>
    </row>
    <row r="12" spans="1:20" x14ac:dyDescent="0.25">
      <c r="A12">
        <v>8</v>
      </c>
      <c r="B12" s="1" t="s">
        <v>288</v>
      </c>
      <c r="C12" s="1" t="s">
        <v>284</v>
      </c>
      <c r="D12" s="1">
        <v>20</v>
      </c>
      <c r="E12" s="1">
        <v>168</v>
      </c>
      <c r="G12" s="1" t="s">
        <v>292</v>
      </c>
      <c r="H12" s="1" t="s">
        <v>289</v>
      </c>
      <c r="I12" s="1">
        <v>16</v>
      </c>
      <c r="J12" s="1">
        <v>132</v>
      </c>
      <c r="L12" s="1" t="s">
        <v>310</v>
      </c>
      <c r="M12" s="1" t="s">
        <v>306</v>
      </c>
      <c r="N12" s="1">
        <v>16</v>
      </c>
      <c r="O12" s="1">
        <v>39</v>
      </c>
      <c r="Q12" s="1" t="s">
        <v>314</v>
      </c>
      <c r="R12" s="1" t="s">
        <v>306</v>
      </c>
      <c r="S12" s="1">
        <v>17</v>
      </c>
      <c r="T12" s="1">
        <v>32</v>
      </c>
    </row>
    <row r="13" spans="1:20" x14ac:dyDescent="0.25">
      <c r="A13">
        <v>9</v>
      </c>
      <c r="B13" s="1" t="s">
        <v>301</v>
      </c>
      <c r="C13" s="1" t="s">
        <v>275</v>
      </c>
      <c r="D13" s="1">
        <v>17</v>
      </c>
      <c r="E13" s="1">
        <v>161</v>
      </c>
      <c r="G13" s="1" t="s">
        <v>278</v>
      </c>
      <c r="H13" s="1" t="s">
        <v>275</v>
      </c>
      <c r="I13" s="1">
        <v>14</v>
      </c>
      <c r="J13" s="1">
        <v>123</v>
      </c>
      <c r="L13" s="1" t="s">
        <v>301</v>
      </c>
      <c r="M13" s="1" t="s">
        <v>275</v>
      </c>
      <c r="N13" s="1">
        <v>17</v>
      </c>
      <c r="O13" s="1">
        <v>37</v>
      </c>
      <c r="Q13" s="1" t="s">
        <v>316</v>
      </c>
      <c r="R13" s="1" t="s">
        <v>305</v>
      </c>
      <c r="S13" s="1">
        <v>20</v>
      </c>
      <c r="T13" s="1">
        <v>31</v>
      </c>
    </row>
    <row r="14" spans="1:20" x14ac:dyDescent="0.25">
      <c r="A14">
        <v>10</v>
      </c>
      <c r="B14" s="1" t="s">
        <v>336</v>
      </c>
      <c r="C14" s="1" t="s">
        <v>307</v>
      </c>
      <c r="D14" s="1">
        <v>14</v>
      </c>
      <c r="E14" s="1">
        <v>156</v>
      </c>
      <c r="G14" s="1" t="s">
        <v>327</v>
      </c>
      <c r="H14" s="1" t="s">
        <v>305</v>
      </c>
      <c r="I14" s="1">
        <v>12</v>
      </c>
      <c r="J14" s="1">
        <v>118</v>
      </c>
      <c r="L14" s="1" t="s">
        <v>274</v>
      </c>
      <c r="M14" s="1" t="s">
        <v>284</v>
      </c>
      <c r="N14" s="1">
        <v>19</v>
      </c>
      <c r="O14" s="1">
        <v>37</v>
      </c>
      <c r="Q14" s="1" t="s">
        <v>295</v>
      </c>
      <c r="R14" s="1" t="s">
        <v>289</v>
      </c>
      <c r="S14" s="1">
        <v>21</v>
      </c>
      <c r="T14" s="1">
        <v>31</v>
      </c>
    </row>
    <row r="15" spans="1:20" x14ac:dyDescent="0.25">
      <c r="A15">
        <v>11</v>
      </c>
      <c r="B15" s="1" t="s">
        <v>330</v>
      </c>
      <c r="C15" s="1" t="s">
        <v>284</v>
      </c>
      <c r="D15" s="1">
        <v>11</v>
      </c>
      <c r="E15" s="1">
        <v>146</v>
      </c>
      <c r="G15" s="1" t="s">
        <v>329</v>
      </c>
      <c r="H15" s="1" t="s">
        <v>305</v>
      </c>
      <c r="I15" s="1">
        <v>20</v>
      </c>
      <c r="J15" s="1">
        <v>115</v>
      </c>
      <c r="L15" s="1" t="s">
        <v>329</v>
      </c>
      <c r="M15" s="1" t="s">
        <v>305</v>
      </c>
      <c r="N15" s="1">
        <v>20</v>
      </c>
      <c r="O15" s="1">
        <v>34</v>
      </c>
      <c r="Q15" s="1" t="s">
        <v>329</v>
      </c>
      <c r="R15" s="1" t="s">
        <v>305</v>
      </c>
      <c r="S15" s="1">
        <v>20</v>
      </c>
      <c r="T15" s="1">
        <v>30</v>
      </c>
    </row>
    <row r="16" spans="1:20" x14ac:dyDescent="0.25">
      <c r="A16">
        <v>12</v>
      </c>
      <c r="B16" s="1" t="s">
        <v>278</v>
      </c>
      <c r="C16" s="1" t="s">
        <v>275</v>
      </c>
      <c r="D16" s="1">
        <v>14</v>
      </c>
      <c r="E16" s="1">
        <v>135</v>
      </c>
      <c r="G16" s="1" t="s">
        <v>291</v>
      </c>
      <c r="H16" s="1" t="s">
        <v>289</v>
      </c>
      <c r="I16" s="1">
        <v>19</v>
      </c>
      <c r="J16" s="1">
        <v>111</v>
      </c>
      <c r="L16" s="1" t="s">
        <v>290</v>
      </c>
      <c r="M16" s="1" t="s">
        <v>289</v>
      </c>
      <c r="N16" s="1">
        <v>16</v>
      </c>
      <c r="O16" s="1">
        <v>32</v>
      </c>
      <c r="Q16" s="1" t="s">
        <v>300</v>
      </c>
      <c r="R16" s="1" t="s">
        <v>307</v>
      </c>
      <c r="S16" s="1">
        <v>16</v>
      </c>
      <c r="T16" s="1">
        <v>28</v>
      </c>
    </row>
    <row r="17" spans="1:20" x14ac:dyDescent="0.25">
      <c r="A17">
        <v>13</v>
      </c>
      <c r="B17" s="1" t="s">
        <v>297</v>
      </c>
      <c r="C17" s="1" t="s">
        <v>275</v>
      </c>
      <c r="D17" s="1">
        <v>20</v>
      </c>
      <c r="E17" s="1">
        <v>134</v>
      </c>
      <c r="G17" s="1" t="s">
        <v>323</v>
      </c>
      <c r="H17" s="1" t="s">
        <v>305</v>
      </c>
      <c r="I17" s="1">
        <v>12</v>
      </c>
      <c r="J17" s="1">
        <v>103</v>
      </c>
      <c r="L17" s="1" t="s">
        <v>327</v>
      </c>
      <c r="M17" s="1" t="s">
        <v>305</v>
      </c>
      <c r="N17" s="1">
        <v>12</v>
      </c>
      <c r="O17" s="1">
        <v>30</v>
      </c>
      <c r="Q17" s="1" t="s">
        <v>313</v>
      </c>
      <c r="R17" s="1" t="s">
        <v>306</v>
      </c>
      <c r="S17" s="1">
        <v>18</v>
      </c>
      <c r="T17" s="1">
        <v>28</v>
      </c>
    </row>
    <row r="18" spans="1:20" x14ac:dyDescent="0.25">
      <c r="A18">
        <v>14</v>
      </c>
      <c r="B18" s="1" t="s">
        <v>290</v>
      </c>
      <c r="C18" s="1" t="s">
        <v>289</v>
      </c>
      <c r="D18" s="1">
        <v>16</v>
      </c>
      <c r="E18" s="1">
        <v>134</v>
      </c>
      <c r="G18" s="1" t="s">
        <v>293</v>
      </c>
      <c r="H18" s="1" t="s">
        <v>289</v>
      </c>
      <c r="I18" s="1">
        <v>15</v>
      </c>
      <c r="J18" s="1">
        <v>103</v>
      </c>
      <c r="L18" s="1" t="s">
        <v>300</v>
      </c>
      <c r="M18" s="1" t="s">
        <v>307</v>
      </c>
      <c r="N18" s="1">
        <v>16</v>
      </c>
      <c r="O18" s="1">
        <v>29</v>
      </c>
      <c r="Q18" s="1" t="s">
        <v>281</v>
      </c>
      <c r="R18" s="1" t="s">
        <v>307</v>
      </c>
      <c r="S18" s="1">
        <v>17</v>
      </c>
      <c r="T18" s="1">
        <v>27</v>
      </c>
    </row>
    <row r="19" spans="1:20" x14ac:dyDescent="0.25">
      <c r="A19">
        <v>15</v>
      </c>
      <c r="B19" s="1" t="s">
        <v>291</v>
      </c>
      <c r="C19" s="1" t="s">
        <v>289</v>
      </c>
      <c r="D19" s="1">
        <v>19</v>
      </c>
      <c r="E19" s="1">
        <v>119</v>
      </c>
      <c r="G19" s="1" t="s">
        <v>319</v>
      </c>
      <c r="H19" s="1" t="s">
        <v>305</v>
      </c>
      <c r="I19" s="1">
        <v>19</v>
      </c>
      <c r="J19" s="1">
        <v>101</v>
      </c>
      <c r="L19" s="1" t="s">
        <v>313</v>
      </c>
      <c r="M19" s="1" t="s">
        <v>306</v>
      </c>
      <c r="N19" s="1">
        <v>18</v>
      </c>
      <c r="O19" s="1">
        <v>28</v>
      </c>
      <c r="Q19" s="1" t="s">
        <v>290</v>
      </c>
      <c r="R19" s="1" t="s">
        <v>289</v>
      </c>
      <c r="S19" s="1">
        <v>16</v>
      </c>
      <c r="T19" s="1">
        <v>25</v>
      </c>
    </row>
    <row r="21" spans="1:20" x14ac:dyDescent="0.25">
      <c r="B21" s="18" t="s">
        <v>29</v>
      </c>
      <c r="C21" s="18"/>
      <c r="D21" s="18"/>
      <c r="E21" s="18"/>
      <c r="G21" s="18" t="s">
        <v>30</v>
      </c>
      <c r="H21" s="18"/>
      <c r="I21" s="18"/>
      <c r="J21" s="18"/>
      <c r="L21" s="18" t="s">
        <v>31</v>
      </c>
      <c r="M21" s="18"/>
      <c r="N21" s="18"/>
      <c r="O21" s="18"/>
      <c r="Q21" s="18" t="s">
        <v>32</v>
      </c>
      <c r="R21" s="18"/>
      <c r="S21" s="18"/>
      <c r="T21" s="18"/>
    </row>
    <row r="22" spans="1:20" x14ac:dyDescent="0.25">
      <c r="B22" s="5" t="s">
        <v>17</v>
      </c>
      <c r="C22" s="5" t="s">
        <v>18</v>
      </c>
      <c r="D22" s="5" t="s">
        <v>19</v>
      </c>
      <c r="E22" s="5" t="s">
        <v>8</v>
      </c>
      <c r="G22" s="5" t="s">
        <v>17</v>
      </c>
      <c r="H22" s="5" t="s">
        <v>18</v>
      </c>
      <c r="I22" s="5" t="s">
        <v>19</v>
      </c>
      <c r="J22" s="5" t="s">
        <v>9</v>
      </c>
      <c r="L22" s="5" t="s">
        <v>17</v>
      </c>
      <c r="M22" s="5" t="s">
        <v>18</v>
      </c>
      <c r="N22" s="5" t="s">
        <v>19</v>
      </c>
      <c r="O22" s="5" t="s">
        <v>3</v>
      </c>
      <c r="Q22" s="5" t="s">
        <v>17</v>
      </c>
      <c r="R22" s="5" t="s">
        <v>18</v>
      </c>
      <c r="S22" s="5" t="s">
        <v>19</v>
      </c>
      <c r="T22" s="5" t="s">
        <v>4</v>
      </c>
    </row>
    <row r="23" spans="1:20" x14ac:dyDescent="0.25">
      <c r="A23">
        <v>1</v>
      </c>
      <c r="B23" s="1" t="s">
        <v>301</v>
      </c>
      <c r="C23" s="1" t="s">
        <v>275</v>
      </c>
      <c r="D23" s="1">
        <v>17</v>
      </c>
      <c r="E23" s="1">
        <v>33</v>
      </c>
      <c r="G23" s="1" t="s">
        <v>326</v>
      </c>
      <c r="H23" s="1" t="s">
        <v>306</v>
      </c>
      <c r="I23" s="1">
        <v>20</v>
      </c>
      <c r="J23" s="1">
        <v>62</v>
      </c>
      <c r="L23" s="1" t="s">
        <v>329</v>
      </c>
      <c r="M23" s="1" t="s">
        <v>305</v>
      </c>
      <c r="N23" s="1">
        <v>20</v>
      </c>
      <c r="O23" s="1">
        <v>54</v>
      </c>
      <c r="Q23" s="1" t="s">
        <v>316</v>
      </c>
      <c r="R23" s="1" t="s">
        <v>305</v>
      </c>
      <c r="S23" s="1">
        <v>20</v>
      </c>
      <c r="T23" s="1">
        <v>42</v>
      </c>
    </row>
    <row r="24" spans="1:20" x14ac:dyDescent="0.25">
      <c r="A24">
        <v>2</v>
      </c>
      <c r="B24" s="1" t="s">
        <v>336</v>
      </c>
      <c r="C24" s="1" t="s">
        <v>307</v>
      </c>
      <c r="D24" s="1">
        <v>14</v>
      </c>
      <c r="E24" s="1">
        <v>28</v>
      </c>
      <c r="G24" s="1" t="s">
        <v>302</v>
      </c>
      <c r="H24" s="1" t="s">
        <v>275</v>
      </c>
      <c r="I24" s="1">
        <v>19</v>
      </c>
      <c r="J24" s="1">
        <v>55</v>
      </c>
      <c r="L24" s="1" t="s">
        <v>311</v>
      </c>
      <c r="M24" s="1" t="s">
        <v>306</v>
      </c>
      <c r="N24" s="1">
        <v>20</v>
      </c>
      <c r="O24" s="1">
        <v>44</v>
      </c>
      <c r="Q24" s="1" t="s">
        <v>336</v>
      </c>
      <c r="R24" s="1" t="s">
        <v>307</v>
      </c>
      <c r="S24" s="1">
        <v>14</v>
      </c>
      <c r="T24" s="1">
        <v>33</v>
      </c>
    </row>
    <row r="25" spans="1:20" x14ac:dyDescent="0.25">
      <c r="A25">
        <v>3</v>
      </c>
      <c r="B25" s="1" t="s">
        <v>329</v>
      </c>
      <c r="C25" s="1" t="s">
        <v>305</v>
      </c>
      <c r="D25" s="1">
        <v>20</v>
      </c>
      <c r="E25" s="1">
        <v>22</v>
      </c>
      <c r="G25" s="1" t="s">
        <v>320</v>
      </c>
      <c r="H25" s="1" t="s">
        <v>307</v>
      </c>
      <c r="I25" s="1">
        <v>17</v>
      </c>
      <c r="J25" s="1">
        <v>41</v>
      </c>
      <c r="L25" s="1" t="s">
        <v>288</v>
      </c>
      <c r="M25" s="1" t="s">
        <v>284</v>
      </c>
      <c r="N25" s="1">
        <v>20</v>
      </c>
      <c r="O25" s="1">
        <v>30</v>
      </c>
      <c r="Q25" s="1" t="s">
        <v>290</v>
      </c>
      <c r="R25" s="1" t="s">
        <v>289</v>
      </c>
      <c r="S25" s="1">
        <v>16</v>
      </c>
      <c r="T25" s="1">
        <v>32</v>
      </c>
    </row>
    <row r="26" spans="1:20" x14ac:dyDescent="0.25">
      <c r="A26">
        <v>4</v>
      </c>
      <c r="B26" s="1" t="s">
        <v>287</v>
      </c>
      <c r="C26" s="1" t="s">
        <v>284</v>
      </c>
      <c r="D26" s="1">
        <v>9</v>
      </c>
      <c r="E26" s="1">
        <v>21</v>
      </c>
      <c r="G26" s="1" t="s">
        <v>290</v>
      </c>
      <c r="H26" s="1" t="s">
        <v>289</v>
      </c>
      <c r="I26" s="1">
        <v>16</v>
      </c>
      <c r="J26" s="1">
        <v>40</v>
      </c>
      <c r="L26" s="1" t="s">
        <v>303</v>
      </c>
      <c r="M26" s="1" t="s">
        <v>307</v>
      </c>
      <c r="N26" s="1">
        <v>17</v>
      </c>
      <c r="O26" s="1">
        <v>27</v>
      </c>
      <c r="Q26" s="1" t="s">
        <v>331</v>
      </c>
      <c r="R26" s="1" t="s">
        <v>307</v>
      </c>
      <c r="S26" s="1">
        <v>13</v>
      </c>
      <c r="T26" s="1">
        <v>28</v>
      </c>
    </row>
    <row r="27" spans="1:20" x14ac:dyDescent="0.25">
      <c r="A27">
        <v>5</v>
      </c>
      <c r="B27" s="1" t="s">
        <v>146</v>
      </c>
      <c r="C27" s="1" t="s">
        <v>306</v>
      </c>
      <c r="D27" s="1">
        <v>5</v>
      </c>
      <c r="E27" s="1">
        <v>12</v>
      </c>
      <c r="G27" s="1" t="s">
        <v>311</v>
      </c>
      <c r="H27" s="1" t="s">
        <v>306</v>
      </c>
      <c r="I27" s="1">
        <v>20</v>
      </c>
      <c r="J27" s="1">
        <v>40</v>
      </c>
      <c r="L27" s="1" t="s">
        <v>297</v>
      </c>
      <c r="M27" s="1" t="s">
        <v>275</v>
      </c>
      <c r="N27" s="1">
        <v>20</v>
      </c>
      <c r="O27" s="1">
        <v>26</v>
      </c>
      <c r="Q27" s="1" t="s">
        <v>274</v>
      </c>
      <c r="R27" s="1" t="s">
        <v>284</v>
      </c>
      <c r="S27" s="1">
        <v>19</v>
      </c>
      <c r="T27" s="1">
        <v>28</v>
      </c>
    </row>
    <row r="28" spans="1:20" x14ac:dyDescent="0.25">
      <c r="A28">
        <v>6</v>
      </c>
      <c r="B28" s="1" t="s">
        <v>326</v>
      </c>
      <c r="C28" s="1" t="s">
        <v>306</v>
      </c>
      <c r="D28" s="1">
        <v>20</v>
      </c>
      <c r="E28" s="1">
        <v>10</v>
      </c>
      <c r="G28" s="1" t="s">
        <v>310</v>
      </c>
      <c r="H28" s="1" t="s">
        <v>306</v>
      </c>
      <c r="I28" s="1">
        <v>16</v>
      </c>
      <c r="J28" s="1">
        <v>39</v>
      </c>
      <c r="L28" s="1" t="s">
        <v>290</v>
      </c>
      <c r="M28" s="1" t="s">
        <v>289</v>
      </c>
      <c r="N28" s="1">
        <v>16</v>
      </c>
      <c r="O28" s="1">
        <v>24</v>
      </c>
      <c r="Q28" s="1" t="s">
        <v>303</v>
      </c>
      <c r="R28" s="1" t="s">
        <v>307</v>
      </c>
      <c r="S28" s="1">
        <v>17</v>
      </c>
      <c r="T28" s="1">
        <v>25</v>
      </c>
    </row>
    <row r="29" spans="1:20" x14ac:dyDescent="0.25">
      <c r="A29">
        <v>7</v>
      </c>
      <c r="B29" s="1" t="s">
        <v>323</v>
      </c>
      <c r="C29" s="1" t="s">
        <v>305</v>
      </c>
      <c r="D29" s="1">
        <v>12</v>
      </c>
      <c r="E29" s="1">
        <v>9</v>
      </c>
      <c r="G29" s="1" t="s">
        <v>288</v>
      </c>
      <c r="H29" s="1" t="s">
        <v>284</v>
      </c>
      <c r="I29" s="1">
        <v>20</v>
      </c>
      <c r="J29" s="1">
        <v>38</v>
      </c>
      <c r="L29" s="1" t="s">
        <v>336</v>
      </c>
      <c r="M29" s="1" t="s">
        <v>307</v>
      </c>
      <c r="N29" s="1">
        <v>14</v>
      </c>
      <c r="O29" s="1">
        <v>23</v>
      </c>
      <c r="Q29" s="1" t="s">
        <v>295</v>
      </c>
      <c r="R29" s="1" t="s">
        <v>289</v>
      </c>
      <c r="S29" s="1">
        <v>21</v>
      </c>
      <c r="T29" s="1">
        <v>23</v>
      </c>
    </row>
    <row r="30" spans="1:20" x14ac:dyDescent="0.25">
      <c r="A30">
        <v>8</v>
      </c>
      <c r="B30" s="1" t="s">
        <v>320</v>
      </c>
      <c r="C30" s="1" t="s">
        <v>307</v>
      </c>
      <c r="D30" s="1">
        <v>17</v>
      </c>
      <c r="E30" s="1">
        <v>7</v>
      </c>
      <c r="G30" s="1" t="s">
        <v>316</v>
      </c>
      <c r="H30" s="1" t="s">
        <v>305</v>
      </c>
      <c r="I30" s="1">
        <v>20</v>
      </c>
      <c r="J30" s="1">
        <v>35</v>
      </c>
      <c r="L30" s="1" t="s">
        <v>314</v>
      </c>
      <c r="M30" s="1" t="s">
        <v>306</v>
      </c>
      <c r="N30" s="1">
        <v>17</v>
      </c>
      <c r="O30" s="1">
        <v>20</v>
      </c>
      <c r="Q30" s="1" t="s">
        <v>314</v>
      </c>
      <c r="R30" s="1" t="s">
        <v>306</v>
      </c>
      <c r="S30" s="1">
        <v>17</v>
      </c>
      <c r="T30" s="1">
        <v>23</v>
      </c>
    </row>
    <row r="31" spans="1:20" x14ac:dyDescent="0.25">
      <c r="A31">
        <v>9</v>
      </c>
      <c r="B31" s="1" t="s">
        <v>293</v>
      </c>
      <c r="C31" s="1" t="s">
        <v>289</v>
      </c>
      <c r="D31" s="1">
        <v>15</v>
      </c>
      <c r="E31" s="1">
        <v>7</v>
      </c>
      <c r="G31" s="1" t="s">
        <v>330</v>
      </c>
      <c r="H31" s="1" t="s">
        <v>284</v>
      </c>
      <c r="I31" s="1">
        <v>11</v>
      </c>
      <c r="J31" s="1">
        <v>35</v>
      </c>
      <c r="L31" s="1" t="s">
        <v>301</v>
      </c>
      <c r="M31" s="1" t="s">
        <v>275</v>
      </c>
      <c r="N31" s="1">
        <v>17</v>
      </c>
      <c r="O31" s="1">
        <v>18</v>
      </c>
      <c r="Q31" s="1" t="s">
        <v>278</v>
      </c>
      <c r="R31" s="1" t="s">
        <v>275</v>
      </c>
      <c r="S31" s="1">
        <v>14</v>
      </c>
      <c r="T31" s="1">
        <v>22</v>
      </c>
    </row>
    <row r="32" spans="1:20" x14ac:dyDescent="0.25">
      <c r="A32">
        <v>10</v>
      </c>
      <c r="B32" s="1" t="s">
        <v>279</v>
      </c>
      <c r="C32" s="1" t="s">
        <v>275</v>
      </c>
      <c r="D32" s="1">
        <v>13</v>
      </c>
      <c r="E32" s="1">
        <v>6</v>
      </c>
      <c r="G32" s="1" t="s">
        <v>295</v>
      </c>
      <c r="H32" s="1" t="s">
        <v>289</v>
      </c>
      <c r="I32" s="1">
        <v>21</v>
      </c>
      <c r="J32" s="1">
        <v>33</v>
      </c>
      <c r="L32" s="1" t="s">
        <v>316</v>
      </c>
      <c r="M32" s="1" t="s">
        <v>305</v>
      </c>
      <c r="N32" s="1">
        <v>20</v>
      </c>
      <c r="O32" s="1">
        <v>18</v>
      </c>
      <c r="Q32" s="1" t="s">
        <v>332</v>
      </c>
      <c r="R32" s="1" t="s">
        <v>307</v>
      </c>
      <c r="S32" s="1">
        <v>18</v>
      </c>
      <c r="T32" s="1">
        <v>21</v>
      </c>
    </row>
    <row r="33" spans="1:20" x14ac:dyDescent="0.25">
      <c r="A33">
        <v>11</v>
      </c>
      <c r="B33" s="1" t="s">
        <v>322</v>
      </c>
      <c r="C33" s="1" t="s">
        <v>289</v>
      </c>
      <c r="D33" s="1">
        <v>13</v>
      </c>
      <c r="E33" s="1">
        <v>6</v>
      </c>
      <c r="G33" s="1" t="s">
        <v>300</v>
      </c>
      <c r="H33" s="1" t="s">
        <v>307</v>
      </c>
      <c r="I33" s="1">
        <v>16</v>
      </c>
      <c r="J33" s="1">
        <v>30</v>
      </c>
      <c r="L33" s="1" t="s">
        <v>291</v>
      </c>
      <c r="M33" s="1" t="s">
        <v>289</v>
      </c>
      <c r="N33" s="1">
        <v>19</v>
      </c>
      <c r="O33" s="1">
        <v>18</v>
      </c>
      <c r="Q33" s="1" t="s">
        <v>292</v>
      </c>
      <c r="R33" s="1" t="s">
        <v>289</v>
      </c>
      <c r="S33" s="1">
        <v>16</v>
      </c>
      <c r="T33" s="1">
        <v>20</v>
      </c>
    </row>
    <row r="34" spans="1:20" x14ac:dyDescent="0.25">
      <c r="A34">
        <v>12</v>
      </c>
      <c r="B34" s="1" t="s">
        <v>288</v>
      </c>
      <c r="C34" s="1" t="s">
        <v>284</v>
      </c>
      <c r="D34" s="1">
        <v>20</v>
      </c>
      <c r="E34" s="1">
        <v>6</v>
      </c>
      <c r="G34" s="1" t="s">
        <v>301</v>
      </c>
      <c r="H34" s="1" t="s">
        <v>275</v>
      </c>
      <c r="I34" s="1">
        <v>17</v>
      </c>
      <c r="J34" s="1">
        <v>29</v>
      </c>
      <c r="L34" s="1" t="s">
        <v>313</v>
      </c>
      <c r="M34" s="1" t="s">
        <v>306</v>
      </c>
      <c r="N34" s="1">
        <v>18</v>
      </c>
      <c r="O34" s="1">
        <v>16</v>
      </c>
      <c r="Q34" s="1" t="s">
        <v>326</v>
      </c>
      <c r="R34" s="1" t="s">
        <v>306</v>
      </c>
      <c r="S34" s="1">
        <v>20</v>
      </c>
      <c r="T34" s="1">
        <v>18</v>
      </c>
    </row>
    <row r="35" spans="1:20" x14ac:dyDescent="0.25">
      <c r="A35">
        <v>13</v>
      </c>
      <c r="B35" s="1" t="s">
        <v>327</v>
      </c>
      <c r="C35" s="1" t="s">
        <v>305</v>
      </c>
      <c r="D35" s="1">
        <v>12</v>
      </c>
      <c r="E35" s="1">
        <v>5</v>
      </c>
      <c r="G35" s="1" t="s">
        <v>297</v>
      </c>
      <c r="H35" s="1" t="s">
        <v>275</v>
      </c>
      <c r="I35" s="1">
        <v>20</v>
      </c>
      <c r="J35" s="1">
        <v>28</v>
      </c>
      <c r="L35" s="1" t="s">
        <v>274</v>
      </c>
      <c r="M35" s="1" t="s">
        <v>284</v>
      </c>
      <c r="N35" s="1">
        <v>19</v>
      </c>
      <c r="O35" s="1">
        <v>15</v>
      </c>
      <c r="Q35" s="1" t="s">
        <v>311</v>
      </c>
      <c r="R35" s="1" t="s">
        <v>306</v>
      </c>
      <c r="S35" s="1">
        <v>20</v>
      </c>
      <c r="T35" s="1">
        <v>15</v>
      </c>
    </row>
    <row r="36" spans="1:20" x14ac:dyDescent="0.25">
      <c r="A36">
        <v>14</v>
      </c>
      <c r="B36" s="1" t="s">
        <v>330</v>
      </c>
      <c r="C36" s="1" t="s">
        <v>284</v>
      </c>
      <c r="D36" s="1">
        <v>11</v>
      </c>
      <c r="E36" s="1">
        <v>5</v>
      </c>
      <c r="G36" s="1" t="s">
        <v>323</v>
      </c>
      <c r="H36" s="1" t="s">
        <v>305</v>
      </c>
      <c r="I36" s="1">
        <v>12</v>
      </c>
      <c r="J36" s="1">
        <v>25</v>
      </c>
      <c r="L36" s="1" t="s">
        <v>315</v>
      </c>
      <c r="M36" s="1" t="s">
        <v>305</v>
      </c>
      <c r="N36" s="1">
        <v>15</v>
      </c>
      <c r="O36" s="1">
        <v>14</v>
      </c>
      <c r="Q36" s="1" t="s">
        <v>322</v>
      </c>
      <c r="R36" s="1" t="s">
        <v>289</v>
      </c>
      <c r="S36" s="1">
        <v>13</v>
      </c>
      <c r="T36" s="1">
        <v>14</v>
      </c>
    </row>
    <row r="37" spans="1:20" x14ac:dyDescent="0.25">
      <c r="A37">
        <v>15</v>
      </c>
      <c r="B37" s="1" t="s">
        <v>292</v>
      </c>
      <c r="C37" s="1" t="s">
        <v>289</v>
      </c>
      <c r="D37" s="1">
        <v>16</v>
      </c>
      <c r="E37" s="1">
        <v>4</v>
      </c>
      <c r="G37" s="1" t="s">
        <v>299</v>
      </c>
      <c r="H37" s="1" t="s">
        <v>305</v>
      </c>
      <c r="I37" s="1">
        <v>12</v>
      </c>
      <c r="J37" s="1">
        <v>25</v>
      </c>
      <c r="L37" s="1" t="s">
        <v>281</v>
      </c>
      <c r="M37" s="1" t="s">
        <v>307</v>
      </c>
      <c r="N37" s="1">
        <v>17</v>
      </c>
      <c r="O37" s="1">
        <v>11</v>
      </c>
      <c r="Q37" s="1" t="s">
        <v>288</v>
      </c>
      <c r="R37" s="1" t="s">
        <v>284</v>
      </c>
      <c r="S37" s="1">
        <v>20</v>
      </c>
      <c r="T37" s="1">
        <v>14</v>
      </c>
    </row>
  </sheetData>
  <mergeCells count="9">
    <mergeCell ref="B21:E21"/>
    <mergeCell ref="G21:J21"/>
    <mergeCell ref="L21:O21"/>
    <mergeCell ref="Q21:T21"/>
    <mergeCell ref="B1:T1"/>
    <mergeCell ref="B3:E3"/>
    <mergeCell ref="G3:J3"/>
    <mergeCell ref="L3:O3"/>
    <mergeCell ref="Q3:T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T32"/>
  <sheetViews>
    <sheetView workbookViewId="0">
      <selection activeCell="V8" sqref="V8"/>
    </sheetView>
  </sheetViews>
  <sheetFormatPr defaultRowHeight="15" x14ac:dyDescent="0.25"/>
  <cols>
    <col min="1" max="1" width="27.7109375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3" t="s">
        <v>275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5"/>
      <c r="Q2" s="11" t="s">
        <v>275</v>
      </c>
    </row>
    <row r="3" spans="1:20" x14ac:dyDescent="0.25">
      <c r="A3" s="17" t="s">
        <v>0</v>
      </c>
      <c r="B3" s="17" t="s">
        <v>1</v>
      </c>
      <c r="C3" s="17" t="s">
        <v>2</v>
      </c>
      <c r="D3" s="17" t="s">
        <v>3</v>
      </c>
      <c r="E3" s="17" t="s">
        <v>4</v>
      </c>
      <c r="F3" s="17" t="s">
        <v>5</v>
      </c>
      <c r="G3" s="17" t="s">
        <v>6</v>
      </c>
      <c r="H3" s="17" t="s">
        <v>7</v>
      </c>
      <c r="I3" s="17" t="s">
        <v>8</v>
      </c>
      <c r="J3" s="17" t="s">
        <v>9</v>
      </c>
      <c r="K3" s="17" t="s">
        <v>10</v>
      </c>
      <c r="L3" s="17" t="s">
        <v>11</v>
      </c>
      <c r="M3" s="17" t="s">
        <v>12</v>
      </c>
      <c r="N3" s="17" t="s">
        <v>36</v>
      </c>
      <c r="O3" s="17" t="s">
        <v>37</v>
      </c>
      <c r="P3" s="17" t="s">
        <v>38</v>
      </c>
      <c r="Q3" s="9"/>
      <c r="R3" t="s">
        <v>39</v>
      </c>
      <c r="S3" t="s">
        <v>40</v>
      </c>
    </row>
    <row r="4" spans="1:20" x14ac:dyDescent="0.25">
      <c r="A4" s="2" t="s">
        <v>297</v>
      </c>
      <c r="B4" s="1">
        <v>20</v>
      </c>
      <c r="C4" s="1">
        <v>24</v>
      </c>
      <c r="D4" s="1">
        <v>26</v>
      </c>
      <c r="E4" s="1">
        <v>8</v>
      </c>
      <c r="F4" s="1">
        <v>41</v>
      </c>
      <c r="G4" s="1">
        <v>46</v>
      </c>
      <c r="H4" s="1">
        <v>35</v>
      </c>
      <c r="I4" s="1">
        <v>2</v>
      </c>
      <c r="J4" s="1">
        <v>28</v>
      </c>
      <c r="K4" s="1">
        <v>0</v>
      </c>
      <c r="L4" s="1">
        <v>0</v>
      </c>
      <c r="M4" s="1">
        <v>134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11.25</v>
      </c>
      <c r="R4">
        <f>SUM(M4,I4,H4,(G4*1.5),F4)</f>
        <v>281</v>
      </c>
      <c r="S4">
        <f>SUM((J4*2),(K4*3),(L4*4))</f>
        <v>56</v>
      </c>
      <c r="T4" t="str">
        <f>IFERROR(VLOOKUP(A4,Games!$I$2:$I$246,1,FALSE)," ")</f>
        <v xml:space="preserve"> </v>
      </c>
    </row>
    <row r="5" spans="1:20" x14ac:dyDescent="0.25">
      <c r="A5" s="2" t="s">
        <v>302</v>
      </c>
      <c r="B5" s="1">
        <v>19</v>
      </c>
      <c r="C5" s="1">
        <v>9</v>
      </c>
      <c r="D5" s="1">
        <v>6</v>
      </c>
      <c r="E5" s="1">
        <v>5</v>
      </c>
      <c r="F5" s="1">
        <v>48</v>
      </c>
      <c r="G5" s="1">
        <v>40</v>
      </c>
      <c r="H5" s="1">
        <v>33</v>
      </c>
      <c r="I5" s="1">
        <v>2</v>
      </c>
      <c r="J5" s="1">
        <v>55</v>
      </c>
      <c r="K5" s="1">
        <v>0</v>
      </c>
      <c r="L5" s="1">
        <v>0</v>
      </c>
      <c r="M5" s="1">
        <v>41</v>
      </c>
      <c r="N5" s="1">
        <f>VLOOKUP(A5,Games!$A$2:$D$527,3,FALSE)</f>
        <v>0</v>
      </c>
      <c r="O5" s="1">
        <f>VLOOKUP(A5,Games!$A$2:$D$527,4,FALSE)</f>
        <v>19</v>
      </c>
      <c r="P5" s="3">
        <f t="shared" ref="P5:P7" si="0">(R5-S5)/B5</f>
        <v>3.8947368421052633</v>
      </c>
      <c r="R5">
        <f t="shared" ref="R5:R7" si="1">SUM(M5,I5,H5,(G5*1.5),F5)</f>
        <v>184</v>
      </c>
      <c r="S5">
        <f t="shared" ref="S5:S7" si="2">SUM((J5*2),(K5*3),(L5*4))</f>
        <v>110</v>
      </c>
      <c r="T5" t="str">
        <f>IFERROR(VLOOKUP(A5,Games!$I$2:$I$246,1,FALSE)," ")</f>
        <v xml:space="preserve"> </v>
      </c>
    </row>
    <row r="6" spans="1:20" x14ac:dyDescent="0.25">
      <c r="A6" s="2" t="s">
        <v>280</v>
      </c>
      <c r="B6" s="1">
        <v>18</v>
      </c>
      <c r="C6" s="1">
        <v>36</v>
      </c>
      <c r="D6" s="1">
        <v>0</v>
      </c>
      <c r="E6" s="1">
        <v>2</v>
      </c>
      <c r="F6" s="1">
        <v>143</v>
      </c>
      <c r="G6" s="1">
        <v>12</v>
      </c>
      <c r="H6" s="1">
        <v>20</v>
      </c>
      <c r="I6" s="1">
        <v>3</v>
      </c>
      <c r="J6" s="1">
        <v>21</v>
      </c>
      <c r="K6" s="1">
        <v>0</v>
      </c>
      <c r="L6" s="1">
        <v>0</v>
      </c>
      <c r="M6" s="1">
        <v>74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12</v>
      </c>
      <c r="R6">
        <f t="shared" si="1"/>
        <v>258</v>
      </c>
      <c r="S6">
        <f t="shared" si="2"/>
        <v>42</v>
      </c>
      <c r="T6" t="str">
        <f>IFERROR(VLOOKUP(A6,Games!$I$2:$I$246,1,FALSE)," ")</f>
        <v xml:space="preserve"> </v>
      </c>
    </row>
    <row r="7" spans="1:20" x14ac:dyDescent="0.25">
      <c r="A7" s="2" t="s">
        <v>301</v>
      </c>
      <c r="B7" s="1">
        <v>17</v>
      </c>
      <c r="C7" s="1">
        <v>50</v>
      </c>
      <c r="D7" s="1">
        <v>18</v>
      </c>
      <c r="E7" s="1">
        <v>7</v>
      </c>
      <c r="F7" s="1">
        <v>167</v>
      </c>
      <c r="G7" s="1">
        <v>37</v>
      </c>
      <c r="H7" s="1">
        <v>37</v>
      </c>
      <c r="I7" s="1">
        <v>33</v>
      </c>
      <c r="J7" s="1">
        <v>29</v>
      </c>
      <c r="K7" s="1">
        <v>0</v>
      </c>
      <c r="L7" s="1">
        <v>0</v>
      </c>
      <c r="M7" s="1">
        <v>161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23.264705882352942</v>
      </c>
      <c r="R7">
        <f t="shared" si="1"/>
        <v>453.5</v>
      </c>
      <c r="S7">
        <f t="shared" si="2"/>
        <v>58</v>
      </c>
      <c r="T7" t="str">
        <f>IFERROR(VLOOKUP(A7,Games!$I$2:$I$246,1,FALSE)," ")</f>
        <v xml:space="preserve"> </v>
      </c>
    </row>
    <row r="8" spans="1:20" x14ac:dyDescent="0.25">
      <c r="A8" s="2" t="s">
        <v>276</v>
      </c>
      <c r="B8" s="1">
        <v>16</v>
      </c>
      <c r="C8" s="1">
        <v>11</v>
      </c>
      <c r="D8" s="1">
        <v>0</v>
      </c>
      <c r="E8" s="1">
        <v>0</v>
      </c>
      <c r="F8" s="1">
        <v>25</v>
      </c>
      <c r="G8" s="1">
        <v>15</v>
      </c>
      <c r="H8" s="1">
        <v>10</v>
      </c>
      <c r="I8" s="1">
        <v>0</v>
      </c>
      <c r="J8" s="1">
        <v>11</v>
      </c>
      <c r="K8" s="1">
        <v>0</v>
      </c>
      <c r="L8" s="1">
        <v>0</v>
      </c>
      <c r="M8" s="1">
        <v>22</v>
      </c>
      <c r="N8" s="1">
        <f>VLOOKUP(A8,Games!$A$2:$D$527,3,FALSE)</f>
        <v>0</v>
      </c>
      <c r="O8" s="1">
        <f>VLOOKUP(A8,Games!$A$2:$D$527,4,FALSE)</f>
        <v>16</v>
      </c>
      <c r="P8" s="3">
        <f t="shared" ref="P8:P11" si="3">(R8-S8)/B8</f>
        <v>3.59375</v>
      </c>
      <c r="R8">
        <f t="shared" ref="R8:R11" si="4">SUM(M8,I8,H8,(G8*1.5),F8)</f>
        <v>79.5</v>
      </c>
      <c r="S8">
        <f t="shared" ref="S8:S11" si="5">SUM((J8*2),(K8*3),(L8*4))</f>
        <v>22</v>
      </c>
      <c r="T8" t="str">
        <f>IFERROR(VLOOKUP(A8,Games!$I$2:$I$246,1,FALSE)," ")</f>
        <v xml:space="preserve"> </v>
      </c>
    </row>
    <row r="9" spans="1:20" x14ac:dyDescent="0.25">
      <c r="A9" s="2" t="s">
        <v>325</v>
      </c>
      <c r="B9" s="1">
        <v>15</v>
      </c>
      <c r="C9" s="1">
        <v>26</v>
      </c>
      <c r="D9" s="1">
        <v>7</v>
      </c>
      <c r="E9" s="1">
        <v>3</v>
      </c>
      <c r="F9" s="1">
        <v>61</v>
      </c>
      <c r="G9" s="1">
        <v>23</v>
      </c>
      <c r="H9" s="1">
        <v>12</v>
      </c>
      <c r="I9" s="1">
        <v>1</v>
      </c>
      <c r="J9" s="1">
        <v>16</v>
      </c>
      <c r="K9" s="1">
        <v>0</v>
      </c>
      <c r="L9" s="1">
        <v>0</v>
      </c>
      <c r="M9" s="1">
        <v>76</v>
      </c>
      <c r="N9" s="1">
        <f>VLOOKUP(A9,Games!$A$2:$D$527,3,FALSE)</f>
        <v>0</v>
      </c>
      <c r="O9" s="1">
        <f>VLOOKUP(A9,Games!$A$2:$D$527,4,FALSE)</f>
        <v>15</v>
      </c>
      <c r="P9" s="3">
        <f t="shared" si="3"/>
        <v>10.166666666666666</v>
      </c>
      <c r="R9">
        <f t="shared" si="4"/>
        <v>184.5</v>
      </c>
      <c r="S9">
        <f t="shared" si="5"/>
        <v>32</v>
      </c>
      <c r="T9" t="str">
        <f>IFERROR(VLOOKUP(A9,Games!$I$2:$I$246,1,FALSE)," ")</f>
        <v xml:space="preserve"> </v>
      </c>
    </row>
    <row r="10" spans="1:20" x14ac:dyDescent="0.25">
      <c r="A10" s="2" t="s">
        <v>278</v>
      </c>
      <c r="B10" s="1">
        <v>14</v>
      </c>
      <c r="C10" s="1">
        <v>52</v>
      </c>
      <c r="D10" s="1">
        <v>3</v>
      </c>
      <c r="E10" s="1">
        <v>22</v>
      </c>
      <c r="F10" s="1">
        <v>123</v>
      </c>
      <c r="G10" s="1">
        <v>18</v>
      </c>
      <c r="H10" s="1">
        <v>21</v>
      </c>
      <c r="I10" s="1">
        <v>3</v>
      </c>
      <c r="J10" s="1">
        <v>9</v>
      </c>
      <c r="K10" s="1">
        <v>0</v>
      </c>
      <c r="L10" s="1">
        <v>0</v>
      </c>
      <c r="M10" s="1">
        <v>135</v>
      </c>
      <c r="N10" s="1">
        <f>VLOOKUP(A10,Games!$A$2:$D$527,3,FALSE)</f>
        <v>0</v>
      </c>
      <c r="O10" s="1">
        <f>VLOOKUP(A10,Games!$A$2:$D$527,4,FALSE)</f>
        <v>14</v>
      </c>
      <c r="P10" s="3">
        <f t="shared" si="3"/>
        <v>20.785714285714285</v>
      </c>
      <c r="R10">
        <f t="shared" si="4"/>
        <v>309</v>
      </c>
      <c r="S10">
        <f t="shared" si="5"/>
        <v>18</v>
      </c>
      <c r="T10" t="str">
        <f>IFERROR(VLOOKUP(A10,Games!$I$2:$I$246,1,FALSE)," ")</f>
        <v xml:space="preserve"> </v>
      </c>
    </row>
    <row r="11" spans="1:20" x14ac:dyDescent="0.25">
      <c r="A11" s="2" t="s">
        <v>279</v>
      </c>
      <c r="B11" s="1">
        <v>13</v>
      </c>
      <c r="C11" s="1">
        <v>23</v>
      </c>
      <c r="D11" s="1">
        <v>8</v>
      </c>
      <c r="E11" s="1">
        <v>7</v>
      </c>
      <c r="F11" s="1">
        <v>82</v>
      </c>
      <c r="G11" s="1">
        <v>11</v>
      </c>
      <c r="H11" s="1">
        <v>22</v>
      </c>
      <c r="I11" s="1">
        <v>6</v>
      </c>
      <c r="J11" s="1">
        <v>21</v>
      </c>
      <c r="K11" s="1">
        <v>0</v>
      </c>
      <c r="L11" s="1">
        <v>0</v>
      </c>
      <c r="M11" s="1">
        <v>77</v>
      </c>
      <c r="N11" s="1">
        <f>VLOOKUP(A11,Games!$A$2:$D$527,3,FALSE)</f>
        <v>1</v>
      </c>
      <c r="O11" s="1">
        <f>VLOOKUP(A11,Games!$A$2:$D$527,4,FALSE)</f>
        <v>14</v>
      </c>
      <c r="P11" s="3">
        <f t="shared" si="3"/>
        <v>12.423076923076923</v>
      </c>
      <c r="R11">
        <f t="shared" si="4"/>
        <v>203.5</v>
      </c>
      <c r="S11">
        <f t="shared" si="5"/>
        <v>42</v>
      </c>
      <c r="T11" t="str">
        <f>IFERROR(VLOOKUP(A11,Games!$I$2:$I$246,1,FALSE)," ")</f>
        <v xml:space="preserve"> </v>
      </c>
    </row>
    <row r="12" spans="1:20" x14ac:dyDescent="0.25">
      <c r="A12" s="2" t="s">
        <v>277</v>
      </c>
      <c r="B12" s="1">
        <v>6</v>
      </c>
      <c r="C12" s="1">
        <v>6</v>
      </c>
      <c r="D12" s="1">
        <v>3</v>
      </c>
      <c r="E12" s="1">
        <v>0</v>
      </c>
      <c r="F12" s="1">
        <v>18</v>
      </c>
      <c r="G12" s="1">
        <v>23</v>
      </c>
      <c r="H12" s="1">
        <v>2</v>
      </c>
      <c r="I12" s="1">
        <v>0</v>
      </c>
      <c r="J12" s="1">
        <v>4</v>
      </c>
      <c r="K12" s="1">
        <v>0</v>
      </c>
      <c r="L12" s="1">
        <v>0</v>
      </c>
      <c r="M12" s="1">
        <v>21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" si="6">(R12-S12)/B12</f>
        <v>11.25</v>
      </c>
      <c r="R12">
        <f t="shared" ref="R12" si="7">SUM(M12,I12,H12,(G12*1.5),F12)</f>
        <v>75.5</v>
      </c>
      <c r="S12">
        <f t="shared" ref="S12" si="8">SUM((J12*2),(K12*3),(L12*4))</f>
        <v>8</v>
      </c>
      <c r="T12" t="str">
        <f>IFERROR(VLOOKUP(A12,Games!$I$2:$I$246,1,FALSE)," ")</f>
        <v xml:space="preserve"> </v>
      </c>
    </row>
    <row r="13" spans="1:20" x14ac:dyDescent="0.25">
      <c r="A13" s="2" t="s">
        <v>349</v>
      </c>
      <c r="B13" s="1">
        <v>2</v>
      </c>
      <c r="C13" s="1">
        <v>5</v>
      </c>
      <c r="D13" s="1">
        <v>1</v>
      </c>
      <c r="E13" s="1">
        <v>2</v>
      </c>
      <c r="F13" s="1">
        <v>15</v>
      </c>
      <c r="G13" s="1">
        <v>2</v>
      </c>
      <c r="H13" s="1">
        <v>2</v>
      </c>
      <c r="I13" s="1">
        <v>2</v>
      </c>
      <c r="J13" s="1">
        <v>2</v>
      </c>
      <c r="K13" s="1">
        <v>0</v>
      </c>
      <c r="L13" s="1">
        <v>0</v>
      </c>
      <c r="M13" s="1">
        <v>15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5" si="9">(R13-S13)/B13</f>
        <v>16.5</v>
      </c>
      <c r="R13">
        <f t="shared" ref="R13:R15" si="10">SUM(M13,I13,H13,(G13*1.5),F13)</f>
        <v>37</v>
      </c>
      <c r="S13">
        <f t="shared" ref="S13:S15" si="11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342</v>
      </c>
      <c r="B14" s="1">
        <v>2</v>
      </c>
      <c r="C14" s="1">
        <v>4</v>
      </c>
      <c r="D14" s="1">
        <v>0</v>
      </c>
      <c r="E14" s="1">
        <v>1</v>
      </c>
      <c r="F14" s="1">
        <v>3</v>
      </c>
      <c r="G14" s="1">
        <v>1</v>
      </c>
      <c r="H14" s="1">
        <v>2</v>
      </c>
      <c r="I14" s="1">
        <v>0</v>
      </c>
      <c r="J14" s="1">
        <v>3</v>
      </c>
      <c r="K14" s="1">
        <v>0</v>
      </c>
      <c r="L14" s="1">
        <v>0</v>
      </c>
      <c r="M14" s="1">
        <v>9</v>
      </c>
      <c r="N14" s="1">
        <f>VLOOKUP(A14,Games!$A$2:$D$527,3,FALSE)</f>
        <v>0</v>
      </c>
      <c r="O14" s="1">
        <f>VLOOKUP(A14,Games!$A$2:$D$527,4,FALSE)</f>
        <v>2</v>
      </c>
      <c r="P14" s="3">
        <f t="shared" si="9"/>
        <v>4.75</v>
      </c>
      <c r="R14">
        <f t="shared" si="10"/>
        <v>15.5</v>
      </c>
      <c r="S14">
        <f t="shared" si="11"/>
        <v>6</v>
      </c>
      <c r="T14" t="str">
        <f>IFERROR(VLOOKUP(A14,Games!$I$2:$I$246,1,FALSE)," ")</f>
        <v xml:space="preserve"> </v>
      </c>
    </row>
    <row r="15" spans="1:20" x14ac:dyDescent="0.25">
      <c r="A15" s="2" t="s">
        <v>358</v>
      </c>
      <c r="B15" s="1">
        <v>1</v>
      </c>
      <c r="C15" s="1">
        <v>1</v>
      </c>
      <c r="D15" s="1">
        <v>2</v>
      </c>
      <c r="E15" s="1">
        <v>0</v>
      </c>
      <c r="F15" s="1">
        <v>5</v>
      </c>
      <c r="G15" s="1">
        <v>1</v>
      </c>
      <c r="H15" s="1">
        <v>3</v>
      </c>
      <c r="I15" s="1">
        <v>1</v>
      </c>
      <c r="J15" s="1">
        <v>3</v>
      </c>
      <c r="K15" s="1">
        <v>0</v>
      </c>
      <c r="L15" s="1">
        <v>0</v>
      </c>
      <c r="M15" s="1">
        <v>8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12.5</v>
      </c>
      <c r="R15">
        <f t="shared" si="10"/>
        <v>18.5</v>
      </c>
      <c r="S15">
        <f t="shared" si="11"/>
        <v>6</v>
      </c>
      <c r="T15" t="str">
        <f>IFERROR(VLOOKUP(A15,Games!$I$2:$I$246,1,FALSE)," ")</f>
        <v xml:space="preserve"> </v>
      </c>
    </row>
    <row r="16" spans="1:20" x14ac:dyDescent="0.25">
      <c r="A16" s="2" t="s">
        <v>346</v>
      </c>
      <c r="B16" s="1">
        <v>1</v>
      </c>
      <c r="C16" s="1">
        <v>3</v>
      </c>
      <c r="D16" s="1">
        <v>0</v>
      </c>
      <c r="E16" s="1">
        <v>6</v>
      </c>
      <c r="F16" s="1">
        <v>8</v>
      </c>
      <c r="G16" s="1">
        <v>3</v>
      </c>
      <c r="H16" s="1">
        <v>1</v>
      </c>
      <c r="I16" s="1">
        <v>1</v>
      </c>
      <c r="J16" s="1">
        <v>4</v>
      </c>
      <c r="K16" s="1">
        <v>0</v>
      </c>
      <c r="L16" s="1">
        <v>0</v>
      </c>
      <c r="M16" s="1">
        <v>12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12">(R16-S16)/B16</f>
        <v>18.5</v>
      </c>
      <c r="R16">
        <f t="shared" ref="R16" si="13">SUM(M16,I16,H16,(G16*1.5),F16)</f>
        <v>26.5</v>
      </c>
      <c r="S16">
        <f t="shared" ref="S16" si="14">SUM((J16*2),(K16*3),(L16*4))</f>
        <v>8</v>
      </c>
      <c r="T16" t="str">
        <f>IFERROR(VLOOKUP(A16,Games!$I$2:$I$246,1,FALSE)," ")</f>
        <v xml:space="preserve"> </v>
      </c>
    </row>
    <row r="17" spans="1:14" x14ac:dyDescent="0.25">
      <c r="A17" s="21" t="s">
        <v>13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</row>
    <row r="18" spans="1:14" x14ac:dyDescent="0.25">
      <c r="A18" s="23" t="s">
        <v>275</v>
      </c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</row>
    <row r="19" spans="1:14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4" x14ac:dyDescent="0.25">
      <c r="A20" s="2" t="str">
        <f t="shared" ref="A20:A32" si="15">IF(A4=""," ",A4)</f>
        <v>Glen Segeri</v>
      </c>
      <c r="B20" s="1"/>
      <c r="C20" s="3">
        <f t="shared" ref="C20:M20" si="16">IF(ISNUMBER($B4),C4/$B4," ")</f>
        <v>1.2</v>
      </c>
      <c r="D20" s="3">
        <f t="shared" si="16"/>
        <v>1.3</v>
      </c>
      <c r="E20" s="3">
        <f t="shared" si="16"/>
        <v>0.4</v>
      </c>
      <c r="F20" s="3">
        <f t="shared" si="16"/>
        <v>2.0499999999999998</v>
      </c>
      <c r="G20" s="3">
        <f t="shared" si="16"/>
        <v>2.2999999999999998</v>
      </c>
      <c r="H20" s="3">
        <f t="shared" si="16"/>
        <v>1.75</v>
      </c>
      <c r="I20" s="3">
        <f t="shared" si="16"/>
        <v>0.1</v>
      </c>
      <c r="J20" s="3">
        <f t="shared" si="16"/>
        <v>1.4</v>
      </c>
      <c r="K20" s="3">
        <f t="shared" si="16"/>
        <v>0</v>
      </c>
      <c r="L20" s="3">
        <f t="shared" si="16"/>
        <v>0</v>
      </c>
      <c r="M20" s="3">
        <f t="shared" si="16"/>
        <v>6.7</v>
      </c>
      <c r="N20" s="14"/>
    </row>
    <row r="21" spans="1:14" x14ac:dyDescent="0.25">
      <c r="A21" s="2" t="str">
        <f t="shared" si="15"/>
        <v>Andrew Yeung</v>
      </c>
      <c r="B21" s="1"/>
      <c r="C21" s="3">
        <f t="shared" ref="C21:M21" si="17">IF(ISNUMBER($B5),C5/$B5," ")</f>
        <v>0.47368421052631576</v>
      </c>
      <c r="D21" s="3">
        <f t="shared" si="17"/>
        <v>0.31578947368421051</v>
      </c>
      <c r="E21" s="3">
        <f t="shared" si="17"/>
        <v>0.26315789473684209</v>
      </c>
      <c r="F21" s="3">
        <f t="shared" si="17"/>
        <v>2.5263157894736841</v>
      </c>
      <c r="G21" s="3">
        <f t="shared" si="17"/>
        <v>2.1052631578947367</v>
      </c>
      <c r="H21" s="3">
        <f t="shared" si="17"/>
        <v>1.736842105263158</v>
      </c>
      <c r="I21" s="3">
        <f t="shared" si="17"/>
        <v>0.10526315789473684</v>
      </c>
      <c r="J21" s="3">
        <f t="shared" si="17"/>
        <v>2.8947368421052633</v>
      </c>
      <c r="K21" s="3">
        <f t="shared" si="17"/>
        <v>0</v>
      </c>
      <c r="L21" s="3">
        <f t="shared" si="17"/>
        <v>0</v>
      </c>
      <c r="M21" s="3">
        <f t="shared" si="17"/>
        <v>2.1578947368421053</v>
      </c>
    </row>
    <row r="22" spans="1:14" x14ac:dyDescent="0.25">
      <c r="A22" s="2" t="str">
        <f t="shared" si="15"/>
        <v>Leigh Gittoes</v>
      </c>
      <c r="B22" s="1"/>
      <c r="C22" s="3">
        <f t="shared" ref="C22:M22" si="18">IF(ISNUMBER($B6),C6/$B6," ")</f>
        <v>2</v>
      </c>
      <c r="D22" s="3">
        <f t="shared" si="18"/>
        <v>0</v>
      </c>
      <c r="E22" s="3">
        <f t="shared" si="18"/>
        <v>0.1111111111111111</v>
      </c>
      <c r="F22" s="3">
        <f t="shared" si="18"/>
        <v>7.9444444444444446</v>
      </c>
      <c r="G22" s="3">
        <f t="shared" si="18"/>
        <v>0.66666666666666663</v>
      </c>
      <c r="H22" s="3">
        <f t="shared" si="18"/>
        <v>1.1111111111111112</v>
      </c>
      <c r="I22" s="3">
        <f t="shared" si="18"/>
        <v>0.16666666666666666</v>
      </c>
      <c r="J22" s="3">
        <f t="shared" si="18"/>
        <v>1.1666666666666667</v>
      </c>
      <c r="K22" s="3">
        <f t="shared" si="18"/>
        <v>0</v>
      </c>
      <c r="L22" s="3">
        <f t="shared" si="18"/>
        <v>0</v>
      </c>
      <c r="M22" s="3">
        <f t="shared" si="18"/>
        <v>4.1111111111111107</v>
      </c>
    </row>
    <row r="23" spans="1:14" x14ac:dyDescent="0.25">
      <c r="A23" s="2" t="str">
        <f t="shared" si="15"/>
        <v>Tim Frommel</v>
      </c>
      <c r="B23" s="1"/>
      <c r="C23" s="3">
        <f t="shared" ref="C23:M23" si="19">IF(ISNUMBER($B7),C7/$B7," ")</f>
        <v>2.9411764705882355</v>
      </c>
      <c r="D23" s="3">
        <f t="shared" si="19"/>
        <v>1.0588235294117647</v>
      </c>
      <c r="E23" s="3">
        <f t="shared" si="19"/>
        <v>0.41176470588235292</v>
      </c>
      <c r="F23" s="3">
        <f t="shared" si="19"/>
        <v>9.8235294117647065</v>
      </c>
      <c r="G23" s="3">
        <f t="shared" si="19"/>
        <v>2.1764705882352939</v>
      </c>
      <c r="H23" s="3">
        <f t="shared" si="19"/>
        <v>2.1764705882352939</v>
      </c>
      <c r="I23" s="3">
        <f t="shared" si="19"/>
        <v>1.9411764705882353</v>
      </c>
      <c r="J23" s="3">
        <f t="shared" si="19"/>
        <v>1.7058823529411764</v>
      </c>
      <c r="K23" s="3">
        <f t="shared" si="19"/>
        <v>0</v>
      </c>
      <c r="L23" s="3">
        <f t="shared" si="19"/>
        <v>0</v>
      </c>
      <c r="M23" s="3">
        <f t="shared" si="19"/>
        <v>9.4705882352941178</v>
      </c>
    </row>
    <row r="24" spans="1:14" x14ac:dyDescent="0.25">
      <c r="A24" s="2" t="str">
        <f t="shared" si="15"/>
        <v>Adrian Siu</v>
      </c>
      <c r="B24" s="1"/>
      <c r="C24" s="3">
        <f t="shared" ref="C24:M24" si="20">IF(ISNUMBER($B8),C8/$B8," ")</f>
        <v>0.6875</v>
      </c>
      <c r="D24" s="3">
        <f t="shared" si="20"/>
        <v>0</v>
      </c>
      <c r="E24" s="3">
        <f t="shared" si="20"/>
        <v>0</v>
      </c>
      <c r="F24" s="3">
        <f t="shared" si="20"/>
        <v>1.5625</v>
      </c>
      <c r="G24" s="3">
        <f t="shared" si="20"/>
        <v>0.9375</v>
      </c>
      <c r="H24" s="3">
        <f t="shared" si="20"/>
        <v>0.625</v>
      </c>
      <c r="I24" s="3">
        <f t="shared" si="20"/>
        <v>0</v>
      </c>
      <c r="J24" s="3">
        <f t="shared" si="20"/>
        <v>0.6875</v>
      </c>
      <c r="K24" s="3">
        <f t="shared" si="20"/>
        <v>0</v>
      </c>
      <c r="L24" s="3">
        <f t="shared" si="20"/>
        <v>0</v>
      </c>
      <c r="M24" s="3">
        <f t="shared" si="20"/>
        <v>1.375</v>
      </c>
    </row>
    <row r="25" spans="1:14" x14ac:dyDescent="0.25">
      <c r="A25" s="2" t="str">
        <f t="shared" si="15"/>
        <v>Aiden Clifford</v>
      </c>
      <c r="B25" s="1"/>
      <c r="C25" s="3">
        <f t="shared" ref="C25:M25" si="21">IF(ISNUMBER($B9),C9/$B9," ")</f>
        <v>1.7333333333333334</v>
      </c>
      <c r="D25" s="3">
        <f t="shared" si="21"/>
        <v>0.46666666666666667</v>
      </c>
      <c r="E25" s="3">
        <f t="shared" si="21"/>
        <v>0.2</v>
      </c>
      <c r="F25" s="3">
        <f t="shared" si="21"/>
        <v>4.0666666666666664</v>
      </c>
      <c r="G25" s="3">
        <f t="shared" si="21"/>
        <v>1.5333333333333334</v>
      </c>
      <c r="H25" s="3">
        <f t="shared" si="21"/>
        <v>0.8</v>
      </c>
      <c r="I25" s="3">
        <f t="shared" si="21"/>
        <v>6.6666666666666666E-2</v>
      </c>
      <c r="J25" s="3">
        <f t="shared" si="21"/>
        <v>1.0666666666666667</v>
      </c>
      <c r="K25" s="3">
        <f t="shared" si="21"/>
        <v>0</v>
      </c>
      <c r="L25" s="3">
        <f t="shared" si="21"/>
        <v>0</v>
      </c>
      <c r="M25" s="3">
        <f t="shared" si="21"/>
        <v>5.0666666666666664</v>
      </c>
    </row>
    <row r="26" spans="1:14" x14ac:dyDescent="0.25">
      <c r="A26" s="2" t="str">
        <f t="shared" si="15"/>
        <v>James Gaukroger</v>
      </c>
      <c r="B26" s="1"/>
      <c r="C26" s="3">
        <f t="shared" ref="C26:M26" si="22">IF(ISNUMBER($B10),C10/$B10," ")</f>
        <v>3.7142857142857144</v>
      </c>
      <c r="D26" s="3">
        <f t="shared" si="22"/>
        <v>0.21428571428571427</v>
      </c>
      <c r="E26" s="3">
        <f t="shared" si="22"/>
        <v>1.5714285714285714</v>
      </c>
      <c r="F26" s="3">
        <f t="shared" si="22"/>
        <v>8.7857142857142865</v>
      </c>
      <c r="G26" s="3">
        <f t="shared" si="22"/>
        <v>1.2857142857142858</v>
      </c>
      <c r="H26" s="3">
        <f t="shared" si="22"/>
        <v>1.5</v>
      </c>
      <c r="I26" s="3">
        <f t="shared" si="22"/>
        <v>0.21428571428571427</v>
      </c>
      <c r="J26" s="3">
        <f t="shared" si="22"/>
        <v>0.6428571428571429</v>
      </c>
      <c r="K26" s="3">
        <f t="shared" si="22"/>
        <v>0</v>
      </c>
      <c r="L26" s="3">
        <f t="shared" si="22"/>
        <v>0</v>
      </c>
      <c r="M26" s="3">
        <f t="shared" si="22"/>
        <v>9.6428571428571423</v>
      </c>
    </row>
    <row r="27" spans="1:14" x14ac:dyDescent="0.25">
      <c r="A27" s="2" t="str">
        <f t="shared" si="15"/>
        <v>Aaron Randall</v>
      </c>
      <c r="B27" s="1"/>
      <c r="C27" s="3">
        <f t="shared" ref="C27:M27" si="23">IF(ISNUMBER($B11),C11/$B11," ")</f>
        <v>1.7692307692307692</v>
      </c>
      <c r="D27" s="3">
        <f t="shared" si="23"/>
        <v>0.61538461538461542</v>
      </c>
      <c r="E27" s="3">
        <f t="shared" si="23"/>
        <v>0.53846153846153844</v>
      </c>
      <c r="F27" s="3">
        <f t="shared" si="23"/>
        <v>6.3076923076923075</v>
      </c>
      <c r="G27" s="3">
        <f t="shared" si="23"/>
        <v>0.84615384615384615</v>
      </c>
      <c r="H27" s="3">
        <f t="shared" si="23"/>
        <v>1.6923076923076923</v>
      </c>
      <c r="I27" s="3">
        <f t="shared" si="23"/>
        <v>0.46153846153846156</v>
      </c>
      <c r="J27" s="3">
        <f t="shared" si="23"/>
        <v>1.6153846153846154</v>
      </c>
      <c r="K27" s="3">
        <f t="shared" si="23"/>
        <v>0</v>
      </c>
      <c r="L27" s="3">
        <f t="shared" si="23"/>
        <v>0</v>
      </c>
      <c r="M27" s="3">
        <f t="shared" si="23"/>
        <v>5.9230769230769234</v>
      </c>
    </row>
    <row r="28" spans="1:14" x14ac:dyDescent="0.25">
      <c r="A28" s="2" t="str">
        <f t="shared" si="15"/>
        <v>Pierre Johannessen</v>
      </c>
      <c r="B28" s="1"/>
      <c r="C28" s="3">
        <f t="shared" ref="C28:M28" si="24">IF(ISNUMBER($B12),C12/$B12," ")</f>
        <v>1</v>
      </c>
      <c r="D28" s="3">
        <f t="shared" si="24"/>
        <v>0.5</v>
      </c>
      <c r="E28" s="3">
        <f t="shared" si="24"/>
        <v>0</v>
      </c>
      <c r="F28" s="3">
        <f t="shared" si="24"/>
        <v>3</v>
      </c>
      <c r="G28" s="3">
        <f t="shared" si="24"/>
        <v>3.8333333333333335</v>
      </c>
      <c r="H28" s="3">
        <f t="shared" si="24"/>
        <v>0.33333333333333331</v>
      </c>
      <c r="I28" s="3">
        <f t="shared" si="24"/>
        <v>0</v>
      </c>
      <c r="J28" s="3">
        <f t="shared" si="24"/>
        <v>0.66666666666666663</v>
      </c>
      <c r="K28" s="3">
        <f t="shared" si="24"/>
        <v>0</v>
      </c>
      <c r="L28" s="3">
        <f t="shared" si="24"/>
        <v>0</v>
      </c>
      <c r="M28" s="3">
        <f t="shared" si="24"/>
        <v>3.5</v>
      </c>
    </row>
    <row r="29" spans="1:14" x14ac:dyDescent="0.25">
      <c r="A29" s="2" t="str">
        <f t="shared" si="15"/>
        <v>Davis Tivalu</v>
      </c>
      <c r="B29" s="1"/>
      <c r="C29" s="3">
        <f t="shared" ref="C29:M29" si="25">IF(ISNUMBER($B13),C13/$B13," ")</f>
        <v>2.5</v>
      </c>
      <c r="D29" s="3">
        <f t="shared" si="25"/>
        <v>0.5</v>
      </c>
      <c r="E29" s="3">
        <f t="shared" si="25"/>
        <v>1</v>
      </c>
      <c r="F29" s="3">
        <f t="shared" si="25"/>
        <v>7.5</v>
      </c>
      <c r="G29" s="3">
        <f t="shared" si="25"/>
        <v>1</v>
      </c>
      <c r="H29" s="3">
        <f t="shared" si="25"/>
        <v>1</v>
      </c>
      <c r="I29" s="3">
        <f t="shared" si="25"/>
        <v>1</v>
      </c>
      <c r="J29" s="3">
        <f t="shared" si="25"/>
        <v>1</v>
      </c>
      <c r="K29" s="3">
        <f t="shared" si="25"/>
        <v>0</v>
      </c>
      <c r="L29" s="3">
        <f t="shared" si="25"/>
        <v>0</v>
      </c>
      <c r="M29" s="3">
        <f t="shared" si="25"/>
        <v>7.5</v>
      </c>
    </row>
    <row r="30" spans="1:14" x14ac:dyDescent="0.25">
      <c r="A30" s="2" t="str">
        <f t="shared" si="15"/>
        <v>Marcus Ivers</v>
      </c>
      <c r="B30" s="1"/>
      <c r="C30" s="3">
        <f t="shared" ref="C30:M30" si="26">IF(ISNUMBER($B14),C14/$B14," ")</f>
        <v>2</v>
      </c>
      <c r="D30" s="3">
        <f t="shared" si="26"/>
        <v>0</v>
      </c>
      <c r="E30" s="3">
        <f t="shared" si="26"/>
        <v>0.5</v>
      </c>
      <c r="F30" s="3">
        <f t="shared" si="26"/>
        <v>1.5</v>
      </c>
      <c r="G30" s="3">
        <f t="shared" si="26"/>
        <v>0.5</v>
      </c>
      <c r="H30" s="3">
        <f t="shared" si="26"/>
        <v>1</v>
      </c>
      <c r="I30" s="3">
        <f t="shared" si="26"/>
        <v>0</v>
      </c>
      <c r="J30" s="3">
        <f t="shared" si="26"/>
        <v>1.5</v>
      </c>
      <c r="K30" s="3">
        <f t="shared" si="26"/>
        <v>0</v>
      </c>
      <c r="L30" s="3">
        <f t="shared" si="26"/>
        <v>0</v>
      </c>
      <c r="M30" s="3">
        <f t="shared" si="26"/>
        <v>4.5</v>
      </c>
    </row>
    <row r="31" spans="1:14" x14ac:dyDescent="0.25">
      <c r="A31" s="2" t="str">
        <f t="shared" si="15"/>
        <v>Pavis Taualu</v>
      </c>
      <c r="B31" s="1"/>
      <c r="C31" s="3">
        <f t="shared" ref="C31:M31" si="27">IF(ISNUMBER($B15),C15/$B15," ")</f>
        <v>1</v>
      </c>
      <c r="D31" s="3">
        <f t="shared" si="27"/>
        <v>2</v>
      </c>
      <c r="E31" s="3">
        <f t="shared" si="27"/>
        <v>0</v>
      </c>
      <c r="F31" s="3">
        <f t="shared" si="27"/>
        <v>5</v>
      </c>
      <c r="G31" s="3">
        <f t="shared" si="27"/>
        <v>1</v>
      </c>
      <c r="H31" s="3">
        <f t="shared" si="27"/>
        <v>3</v>
      </c>
      <c r="I31" s="3">
        <f t="shared" si="27"/>
        <v>1</v>
      </c>
      <c r="J31" s="3">
        <f t="shared" si="27"/>
        <v>3</v>
      </c>
      <c r="K31" s="3">
        <f t="shared" si="27"/>
        <v>0</v>
      </c>
      <c r="L31" s="3">
        <f t="shared" si="27"/>
        <v>0</v>
      </c>
      <c r="M31" s="3">
        <f t="shared" si="27"/>
        <v>8</v>
      </c>
    </row>
    <row r="32" spans="1:14" x14ac:dyDescent="0.25">
      <c r="A32" s="2" t="str">
        <f t="shared" si="15"/>
        <v>Jonah Rafedu</v>
      </c>
      <c r="B32" s="1"/>
      <c r="C32" s="3">
        <f t="shared" ref="C32:M32" si="28">IF(ISNUMBER($B16),C16/$B16," ")</f>
        <v>3</v>
      </c>
      <c r="D32" s="3">
        <f t="shared" si="28"/>
        <v>0</v>
      </c>
      <c r="E32" s="3">
        <f t="shared" si="28"/>
        <v>6</v>
      </c>
      <c r="F32" s="3">
        <f t="shared" si="28"/>
        <v>8</v>
      </c>
      <c r="G32" s="3">
        <f t="shared" si="28"/>
        <v>3</v>
      </c>
      <c r="H32" s="3">
        <f t="shared" si="28"/>
        <v>1</v>
      </c>
      <c r="I32" s="3">
        <f t="shared" si="28"/>
        <v>1</v>
      </c>
      <c r="J32" s="3">
        <f t="shared" si="28"/>
        <v>4</v>
      </c>
      <c r="K32" s="3">
        <f t="shared" si="28"/>
        <v>0</v>
      </c>
      <c r="L32" s="3">
        <f t="shared" si="28"/>
        <v>0</v>
      </c>
      <c r="M32" s="3">
        <f t="shared" si="28"/>
        <v>12</v>
      </c>
    </row>
  </sheetData>
  <mergeCells count="3">
    <mergeCell ref="A17:M17"/>
    <mergeCell ref="A18:M18"/>
    <mergeCell ref="A2:P2"/>
  </mergeCells>
  <conditionalFormatting sqref="A4:A16">
    <cfRule type="expression" dxfId="14" priority="11">
      <formula>EXACT(A4,T4)</formula>
    </cfRule>
    <cfRule type="expression" dxfId="13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</sheetPr>
  <dimension ref="A1:U40"/>
  <sheetViews>
    <sheetView workbookViewId="0">
      <selection activeCell="X10" sqref="X10"/>
    </sheetView>
  </sheetViews>
  <sheetFormatPr defaultRowHeight="15" x14ac:dyDescent="0.25"/>
  <cols>
    <col min="1" max="1" width="19.14062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21" width="9.140625" hidden="1" customWidth="1"/>
  </cols>
  <sheetData>
    <row r="1" spans="1:20" x14ac:dyDescent="0.25">
      <c r="A1" t="s">
        <v>304</v>
      </c>
    </row>
    <row r="2" spans="1:20" x14ac:dyDescent="0.25">
      <c r="A2" s="27" t="s">
        <v>306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11" t="s">
        <v>306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311</v>
      </c>
      <c r="B4" s="1">
        <v>20</v>
      </c>
      <c r="C4" s="1">
        <v>23</v>
      </c>
      <c r="D4" s="1">
        <v>44</v>
      </c>
      <c r="E4" s="1">
        <v>15</v>
      </c>
      <c r="F4" s="1">
        <v>166</v>
      </c>
      <c r="G4" s="1">
        <v>24</v>
      </c>
      <c r="H4" s="1">
        <v>23</v>
      </c>
      <c r="I4" s="1">
        <v>2</v>
      </c>
      <c r="J4" s="1">
        <v>40</v>
      </c>
      <c r="K4" s="1">
        <v>0</v>
      </c>
      <c r="L4" s="1">
        <v>0</v>
      </c>
      <c r="M4" s="1">
        <v>193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17</v>
      </c>
      <c r="R4">
        <f>SUM(M4,I4,H4,(G4*1.5),F4)</f>
        <v>420</v>
      </c>
      <c r="S4">
        <f>SUM((J4*2),(K4*3),(L4*4))</f>
        <v>80</v>
      </c>
      <c r="T4" t="str">
        <f>IFERROR(VLOOKUP(A4,Games!$I$2:$I$246,1,FALSE)," ")</f>
        <v xml:space="preserve"> </v>
      </c>
    </row>
    <row r="5" spans="1:20" x14ac:dyDescent="0.25">
      <c r="A5" s="2" t="s">
        <v>326</v>
      </c>
      <c r="B5" s="1">
        <v>20</v>
      </c>
      <c r="C5" s="1">
        <v>23</v>
      </c>
      <c r="D5" s="1">
        <v>4</v>
      </c>
      <c r="E5" s="1">
        <v>18</v>
      </c>
      <c r="F5" s="1">
        <v>144</v>
      </c>
      <c r="G5" s="1">
        <v>14</v>
      </c>
      <c r="H5" s="1">
        <v>25</v>
      </c>
      <c r="I5" s="1">
        <v>10</v>
      </c>
      <c r="J5" s="1">
        <v>62</v>
      </c>
      <c r="K5" s="1">
        <v>2</v>
      </c>
      <c r="L5" s="1">
        <v>1</v>
      </c>
      <c r="M5" s="1">
        <v>76</v>
      </c>
      <c r="N5" s="1">
        <f>VLOOKUP(A5,Games!$A$2:$D$527,3,FALSE)</f>
        <v>0</v>
      </c>
      <c r="O5" s="1">
        <f>VLOOKUP(A5,Games!$A$2:$D$527,4,FALSE)</f>
        <v>20</v>
      </c>
      <c r="P5" s="3">
        <f t="shared" ref="P5:P10" si="0">(R5-S5)/B5</f>
        <v>7.1</v>
      </c>
      <c r="R5">
        <f t="shared" ref="R5:R10" si="1">SUM(M5,I5,H5,(G5*1.5),F5)</f>
        <v>276</v>
      </c>
      <c r="S5">
        <f t="shared" ref="S5:S10" si="2">SUM((J5*2),(K5*3),(L5*4))</f>
        <v>134</v>
      </c>
      <c r="T5" t="str">
        <f>IFERROR(VLOOKUP(A5,Games!$I$2:$I$246,1,FALSE)," ")</f>
        <v xml:space="preserve"> </v>
      </c>
    </row>
    <row r="6" spans="1:20" x14ac:dyDescent="0.25">
      <c r="A6" s="2" t="s">
        <v>313</v>
      </c>
      <c r="B6" s="1">
        <v>18</v>
      </c>
      <c r="C6" s="1">
        <v>4</v>
      </c>
      <c r="D6" s="1">
        <v>16</v>
      </c>
      <c r="E6" s="1">
        <v>2</v>
      </c>
      <c r="F6" s="1">
        <v>34</v>
      </c>
      <c r="G6" s="1">
        <v>28</v>
      </c>
      <c r="H6" s="1">
        <v>28</v>
      </c>
      <c r="I6" s="1">
        <v>0</v>
      </c>
      <c r="J6" s="1">
        <v>12</v>
      </c>
      <c r="K6" s="1">
        <v>0</v>
      </c>
      <c r="L6" s="1">
        <v>0</v>
      </c>
      <c r="M6" s="1">
        <v>58</v>
      </c>
      <c r="N6" s="1">
        <f>VLOOKUP(A6,Games!$A$2:$D$527,3,FALSE)</f>
        <v>0</v>
      </c>
      <c r="O6" s="1">
        <f>VLOOKUP(A6,Games!$A$2:$D$527,4,FALSE)</f>
        <v>18</v>
      </c>
      <c r="P6" s="3">
        <f t="shared" si="0"/>
        <v>7.666666666666667</v>
      </c>
      <c r="R6">
        <f t="shared" si="1"/>
        <v>162</v>
      </c>
      <c r="S6">
        <f t="shared" si="2"/>
        <v>24</v>
      </c>
      <c r="T6" t="str">
        <f>IFERROR(VLOOKUP(A6,Games!$I$2:$I$246,1,FALSE)," ")</f>
        <v xml:space="preserve"> </v>
      </c>
    </row>
    <row r="7" spans="1:20" x14ac:dyDescent="0.25">
      <c r="A7" s="2" t="s">
        <v>314</v>
      </c>
      <c r="B7" s="1">
        <v>17</v>
      </c>
      <c r="C7" s="1">
        <v>63</v>
      </c>
      <c r="D7" s="1">
        <v>20</v>
      </c>
      <c r="E7" s="1">
        <v>23</v>
      </c>
      <c r="F7" s="1">
        <v>37</v>
      </c>
      <c r="G7" s="1">
        <v>40</v>
      </c>
      <c r="H7" s="1">
        <v>32</v>
      </c>
      <c r="I7" s="1">
        <v>1</v>
      </c>
      <c r="J7" s="1">
        <v>10</v>
      </c>
      <c r="K7" s="1">
        <v>0</v>
      </c>
      <c r="L7" s="1">
        <v>0</v>
      </c>
      <c r="M7" s="1">
        <v>209</v>
      </c>
      <c r="N7" s="1">
        <f>VLOOKUP(A7,Games!$A$2:$D$527,3,FALSE)</f>
        <v>1</v>
      </c>
      <c r="O7" s="1">
        <f>VLOOKUP(A7,Games!$A$2:$D$527,4,FALSE)</f>
        <v>18</v>
      </c>
      <c r="P7" s="3">
        <f t="shared" si="0"/>
        <v>18.764705882352942</v>
      </c>
      <c r="R7">
        <f t="shared" si="1"/>
        <v>339</v>
      </c>
      <c r="S7">
        <f t="shared" si="2"/>
        <v>20</v>
      </c>
      <c r="T7" t="str">
        <f>IFERROR(VLOOKUP(A7,Games!$I$2:$I$246,1,FALSE)," ")</f>
        <v xml:space="preserve"> </v>
      </c>
    </row>
    <row r="8" spans="1:20" x14ac:dyDescent="0.25">
      <c r="A8" s="2" t="s">
        <v>310</v>
      </c>
      <c r="B8" s="1">
        <v>16</v>
      </c>
      <c r="C8" s="1">
        <v>10</v>
      </c>
      <c r="D8" s="1">
        <v>7</v>
      </c>
      <c r="E8" s="1">
        <v>10</v>
      </c>
      <c r="F8" s="1">
        <v>64</v>
      </c>
      <c r="G8" s="1">
        <v>39</v>
      </c>
      <c r="H8" s="1">
        <v>46</v>
      </c>
      <c r="I8" s="1">
        <v>4</v>
      </c>
      <c r="J8" s="1">
        <v>39</v>
      </c>
      <c r="K8" s="1">
        <v>0</v>
      </c>
      <c r="L8" s="1">
        <v>0</v>
      </c>
      <c r="M8" s="1">
        <v>51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9.09375</v>
      </c>
      <c r="R8">
        <f t="shared" si="1"/>
        <v>223.5</v>
      </c>
      <c r="S8">
        <f t="shared" si="2"/>
        <v>78</v>
      </c>
      <c r="T8" t="str">
        <f>IFERROR(VLOOKUP(A8,Games!$I$2:$I$246,1,FALSE)," ")</f>
        <v xml:space="preserve"> </v>
      </c>
    </row>
    <row r="9" spans="1:20" x14ac:dyDescent="0.25">
      <c r="A9" s="2" t="s">
        <v>309</v>
      </c>
      <c r="B9" s="1">
        <v>10</v>
      </c>
      <c r="C9" s="1">
        <v>3</v>
      </c>
      <c r="D9" s="1">
        <v>0</v>
      </c>
      <c r="E9" s="1">
        <v>0</v>
      </c>
      <c r="F9" s="1">
        <v>53</v>
      </c>
      <c r="G9" s="1">
        <v>1</v>
      </c>
      <c r="H9" s="1">
        <v>2</v>
      </c>
      <c r="I9" s="1">
        <v>0</v>
      </c>
      <c r="J9" s="1">
        <v>12</v>
      </c>
      <c r="K9" s="1">
        <v>0</v>
      </c>
      <c r="L9" s="1">
        <v>0</v>
      </c>
      <c r="M9" s="1">
        <v>6</v>
      </c>
      <c r="N9" s="1">
        <f>VLOOKUP(A9,Games!$A$2:$D$527,3,FALSE)</f>
        <v>4</v>
      </c>
      <c r="O9" s="1">
        <f>VLOOKUP(A9,Games!$A$2:$D$527,4,FALSE)</f>
        <v>14</v>
      </c>
      <c r="P9" s="3">
        <f t="shared" si="0"/>
        <v>3.85</v>
      </c>
      <c r="R9">
        <f t="shared" si="1"/>
        <v>62.5</v>
      </c>
      <c r="S9">
        <f t="shared" si="2"/>
        <v>24</v>
      </c>
      <c r="T9" t="str">
        <f>IFERROR(VLOOKUP(A9,Games!$I$2:$I$246,1,FALSE)," ")</f>
        <v xml:space="preserve"> </v>
      </c>
    </row>
    <row r="10" spans="1:20" x14ac:dyDescent="0.25">
      <c r="A10" s="2" t="s">
        <v>312</v>
      </c>
      <c r="B10" s="1">
        <v>10</v>
      </c>
      <c r="C10" s="1">
        <v>30</v>
      </c>
      <c r="D10" s="1">
        <v>2</v>
      </c>
      <c r="E10" s="1">
        <v>10</v>
      </c>
      <c r="F10" s="1">
        <v>79</v>
      </c>
      <c r="G10" s="1">
        <v>21</v>
      </c>
      <c r="H10" s="1">
        <v>18</v>
      </c>
      <c r="I10" s="1">
        <v>0</v>
      </c>
      <c r="J10" s="1">
        <v>21</v>
      </c>
      <c r="K10" s="1">
        <v>1</v>
      </c>
      <c r="L10" s="1">
        <v>0</v>
      </c>
      <c r="M10" s="1">
        <v>76</v>
      </c>
      <c r="N10" s="1">
        <f>VLOOKUP(A10,Games!$A$2:$D$527,3,FALSE)</f>
        <v>0</v>
      </c>
      <c r="O10" s="1">
        <f>VLOOKUP(A10,Games!$A$2:$D$527,4,FALSE)</f>
        <v>10</v>
      </c>
      <c r="P10" s="3">
        <f t="shared" si="0"/>
        <v>15.95</v>
      </c>
      <c r="R10">
        <f t="shared" si="1"/>
        <v>204.5</v>
      </c>
      <c r="S10">
        <f t="shared" si="2"/>
        <v>45</v>
      </c>
      <c r="T10" t="str">
        <f>IFERROR(VLOOKUP(A10,Games!$I$2:$I$246,1,FALSE)," ")</f>
        <v xml:space="preserve"> </v>
      </c>
    </row>
    <row r="11" spans="1:20" x14ac:dyDescent="0.25">
      <c r="A11" s="2" t="s">
        <v>339</v>
      </c>
      <c r="B11" s="1">
        <v>9</v>
      </c>
      <c r="C11" s="1">
        <v>11</v>
      </c>
      <c r="D11" s="1">
        <v>5</v>
      </c>
      <c r="E11" s="1">
        <v>4</v>
      </c>
      <c r="F11" s="1">
        <v>18</v>
      </c>
      <c r="G11" s="1">
        <v>17</v>
      </c>
      <c r="H11" s="1">
        <v>6</v>
      </c>
      <c r="I11" s="1">
        <v>1</v>
      </c>
      <c r="J11" s="1">
        <v>2</v>
      </c>
      <c r="K11" s="1">
        <v>0</v>
      </c>
      <c r="L11" s="1">
        <v>0</v>
      </c>
      <c r="M11" s="1">
        <v>41</v>
      </c>
      <c r="N11" s="1">
        <f>VLOOKUP(A11,Games!$A$2:$D$527,3,FALSE)</f>
        <v>0</v>
      </c>
      <c r="O11" s="1">
        <f>VLOOKUP(A11,Games!$A$2:$D$527,4,FALSE)</f>
        <v>9</v>
      </c>
      <c r="P11" s="3">
        <f t="shared" ref="P11:P12" si="3">(R11-S11)/B11</f>
        <v>9.7222222222222214</v>
      </c>
      <c r="R11">
        <f t="shared" ref="R11:R12" si="4">SUM(M11,I11,H11,(G11*1.5),F11)</f>
        <v>91.5</v>
      </c>
      <c r="S11">
        <f t="shared" ref="S11:S12" si="5">SUM((J11*2),(K11*3),(L11*4))</f>
        <v>4</v>
      </c>
      <c r="T11" t="str">
        <f>IFERROR(VLOOKUP(A11,Games!$I$2:$I$246,1,FALSE)," ")</f>
        <v xml:space="preserve"> </v>
      </c>
    </row>
    <row r="12" spans="1:20" x14ac:dyDescent="0.25">
      <c r="A12" s="2" t="s">
        <v>146</v>
      </c>
      <c r="B12" s="1">
        <v>5</v>
      </c>
      <c r="C12" s="1">
        <v>24</v>
      </c>
      <c r="D12" s="1">
        <v>1</v>
      </c>
      <c r="E12" s="1">
        <v>6</v>
      </c>
      <c r="F12" s="1">
        <v>52</v>
      </c>
      <c r="G12" s="1">
        <v>8</v>
      </c>
      <c r="H12" s="1">
        <v>8</v>
      </c>
      <c r="I12" s="1">
        <v>12</v>
      </c>
      <c r="J12" s="1">
        <v>9</v>
      </c>
      <c r="K12" s="1">
        <v>0</v>
      </c>
      <c r="L12" s="1">
        <v>0</v>
      </c>
      <c r="M12" s="1">
        <v>57</v>
      </c>
      <c r="N12" s="1">
        <f>VLOOKUP(A12,Games!$A$2:$D$527,3,FALSE)</f>
        <v>0</v>
      </c>
      <c r="O12" s="1">
        <f>VLOOKUP(A12,Games!$A$2:$D$527,4,FALSE)</f>
        <v>5</v>
      </c>
      <c r="P12" s="3">
        <f t="shared" si="3"/>
        <v>24.6</v>
      </c>
      <c r="R12">
        <f t="shared" si="4"/>
        <v>141</v>
      </c>
      <c r="S12">
        <f t="shared" si="5"/>
        <v>18</v>
      </c>
      <c r="T12" t="str">
        <f>IFERROR(VLOOKUP(A12,Games!$I$2:$I$246,1,FALSE)," ")</f>
        <v>Benny Marr</v>
      </c>
    </row>
    <row r="13" spans="1:20" x14ac:dyDescent="0.25">
      <c r="A13" s="2" t="s">
        <v>347</v>
      </c>
      <c r="B13" s="1">
        <v>2</v>
      </c>
      <c r="C13" s="1">
        <v>2</v>
      </c>
      <c r="D13" s="1">
        <v>1</v>
      </c>
      <c r="E13" s="1">
        <v>2</v>
      </c>
      <c r="F13" s="1">
        <v>3</v>
      </c>
      <c r="G13" s="1">
        <v>3</v>
      </c>
      <c r="H13" s="1">
        <v>4</v>
      </c>
      <c r="I13" s="1">
        <v>0</v>
      </c>
      <c r="J13" s="1">
        <v>3</v>
      </c>
      <c r="K13" s="1">
        <v>0</v>
      </c>
      <c r="L13" s="1">
        <v>0</v>
      </c>
      <c r="M13" s="1">
        <v>9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" si="6">(R13-S13)/B13</f>
        <v>7.25</v>
      </c>
      <c r="R13">
        <f t="shared" ref="R13" si="7">SUM(M13,I13,H13,(G13*1.5),F13)</f>
        <v>20.5</v>
      </c>
      <c r="S13">
        <f t="shared" ref="S13" si="8">SUM((J13*2),(K13*3),(L13*4))</f>
        <v>6</v>
      </c>
      <c r="T13" t="str">
        <f>IFERROR(VLOOKUP(A13,Games!$I$2:$I$246,1,FALSE)," ")</f>
        <v xml:space="preserve"> </v>
      </c>
    </row>
    <row r="14" spans="1:20" x14ac:dyDescent="0.25">
      <c r="A14" s="2" t="s">
        <v>344</v>
      </c>
      <c r="B14" s="1">
        <v>1</v>
      </c>
      <c r="C14" s="1">
        <v>4</v>
      </c>
      <c r="D14" s="1">
        <v>1</v>
      </c>
      <c r="E14" s="1">
        <v>0</v>
      </c>
      <c r="F14" s="1">
        <v>7</v>
      </c>
      <c r="G14" s="1">
        <v>0</v>
      </c>
      <c r="H14" s="1">
        <v>2</v>
      </c>
      <c r="I14" s="1">
        <v>0</v>
      </c>
      <c r="J14" s="1">
        <v>0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" si="9">(R14-S14)/B14</f>
        <v>20</v>
      </c>
      <c r="R14">
        <f t="shared" ref="R14" si="10">SUM(M14,I14,H14,(G14*1.5),F14)</f>
        <v>20</v>
      </c>
      <c r="S14">
        <f t="shared" ref="S14" si="11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359</v>
      </c>
      <c r="B15" s="1">
        <v>1</v>
      </c>
      <c r="C15" s="1">
        <v>1</v>
      </c>
      <c r="D15" s="1">
        <v>1</v>
      </c>
      <c r="E15" s="1">
        <v>3</v>
      </c>
      <c r="F15" s="1">
        <v>3</v>
      </c>
      <c r="G15" s="1">
        <v>2</v>
      </c>
      <c r="H15" s="1">
        <v>2</v>
      </c>
      <c r="I15" s="1">
        <v>0</v>
      </c>
      <c r="J15" s="1">
        <v>3</v>
      </c>
      <c r="K15" s="1">
        <v>0</v>
      </c>
      <c r="L15" s="1">
        <v>0</v>
      </c>
      <c r="M15" s="1">
        <v>8</v>
      </c>
      <c r="N15" s="1">
        <f>VLOOKUP(A15,Games!$A$2:$D$527,3,FALSE)</f>
        <v>0</v>
      </c>
      <c r="O15" s="1">
        <f>VLOOKUP(A15,Games!$A$2:$D$527,4,FALSE)</f>
        <v>1</v>
      </c>
      <c r="P15" s="3">
        <f t="shared" ref="P15:P17" si="12">(R15-S15)/B15</f>
        <v>10</v>
      </c>
      <c r="R15">
        <f t="shared" ref="R15:R18" si="13">SUM(M15,I15,H15,(G15*1.5),F15)</f>
        <v>16</v>
      </c>
      <c r="S15">
        <f t="shared" ref="S15:S18" si="14">SUM((J15*2),(K15*3),(L15*4))</f>
        <v>6</v>
      </c>
      <c r="T15" t="str">
        <f>IFERROR(VLOOKUP(A15,Games!$I$2:$I$246,1,FALSE)," ")</f>
        <v xml:space="preserve"> </v>
      </c>
    </row>
    <row r="16" spans="1:20" x14ac:dyDescent="0.25">
      <c r="A16" s="2" t="s">
        <v>354</v>
      </c>
      <c r="B16" s="1">
        <v>1</v>
      </c>
      <c r="C16" s="1">
        <v>3</v>
      </c>
      <c r="D16" s="1">
        <v>1</v>
      </c>
      <c r="E16" s="1">
        <v>5</v>
      </c>
      <c r="F16" s="1">
        <v>3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14</v>
      </c>
      <c r="N16" s="1">
        <f>VLOOKUP(A16,Games!$A$2:$D$527,3,FALSE)</f>
        <v>0</v>
      </c>
      <c r="O16" s="1">
        <f>VLOOKUP(A16,Games!$A$2:$D$527,4,FALSE)</f>
        <v>1</v>
      </c>
      <c r="P16" s="3">
        <f t="shared" si="12"/>
        <v>19.5</v>
      </c>
      <c r="R16">
        <f t="shared" si="13"/>
        <v>19.5</v>
      </c>
      <c r="S16">
        <f t="shared" si="14"/>
        <v>0</v>
      </c>
      <c r="T16" t="str">
        <f>IFERROR(VLOOKUP(A16,Games!$I$2:$I$246,1,FALSE)," ")</f>
        <v xml:space="preserve"> </v>
      </c>
    </row>
    <row r="17" spans="1:20" x14ac:dyDescent="0.25">
      <c r="A17" s="2" t="s">
        <v>352</v>
      </c>
      <c r="B17" s="1">
        <v>1</v>
      </c>
      <c r="C17" s="1">
        <v>0</v>
      </c>
      <c r="D17" s="1">
        <v>2</v>
      </c>
      <c r="E17" s="1">
        <v>0</v>
      </c>
      <c r="F17" s="1">
        <v>4</v>
      </c>
      <c r="G17" s="1">
        <v>1</v>
      </c>
      <c r="H17" s="1">
        <v>4</v>
      </c>
      <c r="I17" s="1">
        <v>1</v>
      </c>
      <c r="J17" s="1">
        <v>0</v>
      </c>
      <c r="K17" s="1">
        <v>0</v>
      </c>
      <c r="L17" s="1">
        <v>0</v>
      </c>
      <c r="M17" s="1">
        <v>6</v>
      </c>
      <c r="N17" s="1">
        <f>VLOOKUP(A17,Games!$A$2:$D$527,3,FALSE)</f>
        <v>0</v>
      </c>
      <c r="O17" s="1">
        <f>VLOOKUP(A17,Games!$A$2:$D$527,4,FALSE)</f>
        <v>1</v>
      </c>
      <c r="P17" s="3">
        <f t="shared" si="12"/>
        <v>16.5</v>
      </c>
      <c r="R17">
        <f t="shared" si="13"/>
        <v>16.5</v>
      </c>
      <c r="S17">
        <f t="shared" si="14"/>
        <v>0</v>
      </c>
      <c r="T17" t="str">
        <f>IFERROR(VLOOKUP(A17,Games!$I$2:$I$246,1,FALSE)," ")</f>
        <v xml:space="preserve"> </v>
      </c>
    </row>
    <row r="18" spans="1:20" x14ac:dyDescent="0.25">
      <c r="A18" s="2" t="s">
        <v>338</v>
      </c>
      <c r="B18" s="1">
        <v>1</v>
      </c>
      <c r="C18" s="1">
        <v>2</v>
      </c>
      <c r="D18" s="1">
        <v>0</v>
      </c>
      <c r="E18" s="1">
        <v>2</v>
      </c>
      <c r="F18" s="1">
        <v>8</v>
      </c>
      <c r="G18" s="1">
        <v>3</v>
      </c>
      <c r="H18" s="1">
        <v>1</v>
      </c>
      <c r="I18" s="1">
        <v>0</v>
      </c>
      <c r="J18" s="1">
        <v>0</v>
      </c>
      <c r="K18" s="1">
        <v>0</v>
      </c>
      <c r="L18" s="1">
        <v>0</v>
      </c>
      <c r="M18" s="1">
        <v>6</v>
      </c>
      <c r="N18" s="1">
        <f>VLOOKUP(A18,Games!$A$2:$D$527,3,FALSE)</f>
        <v>0</v>
      </c>
      <c r="O18" s="1">
        <f>VLOOKUP(A18,Games!$A$2:$D$527,4,FALSE)</f>
        <v>1</v>
      </c>
      <c r="P18" s="3">
        <f t="shared" ref="P18:P19" si="15">(R18-S18)/B18</f>
        <v>19.5</v>
      </c>
      <c r="R18">
        <f t="shared" ref="R18:R19" si="16">SUM(M18,I18,H18,(G18*1.5),F18)</f>
        <v>19.5</v>
      </c>
      <c r="S18">
        <f t="shared" ref="S18:S19" si="17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 t="s">
        <v>308</v>
      </c>
      <c r="B19" s="1"/>
      <c r="C19" s="1">
        <v>0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0</v>
      </c>
      <c r="N19" s="1">
        <f>VLOOKUP(A19,Games!$A$2:$D$527,3,FALSE)</f>
        <v>11</v>
      </c>
      <c r="O19" s="1">
        <f>VLOOKUP(A19,Games!$A$2:$D$527,4,FALSE)</f>
        <v>11</v>
      </c>
      <c r="P19" s="3"/>
      <c r="R19">
        <f t="shared" si="16"/>
        <v>0</v>
      </c>
      <c r="S19">
        <f t="shared" si="17"/>
        <v>0</v>
      </c>
      <c r="T19" t="str">
        <f>IFERROR(VLOOKUP(A19,Games!$I$2:$I$246,1,FALSE)," ")</f>
        <v xml:space="preserve"> </v>
      </c>
    </row>
    <row r="20" spans="1:20" x14ac:dyDescent="0.25">
      <c r="A20" s="39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1"/>
    </row>
    <row r="21" spans="1:20" x14ac:dyDescent="0.25">
      <c r="A21" s="39"/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1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27" t="s">
        <v>306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40" si="18">IF(A4=""," ",A4)</f>
        <v>Will Grame</v>
      </c>
      <c r="B25" s="1"/>
      <c r="C25" s="3">
        <f t="shared" ref="C25:M25" si="19">IF(ISNUMBER($B4),C4/$B4," ")</f>
        <v>1.1499999999999999</v>
      </c>
      <c r="D25" s="3">
        <f t="shared" si="19"/>
        <v>2.2000000000000002</v>
      </c>
      <c r="E25" s="3">
        <f t="shared" si="19"/>
        <v>0.75</v>
      </c>
      <c r="F25" s="3">
        <f t="shared" si="19"/>
        <v>8.3000000000000007</v>
      </c>
      <c r="G25" s="3">
        <f t="shared" si="19"/>
        <v>1.2</v>
      </c>
      <c r="H25" s="3">
        <f t="shared" si="19"/>
        <v>1.1499999999999999</v>
      </c>
      <c r="I25" s="3">
        <f t="shared" si="19"/>
        <v>0.1</v>
      </c>
      <c r="J25" s="3">
        <f t="shared" si="19"/>
        <v>2</v>
      </c>
      <c r="K25" s="3">
        <f t="shared" si="19"/>
        <v>0</v>
      </c>
      <c r="L25" s="3">
        <f t="shared" si="19"/>
        <v>0</v>
      </c>
      <c r="M25" s="3">
        <f t="shared" si="19"/>
        <v>9.65</v>
      </c>
    </row>
    <row r="26" spans="1:20" x14ac:dyDescent="0.25">
      <c r="A26" s="2" t="str">
        <f t="shared" si="18"/>
        <v>Luke Johnstone</v>
      </c>
      <c r="B26" s="1"/>
      <c r="C26" s="3">
        <f t="shared" ref="C26:M26" si="20">IF(ISNUMBER($B5),C5/$B5," ")</f>
        <v>1.1499999999999999</v>
      </c>
      <c r="D26" s="3">
        <f t="shared" si="20"/>
        <v>0.2</v>
      </c>
      <c r="E26" s="3">
        <f t="shared" si="20"/>
        <v>0.9</v>
      </c>
      <c r="F26" s="3">
        <f t="shared" si="20"/>
        <v>7.2</v>
      </c>
      <c r="G26" s="3">
        <f t="shared" si="20"/>
        <v>0.7</v>
      </c>
      <c r="H26" s="3">
        <f t="shared" si="20"/>
        <v>1.25</v>
      </c>
      <c r="I26" s="3">
        <f t="shared" si="20"/>
        <v>0.5</v>
      </c>
      <c r="J26" s="3">
        <f t="shared" si="20"/>
        <v>3.1</v>
      </c>
      <c r="K26" s="3">
        <f t="shared" si="20"/>
        <v>0.1</v>
      </c>
      <c r="L26" s="3">
        <f t="shared" si="20"/>
        <v>0.05</v>
      </c>
      <c r="M26" s="3">
        <f t="shared" si="20"/>
        <v>3.8</v>
      </c>
    </row>
    <row r="27" spans="1:20" x14ac:dyDescent="0.25">
      <c r="A27" s="2" t="str">
        <f t="shared" si="18"/>
        <v>Oscar Farfan</v>
      </c>
      <c r="B27" s="1"/>
      <c r="C27" s="3">
        <f t="shared" ref="C27:M27" si="21">IF(ISNUMBER($B6),C6/$B6," ")</f>
        <v>0.22222222222222221</v>
      </c>
      <c r="D27" s="3">
        <f t="shared" si="21"/>
        <v>0.88888888888888884</v>
      </c>
      <c r="E27" s="3">
        <f t="shared" si="21"/>
        <v>0.1111111111111111</v>
      </c>
      <c r="F27" s="3">
        <f t="shared" si="21"/>
        <v>1.8888888888888888</v>
      </c>
      <c r="G27" s="3">
        <f t="shared" si="21"/>
        <v>1.5555555555555556</v>
      </c>
      <c r="H27" s="3">
        <f t="shared" si="21"/>
        <v>1.5555555555555556</v>
      </c>
      <c r="I27" s="3">
        <f t="shared" si="21"/>
        <v>0</v>
      </c>
      <c r="J27" s="3">
        <f t="shared" si="21"/>
        <v>0.66666666666666663</v>
      </c>
      <c r="K27" s="3">
        <f t="shared" si="21"/>
        <v>0</v>
      </c>
      <c r="L27" s="3">
        <f t="shared" si="21"/>
        <v>0</v>
      </c>
      <c r="M27" s="3">
        <f t="shared" si="21"/>
        <v>3.2222222222222223</v>
      </c>
    </row>
    <row r="28" spans="1:20" x14ac:dyDescent="0.25">
      <c r="A28" s="2" t="str">
        <f t="shared" si="18"/>
        <v>Kai Darmody</v>
      </c>
      <c r="B28" s="1"/>
      <c r="C28" s="3">
        <f t="shared" ref="C28:M28" si="22">IF(ISNUMBER($B7),C7/$B7," ")</f>
        <v>3.7058823529411766</v>
      </c>
      <c r="D28" s="3">
        <f t="shared" si="22"/>
        <v>1.1764705882352942</v>
      </c>
      <c r="E28" s="3">
        <f t="shared" si="22"/>
        <v>1.3529411764705883</v>
      </c>
      <c r="F28" s="3">
        <f t="shared" si="22"/>
        <v>2.1764705882352939</v>
      </c>
      <c r="G28" s="3">
        <f t="shared" si="22"/>
        <v>2.3529411764705883</v>
      </c>
      <c r="H28" s="3">
        <f t="shared" si="22"/>
        <v>1.8823529411764706</v>
      </c>
      <c r="I28" s="3">
        <f t="shared" si="22"/>
        <v>5.8823529411764705E-2</v>
      </c>
      <c r="J28" s="3">
        <f t="shared" si="22"/>
        <v>0.58823529411764708</v>
      </c>
      <c r="K28" s="3">
        <f t="shared" si="22"/>
        <v>0</v>
      </c>
      <c r="L28" s="3">
        <f t="shared" si="22"/>
        <v>0</v>
      </c>
      <c r="M28" s="3">
        <f t="shared" si="22"/>
        <v>12.294117647058824</v>
      </c>
    </row>
    <row r="29" spans="1:20" x14ac:dyDescent="0.25">
      <c r="A29" s="2" t="str">
        <f t="shared" si="18"/>
        <v>Matthew McGrath</v>
      </c>
      <c r="B29" s="1"/>
      <c r="C29" s="3">
        <f t="shared" ref="C29:M29" si="23">IF(ISNUMBER($B8),C8/$B8," ")</f>
        <v>0.625</v>
      </c>
      <c r="D29" s="3">
        <f t="shared" si="23"/>
        <v>0.4375</v>
      </c>
      <c r="E29" s="3">
        <f t="shared" si="23"/>
        <v>0.625</v>
      </c>
      <c r="F29" s="3">
        <f t="shared" si="23"/>
        <v>4</v>
      </c>
      <c r="G29" s="3">
        <f t="shared" si="23"/>
        <v>2.4375</v>
      </c>
      <c r="H29" s="3">
        <f t="shared" si="23"/>
        <v>2.875</v>
      </c>
      <c r="I29" s="3">
        <f t="shared" si="23"/>
        <v>0.25</v>
      </c>
      <c r="J29" s="3">
        <f t="shared" si="23"/>
        <v>2.4375</v>
      </c>
      <c r="K29" s="3">
        <f t="shared" si="23"/>
        <v>0</v>
      </c>
      <c r="L29" s="3">
        <f t="shared" si="23"/>
        <v>0</v>
      </c>
      <c r="M29" s="3">
        <f t="shared" si="23"/>
        <v>3.1875</v>
      </c>
    </row>
    <row r="30" spans="1:20" x14ac:dyDescent="0.25">
      <c r="A30" s="2" t="str">
        <f t="shared" si="18"/>
        <v>Malcolm Hobbs</v>
      </c>
      <c r="B30" s="1"/>
      <c r="C30" s="3">
        <f t="shared" ref="C30:M30" si="24">IF(ISNUMBER($B9),C9/$B9," ")</f>
        <v>0.3</v>
      </c>
      <c r="D30" s="3">
        <f t="shared" si="24"/>
        <v>0</v>
      </c>
      <c r="E30" s="3">
        <f t="shared" si="24"/>
        <v>0</v>
      </c>
      <c r="F30" s="3">
        <f t="shared" si="24"/>
        <v>5.3</v>
      </c>
      <c r="G30" s="3">
        <f t="shared" si="24"/>
        <v>0.1</v>
      </c>
      <c r="H30" s="3">
        <f t="shared" si="24"/>
        <v>0.2</v>
      </c>
      <c r="I30" s="3">
        <f t="shared" si="24"/>
        <v>0</v>
      </c>
      <c r="J30" s="3">
        <f t="shared" si="24"/>
        <v>1.2</v>
      </c>
      <c r="K30" s="3">
        <f t="shared" si="24"/>
        <v>0</v>
      </c>
      <c r="L30" s="3">
        <f t="shared" si="24"/>
        <v>0</v>
      </c>
      <c r="M30" s="3">
        <f t="shared" si="24"/>
        <v>0.6</v>
      </c>
    </row>
    <row r="31" spans="1:20" x14ac:dyDescent="0.25">
      <c r="A31" s="2" t="str">
        <f t="shared" si="18"/>
        <v>Toby Goodyer</v>
      </c>
      <c r="B31" s="1"/>
      <c r="C31" s="3">
        <f t="shared" ref="C31:M31" si="25">IF(ISNUMBER($B10),C10/$B10," ")</f>
        <v>3</v>
      </c>
      <c r="D31" s="3">
        <f t="shared" si="25"/>
        <v>0.2</v>
      </c>
      <c r="E31" s="3">
        <f t="shared" si="25"/>
        <v>1</v>
      </c>
      <c r="F31" s="3">
        <f t="shared" si="25"/>
        <v>7.9</v>
      </c>
      <c r="G31" s="3">
        <f t="shared" si="25"/>
        <v>2.1</v>
      </c>
      <c r="H31" s="3">
        <f t="shared" si="25"/>
        <v>1.8</v>
      </c>
      <c r="I31" s="3">
        <f t="shared" si="25"/>
        <v>0</v>
      </c>
      <c r="J31" s="3">
        <f t="shared" si="25"/>
        <v>2.1</v>
      </c>
      <c r="K31" s="3">
        <f t="shared" si="25"/>
        <v>0.1</v>
      </c>
      <c r="L31" s="3">
        <f t="shared" si="25"/>
        <v>0</v>
      </c>
      <c r="M31" s="3">
        <f t="shared" si="25"/>
        <v>7.6</v>
      </c>
    </row>
    <row r="32" spans="1:20" x14ac:dyDescent="0.25">
      <c r="A32" s="2" t="str">
        <f t="shared" si="18"/>
        <v>Said Barakat</v>
      </c>
      <c r="B32" s="1"/>
      <c r="C32" s="3">
        <f t="shared" ref="C32:M32" si="26">IF(ISNUMBER($B11),C11/$B11," ")</f>
        <v>1.2222222222222223</v>
      </c>
      <c r="D32" s="3">
        <f t="shared" si="26"/>
        <v>0.55555555555555558</v>
      </c>
      <c r="E32" s="3">
        <f t="shared" si="26"/>
        <v>0.44444444444444442</v>
      </c>
      <c r="F32" s="3">
        <f t="shared" si="26"/>
        <v>2</v>
      </c>
      <c r="G32" s="3">
        <f t="shared" si="26"/>
        <v>1.8888888888888888</v>
      </c>
      <c r="H32" s="3">
        <f t="shared" si="26"/>
        <v>0.66666666666666663</v>
      </c>
      <c r="I32" s="3">
        <f t="shared" si="26"/>
        <v>0.1111111111111111</v>
      </c>
      <c r="J32" s="3">
        <f t="shared" si="26"/>
        <v>0.22222222222222221</v>
      </c>
      <c r="K32" s="3">
        <f t="shared" si="26"/>
        <v>0</v>
      </c>
      <c r="L32" s="3">
        <f t="shared" si="26"/>
        <v>0</v>
      </c>
      <c r="M32" s="3">
        <f t="shared" si="26"/>
        <v>4.5555555555555554</v>
      </c>
    </row>
    <row r="33" spans="1:13" x14ac:dyDescent="0.25">
      <c r="A33" s="2" t="str">
        <f t="shared" si="18"/>
        <v>Benny Marr</v>
      </c>
      <c r="B33" s="1"/>
      <c r="C33" s="3">
        <f t="shared" ref="C33:M33" si="27">IF(ISNUMBER($B12),C12/$B12," ")</f>
        <v>4.8</v>
      </c>
      <c r="D33" s="3">
        <f t="shared" si="27"/>
        <v>0.2</v>
      </c>
      <c r="E33" s="3">
        <f t="shared" si="27"/>
        <v>1.2</v>
      </c>
      <c r="F33" s="3">
        <f t="shared" si="27"/>
        <v>10.4</v>
      </c>
      <c r="G33" s="3">
        <f t="shared" si="27"/>
        <v>1.6</v>
      </c>
      <c r="H33" s="3">
        <f t="shared" si="27"/>
        <v>1.6</v>
      </c>
      <c r="I33" s="3">
        <f t="shared" si="27"/>
        <v>2.4</v>
      </c>
      <c r="J33" s="3">
        <f t="shared" si="27"/>
        <v>1.8</v>
      </c>
      <c r="K33" s="3">
        <f t="shared" si="27"/>
        <v>0</v>
      </c>
      <c r="L33" s="3">
        <f t="shared" si="27"/>
        <v>0</v>
      </c>
      <c r="M33" s="3">
        <f t="shared" si="27"/>
        <v>11.4</v>
      </c>
    </row>
    <row r="34" spans="1:13" x14ac:dyDescent="0.25">
      <c r="A34" s="2" t="str">
        <f t="shared" si="18"/>
        <v>Matthew Devine</v>
      </c>
      <c r="B34" s="1"/>
      <c r="C34" s="3">
        <f t="shared" ref="C34:M34" si="28">IF(ISNUMBER($B13),C13/$B13," ")</f>
        <v>1</v>
      </c>
      <c r="D34" s="3">
        <f t="shared" si="28"/>
        <v>0.5</v>
      </c>
      <c r="E34" s="3">
        <f t="shared" si="28"/>
        <v>1</v>
      </c>
      <c r="F34" s="3">
        <f t="shared" si="28"/>
        <v>1.5</v>
      </c>
      <c r="G34" s="3">
        <f t="shared" si="28"/>
        <v>1.5</v>
      </c>
      <c r="H34" s="3">
        <f t="shared" si="28"/>
        <v>2</v>
      </c>
      <c r="I34" s="3">
        <f t="shared" si="28"/>
        <v>0</v>
      </c>
      <c r="J34" s="3">
        <f t="shared" si="28"/>
        <v>1.5</v>
      </c>
      <c r="K34" s="3">
        <f t="shared" si="28"/>
        <v>0</v>
      </c>
      <c r="L34" s="3">
        <f t="shared" si="28"/>
        <v>0</v>
      </c>
      <c r="M34" s="3">
        <f t="shared" si="28"/>
        <v>4.5</v>
      </c>
    </row>
    <row r="35" spans="1:13" x14ac:dyDescent="0.25">
      <c r="A35" s="2" t="str">
        <f t="shared" si="18"/>
        <v>Liam Spence</v>
      </c>
      <c r="B35" s="1"/>
      <c r="C35" s="3">
        <f t="shared" ref="C35:M35" si="29">IF(ISNUMBER($B14),C14/$B14," ")</f>
        <v>4</v>
      </c>
      <c r="D35" s="3">
        <f t="shared" si="29"/>
        <v>1</v>
      </c>
      <c r="E35" s="3">
        <f t="shared" si="29"/>
        <v>0</v>
      </c>
      <c r="F35" s="3">
        <f t="shared" si="29"/>
        <v>7</v>
      </c>
      <c r="G35" s="3">
        <f t="shared" si="29"/>
        <v>0</v>
      </c>
      <c r="H35" s="3">
        <f t="shared" si="29"/>
        <v>2</v>
      </c>
      <c r="I35" s="3">
        <f t="shared" si="29"/>
        <v>0</v>
      </c>
      <c r="J35" s="3">
        <f t="shared" si="29"/>
        <v>0</v>
      </c>
      <c r="K35" s="3">
        <f t="shared" si="29"/>
        <v>0</v>
      </c>
      <c r="L35" s="3">
        <f t="shared" si="29"/>
        <v>0</v>
      </c>
      <c r="M35" s="3">
        <f t="shared" si="29"/>
        <v>11</v>
      </c>
    </row>
    <row r="36" spans="1:13" x14ac:dyDescent="0.25">
      <c r="A36" s="2" t="str">
        <f t="shared" si="18"/>
        <v>Matt Devine</v>
      </c>
      <c r="B36" s="1"/>
      <c r="C36" s="3">
        <f t="shared" ref="C36:M40" si="30">IF(ISNUMBER($B15),C15/$B15," ")</f>
        <v>1</v>
      </c>
      <c r="D36" s="3">
        <f t="shared" si="30"/>
        <v>1</v>
      </c>
      <c r="E36" s="3">
        <f t="shared" si="30"/>
        <v>3</v>
      </c>
      <c r="F36" s="3">
        <f t="shared" si="30"/>
        <v>3</v>
      </c>
      <c r="G36" s="3">
        <f t="shared" si="30"/>
        <v>2</v>
      </c>
      <c r="H36" s="3">
        <f t="shared" si="30"/>
        <v>2</v>
      </c>
      <c r="I36" s="3">
        <f t="shared" si="30"/>
        <v>0</v>
      </c>
      <c r="J36" s="3">
        <f t="shared" si="30"/>
        <v>3</v>
      </c>
      <c r="K36" s="3">
        <f t="shared" si="30"/>
        <v>0</v>
      </c>
      <c r="L36" s="3">
        <f t="shared" si="30"/>
        <v>0</v>
      </c>
      <c r="M36" s="3">
        <f t="shared" si="30"/>
        <v>8</v>
      </c>
    </row>
    <row r="37" spans="1:13" x14ac:dyDescent="0.25">
      <c r="A37" s="2" t="str">
        <f t="shared" si="18"/>
        <v>Matty Devine</v>
      </c>
      <c r="B37" s="1"/>
      <c r="C37" s="3">
        <f t="shared" si="30"/>
        <v>3</v>
      </c>
      <c r="D37" s="3">
        <f t="shared" si="30"/>
        <v>1</v>
      </c>
      <c r="E37" s="3">
        <f t="shared" si="30"/>
        <v>5</v>
      </c>
      <c r="F37" s="3">
        <f t="shared" si="30"/>
        <v>3</v>
      </c>
      <c r="G37" s="3">
        <f t="shared" si="30"/>
        <v>1</v>
      </c>
      <c r="H37" s="3">
        <f t="shared" si="30"/>
        <v>1</v>
      </c>
      <c r="I37" s="3">
        <f t="shared" si="30"/>
        <v>0</v>
      </c>
      <c r="J37" s="3">
        <f t="shared" si="30"/>
        <v>0</v>
      </c>
      <c r="K37" s="3">
        <f t="shared" si="30"/>
        <v>0</v>
      </c>
      <c r="L37" s="3">
        <f t="shared" si="30"/>
        <v>0</v>
      </c>
      <c r="M37" s="3">
        <f t="shared" si="30"/>
        <v>14</v>
      </c>
    </row>
    <row r="38" spans="1:13" x14ac:dyDescent="0.25">
      <c r="A38" s="2" t="str">
        <f t="shared" si="18"/>
        <v>Alex Fuller</v>
      </c>
      <c r="B38" s="1"/>
      <c r="C38" s="3">
        <f t="shared" si="30"/>
        <v>0</v>
      </c>
      <c r="D38" s="3">
        <f t="shared" si="30"/>
        <v>2</v>
      </c>
      <c r="E38" s="3">
        <f t="shared" si="30"/>
        <v>0</v>
      </c>
      <c r="F38" s="3">
        <f t="shared" si="30"/>
        <v>4</v>
      </c>
      <c r="G38" s="3">
        <f t="shared" si="30"/>
        <v>1</v>
      </c>
      <c r="H38" s="3">
        <f t="shared" si="30"/>
        <v>4</v>
      </c>
      <c r="I38" s="3">
        <f t="shared" si="30"/>
        <v>1</v>
      </c>
      <c r="J38" s="3">
        <f t="shared" si="30"/>
        <v>0</v>
      </c>
      <c r="K38" s="3">
        <f t="shared" si="30"/>
        <v>0</v>
      </c>
      <c r="L38" s="3">
        <f t="shared" si="30"/>
        <v>0</v>
      </c>
      <c r="M38" s="3">
        <f t="shared" si="30"/>
        <v>6</v>
      </c>
    </row>
    <row r="39" spans="1:13" x14ac:dyDescent="0.25">
      <c r="A39" s="2" t="str">
        <f t="shared" si="18"/>
        <v>Darvey Page</v>
      </c>
      <c r="B39" s="1"/>
      <c r="C39" s="3">
        <f t="shared" si="30"/>
        <v>2</v>
      </c>
      <c r="D39" s="3">
        <f t="shared" si="30"/>
        <v>0</v>
      </c>
      <c r="E39" s="3">
        <f t="shared" si="30"/>
        <v>2</v>
      </c>
      <c r="F39" s="3">
        <f t="shared" si="30"/>
        <v>8</v>
      </c>
      <c r="G39" s="3">
        <f t="shared" si="30"/>
        <v>3</v>
      </c>
      <c r="H39" s="3">
        <f t="shared" si="30"/>
        <v>1</v>
      </c>
      <c r="I39" s="3">
        <f t="shared" si="30"/>
        <v>0</v>
      </c>
      <c r="J39" s="3">
        <f t="shared" si="30"/>
        <v>0</v>
      </c>
      <c r="K39" s="3">
        <f t="shared" si="30"/>
        <v>0</v>
      </c>
      <c r="L39" s="3">
        <f t="shared" si="30"/>
        <v>0</v>
      </c>
      <c r="M39" s="3">
        <f t="shared" si="30"/>
        <v>6</v>
      </c>
    </row>
    <row r="40" spans="1:13" x14ac:dyDescent="0.25">
      <c r="A40" s="2" t="str">
        <f t="shared" si="18"/>
        <v>Josh Hobbs</v>
      </c>
      <c r="B40" s="1"/>
      <c r="C40" s="3" t="str">
        <f t="shared" si="30"/>
        <v xml:space="preserve"> </v>
      </c>
      <c r="D40" s="3" t="str">
        <f t="shared" si="30"/>
        <v xml:space="preserve"> </v>
      </c>
      <c r="E40" s="3" t="str">
        <f t="shared" si="30"/>
        <v xml:space="preserve"> </v>
      </c>
      <c r="F40" s="3" t="str">
        <f t="shared" si="30"/>
        <v xml:space="preserve"> </v>
      </c>
      <c r="G40" s="3" t="str">
        <f t="shared" si="30"/>
        <v xml:space="preserve"> </v>
      </c>
      <c r="H40" s="3" t="str">
        <f t="shared" si="30"/>
        <v xml:space="preserve"> </v>
      </c>
      <c r="I40" s="3" t="str">
        <f t="shared" si="30"/>
        <v xml:space="preserve"> </v>
      </c>
      <c r="J40" s="3" t="str">
        <f t="shared" si="30"/>
        <v xml:space="preserve"> </v>
      </c>
      <c r="K40" s="3" t="str">
        <f t="shared" si="30"/>
        <v xml:space="preserve"> </v>
      </c>
      <c r="L40" s="3" t="str">
        <f t="shared" si="30"/>
        <v xml:space="preserve"> </v>
      </c>
      <c r="M40" s="3" t="str">
        <f t="shared" si="30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12" priority="3">
      <formula>EXACT(A4,T4)</formula>
    </cfRule>
    <cfRule type="expression" dxfId="11" priority="1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3CCCC"/>
  </sheetPr>
  <dimension ref="A1:T31"/>
  <sheetViews>
    <sheetView workbookViewId="0">
      <selection activeCell="X5" sqref="X5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29" t="s">
        <v>305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11" t="s">
        <v>305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316</v>
      </c>
      <c r="B4" s="1">
        <v>20</v>
      </c>
      <c r="C4" s="1">
        <v>36</v>
      </c>
      <c r="D4" s="1">
        <v>18</v>
      </c>
      <c r="E4" s="1">
        <v>42</v>
      </c>
      <c r="F4" s="1">
        <v>62</v>
      </c>
      <c r="G4" s="1">
        <v>48</v>
      </c>
      <c r="H4" s="1">
        <v>31</v>
      </c>
      <c r="I4" s="1">
        <v>3</v>
      </c>
      <c r="J4" s="1">
        <v>35</v>
      </c>
      <c r="K4" s="1">
        <v>0</v>
      </c>
      <c r="L4" s="1">
        <v>0</v>
      </c>
      <c r="M4" s="1">
        <v>168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13.3</v>
      </c>
      <c r="R4">
        <f>SUM(M4,I4,H4,(G4*1.5),F4)</f>
        <v>336</v>
      </c>
      <c r="S4">
        <f>SUM((J4*2),(K4*3),(L4*4))</f>
        <v>70</v>
      </c>
      <c r="T4" t="str">
        <f>IFERROR(VLOOKUP(A4,Games!$I$2:$I$246,1,FALSE)," ")</f>
        <v xml:space="preserve"> </v>
      </c>
    </row>
    <row r="5" spans="1:20" x14ac:dyDescent="0.25">
      <c r="A5" s="2" t="s">
        <v>329</v>
      </c>
      <c r="B5" s="1">
        <v>20</v>
      </c>
      <c r="C5" s="1">
        <v>37</v>
      </c>
      <c r="D5" s="1">
        <v>54</v>
      </c>
      <c r="E5" s="1">
        <v>12</v>
      </c>
      <c r="F5" s="1">
        <v>115</v>
      </c>
      <c r="G5" s="1">
        <v>34</v>
      </c>
      <c r="H5" s="1">
        <v>30</v>
      </c>
      <c r="I5" s="1">
        <v>22</v>
      </c>
      <c r="J5" s="1">
        <v>16</v>
      </c>
      <c r="K5" s="1">
        <v>0</v>
      </c>
      <c r="L5" s="1">
        <v>0</v>
      </c>
      <c r="M5" s="1">
        <v>248</v>
      </c>
      <c r="N5" s="1">
        <f>VLOOKUP(A5,Games!$A$2:$D$527,3,FALSE)</f>
        <v>0</v>
      </c>
      <c r="O5" s="1">
        <f>VLOOKUP(A5,Games!$A$2:$D$527,4,FALSE)</f>
        <v>20</v>
      </c>
      <c r="P5" s="3">
        <f t="shared" ref="P5" si="0">(R5-S5)/B5</f>
        <v>21.7</v>
      </c>
      <c r="R5">
        <f t="shared" ref="R5:R8" si="1">SUM(M5,I5,H5,(G5*1.5),F5)</f>
        <v>466</v>
      </c>
      <c r="S5">
        <f t="shared" ref="S5" si="2">SUM((J5*2),(K5*3),(L5*4))</f>
        <v>32</v>
      </c>
      <c r="T5" t="str">
        <f>IFERROR(VLOOKUP(A5,Games!$I$2:$I$246,1,FALSE)," ")</f>
        <v xml:space="preserve"> </v>
      </c>
    </row>
    <row r="6" spans="1:20" x14ac:dyDescent="0.25">
      <c r="A6" s="2" t="s">
        <v>319</v>
      </c>
      <c r="B6" s="1">
        <v>19</v>
      </c>
      <c r="C6" s="1">
        <v>13</v>
      </c>
      <c r="D6" s="1">
        <v>3</v>
      </c>
      <c r="E6" s="1">
        <v>6</v>
      </c>
      <c r="F6" s="1">
        <v>101</v>
      </c>
      <c r="G6" s="1">
        <v>15</v>
      </c>
      <c r="H6" s="1">
        <v>23</v>
      </c>
      <c r="I6" s="1">
        <v>0</v>
      </c>
      <c r="J6" s="1">
        <v>21</v>
      </c>
      <c r="K6" s="1">
        <v>0</v>
      </c>
      <c r="L6" s="1">
        <v>0</v>
      </c>
      <c r="M6" s="1">
        <v>41</v>
      </c>
      <c r="N6" s="1">
        <f>VLOOKUP(A6,Games!$A$2:$D$527,3,FALSE)</f>
        <v>0</v>
      </c>
      <c r="O6" s="1">
        <f>VLOOKUP(A6,Games!$A$2:$D$527,4,FALSE)</f>
        <v>19</v>
      </c>
      <c r="P6" s="3">
        <f t="shared" ref="P6" si="3">(R6-S6)/B6</f>
        <v>7.6578947368421053</v>
      </c>
      <c r="R6">
        <f t="shared" si="1"/>
        <v>187.5</v>
      </c>
      <c r="S6">
        <f t="shared" ref="S6" si="4">SUM((J6*2),(K6*3),(L6*4))</f>
        <v>42</v>
      </c>
      <c r="T6" t="str">
        <f>IFERROR(VLOOKUP(A6,Games!$I$2:$I$246,1,FALSE)," ")</f>
        <v xml:space="preserve"> </v>
      </c>
    </row>
    <row r="7" spans="1:20" x14ac:dyDescent="0.25">
      <c r="A7" s="2" t="s">
        <v>318</v>
      </c>
      <c r="B7" s="1">
        <v>15</v>
      </c>
      <c r="C7" s="1">
        <v>21</v>
      </c>
      <c r="D7" s="1">
        <v>9</v>
      </c>
      <c r="E7" s="1">
        <v>13</v>
      </c>
      <c r="F7" s="1">
        <v>65</v>
      </c>
      <c r="G7" s="1">
        <v>45</v>
      </c>
      <c r="H7" s="1">
        <v>18</v>
      </c>
      <c r="I7" s="1">
        <v>2</v>
      </c>
      <c r="J7" s="1">
        <v>19</v>
      </c>
      <c r="K7" s="1">
        <v>0</v>
      </c>
      <c r="L7" s="1">
        <v>0</v>
      </c>
      <c r="M7" s="1">
        <v>82</v>
      </c>
      <c r="N7" s="1">
        <f>VLOOKUP(A7,Games!$A$2:$D$527,3,FALSE)</f>
        <v>0</v>
      </c>
      <c r="O7" s="1">
        <f>VLOOKUP(A7,Games!$A$2:$D$527,4,FALSE)</f>
        <v>15</v>
      </c>
      <c r="P7" s="3">
        <f t="shared" ref="P7:P8" si="5">(R7-S7)/B7</f>
        <v>13.1</v>
      </c>
      <c r="R7">
        <f t="shared" si="1"/>
        <v>234.5</v>
      </c>
      <c r="S7">
        <f t="shared" ref="S7:S8" si="6">SUM((J7*2),(K7*3),(L7*4))</f>
        <v>38</v>
      </c>
      <c r="T7" t="str">
        <f>IFERROR(VLOOKUP(A7,Games!$I$2:$I$246,1,FALSE)," ")</f>
        <v xml:space="preserve"> </v>
      </c>
    </row>
    <row r="8" spans="1:20" x14ac:dyDescent="0.25">
      <c r="A8" s="2" t="s">
        <v>315</v>
      </c>
      <c r="B8" s="1">
        <v>15</v>
      </c>
      <c r="C8" s="1">
        <v>4</v>
      </c>
      <c r="D8" s="1">
        <v>14</v>
      </c>
      <c r="E8" s="1">
        <v>1</v>
      </c>
      <c r="F8" s="1">
        <v>64</v>
      </c>
      <c r="G8" s="1">
        <v>16</v>
      </c>
      <c r="H8" s="1">
        <v>5</v>
      </c>
      <c r="I8" s="1">
        <v>2</v>
      </c>
      <c r="J8" s="1">
        <v>7</v>
      </c>
      <c r="K8" s="1">
        <v>0</v>
      </c>
      <c r="L8" s="1">
        <v>0</v>
      </c>
      <c r="M8" s="1">
        <v>51</v>
      </c>
      <c r="N8" s="1">
        <f>VLOOKUP(A8,Games!$A$2:$D$527,3,FALSE)</f>
        <v>1</v>
      </c>
      <c r="O8" s="1">
        <f>VLOOKUP(A8,Games!$A$2:$D$527,4,FALSE)</f>
        <v>16</v>
      </c>
      <c r="P8" s="3">
        <f t="shared" si="5"/>
        <v>8.8000000000000007</v>
      </c>
      <c r="R8">
        <f t="shared" si="1"/>
        <v>146</v>
      </c>
      <c r="S8">
        <f t="shared" si="6"/>
        <v>14</v>
      </c>
      <c r="T8" t="str">
        <f>IFERROR(VLOOKUP(A8,Games!$I$2:$I$246,1,FALSE)," ")</f>
        <v xml:space="preserve"> </v>
      </c>
    </row>
    <row r="9" spans="1:20" x14ac:dyDescent="0.25">
      <c r="A9" s="2" t="s">
        <v>327</v>
      </c>
      <c r="B9" s="1">
        <v>12</v>
      </c>
      <c r="C9" s="1">
        <v>33</v>
      </c>
      <c r="D9" s="1">
        <v>1</v>
      </c>
      <c r="E9" s="1">
        <v>3</v>
      </c>
      <c r="F9" s="1">
        <v>118</v>
      </c>
      <c r="G9" s="1">
        <v>30</v>
      </c>
      <c r="H9" s="1">
        <v>19</v>
      </c>
      <c r="I9" s="1">
        <v>5</v>
      </c>
      <c r="J9" s="1">
        <v>17</v>
      </c>
      <c r="K9" s="1">
        <v>0</v>
      </c>
      <c r="L9" s="1">
        <v>0</v>
      </c>
      <c r="M9" s="1">
        <v>72</v>
      </c>
      <c r="N9" s="1">
        <f>VLOOKUP(A9,Games!$A$2:$D$527,3,FALSE)</f>
        <v>0</v>
      </c>
      <c r="O9" s="1">
        <f>VLOOKUP(A9,Games!$A$2:$D$527,4,FALSE)</f>
        <v>12</v>
      </c>
      <c r="P9" s="3">
        <f t="shared" ref="P9:P10" si="7">(R9-S9)/B9</f>
        <v>18.75</v>
      </c>
      <c r="R9">
        <f t="shared" ref="R9:R10" si="8">SUM(M9,I9,H9,(G9*1.5),F9)</f>
        <v>259</v>
      </c>
      <c r="S9">
        <f t="shared" ref="S9:S10" si="9">SUM((J9*2),(K9*3),(L9*4))</f>
        <v>34</v>
      </c>
      <c r="T9" t="str">
        <f>IFERROR(VLOOKUP(A9,Games!$I$2:$I$246,1,FALSE)," ")</f>
        <v xml:space="preserve"> </v>
      </c>
    </row>
    <row r="10" spans="1:20" x14ac:dyDescent="0.25">
      <c r="A10" s="2" t="s">
        <v>323</v>
      </c>
      <c r="B10" s="1">
        <v>12</v>
      </c>
      <c r="C10" s="1">
        <v>27</v>
      </c>
      <c r="D10" s="1">
        <v>0</v>
      </c>
      <c r="E10" s="1">
        <v>8</v>
      </c>
      <c r="F10" s="1">
        <v>103</v>
      </c>
      <c r="G10" s="1">
        <v>4</v>
      </c>
      <c r="H10" s="1">
        <v>4</v>
      </c>
      <c r="I10" s="1">
        <v>9</v>
      </c>
      <c r="J10" s="1">
        <v>25</v>
      </c>
      <c r="K10" s="1">
        <v>0</v>
      </c>
      <c r="L10" s="1">
        <v>0</v>
      </c>
      <c r="M10" s="1">
        <v>62</v>
      </c>
      <c r="N10" s="1">
        <f>VLOOKUP(A10,Games!$A$2:$D$527,3,FALSE)</f>
        <v>8</v>
      </c>
      <c r="O10" s="1">
        <f>VLOOKUP(A10,Games!$A$2:$D$527,4,FALSE)</f>
        <v>20</v>
      </c>
      <c r="P10" s="3">
        <f t="shared" si="7"/>
        <v>11.166666666666666</v>
      </c>
      <c r="R10">
        <f t="shared" si="8"/>
        <v>184</v>
      </c>
      <c r="S10">
        <f t="shared" si="9"/>
        <v>50</v>
      </c>
      <c r="T10" t="str">
        <f>IFERROR(VLOOKUP(A10,Games!$I$2:$I$246,1,FALSE)," ")</f>
        <v xml:space="preserve"> </v>
      </c>
    </row>
    <row r="11" spans="1:20" x14ac:dyDescent="0.25">
      <c r="A11" s="2" t="s">
        <v>317</v>
      </c>
      <c r="B11" s="1">
        <v>12</v>
      </c>
      <c r="C11" s="1">
        <v>13</v>
      </c>
      <c r="D11" s="1">
        <v>1</v>
      </c>
      <c r="E11" s="1">
        <v>8</v>
      </c>
      <c r="F11" s="1">
        <v>62</v>
      </c>
      <c r="G11" s="1">
        <v>26</v>
      </c>
      <c r="H11" s="1">
        <v>19</v>
      </c>
      <c r="I11" s="1">
        <v>2</v>
      </c>
      <c r="J11" s="1">
        <v>13</v>
      </c>
      <c r="K11" s="1">
        <v>0</v>
      </c>
      <c r="L11" s="1">
        <v>0</v>
      </c>
      <c r="M11" s="1">
        <v>37</v>
      </c>
      <c r="N11" s="1">
        <f>VLOOKUP(A11,Games!$A$2:$D$527,3,FALSE)</f>
        <v>0</v>
      </c>
      <c r="O11" s="1">
        <f>VLOOKUP(A11,Games!$A$2:$D$527,4,FALSE)</f>
        <v>12</v>
      </c>
      <c r="P11" s="3">
        <f t="shared" ref="P11" si="10">(R11-S11)/B11</f>
        <v>11.083333333333334</v>
      </c>
      <c r="R11">
        <f t="shared" ref="R11" si="11">SUM(M11,I11,H11,(G11*1.5),F11)</f>
        <v>159</v>
      </c>
      <c r="S11">
        <f t="shared" ref="S11" si="12">SUM((J11*2),(K11*3),(L11*4))</f>
        <v>26</v>
      </c>
      <c r="T11" t="str">
        <f>IFERROR(VLOOKUP(A11,Games!$I$2:$I$246,1,FALSE)," ")</f>
        <v xml:space="preserve"> </v>
      </c>
    </row>
    <row r="12" spans="1:20" x14ac:dyDescent="0.25">
      <c r="A12" s="2" t="s">
        <v>299</v>
      </c>
      <c r="B12" s="1">
        <v>12</v>
      </c>
      <c r="C12" s="1">
        <v>14</v>
      </c>
      <c r="D12" s="1">
        <v>10</v>
      </c>
      <c r="E12" s="1">
        <v>1</v>
      </c>
      <c r="F12" s="1">
        <v>79</v>
      </c>
      <c r="G12" s="1">
        <v>9</v>
      </c>
      <c r="H12" s="1">
        <v>4</v>
      </c>
      <c r="I12" s="1">
        <v>3</v>
      </c>
      <c r="J12" s="1">
        <v>25</v>
      </c>
      <c r="K12" s="1">
        <v>0</v>
      </c>
      <c r="L12" s="1">
        <v>1</v>
      </c>
      <c r="M12" s="1">
        <v>59</v>
      </c>
      <c r="N12" s="1">
        <f>VLOOKUP(A12,Games!$A$2:$D$527,3,FALSE)</f>
        <v>0</v>
      </c>
      <c r="O12" s="1">
        <f>VLOOKUP(A12,Games!$A$2:$D$527,4,FALSE)</f>
        <v>12</v>
      </c>
      <c r="P12" s="3">
        <f t="shared" ref="P12" si="13">(R12-S12)/B12</f>
        <v>8.7083333333333339</v>
      </c>
      <c r="R12">
        <f t="shared" ref="R12" si="14">SUM(M12,I12,H12,(G12*1.5),F12)</f>
        <v>158.5</v>
      </c>
      <c r="S12">
        <f t="shared" ref="S12" si="15">SUM((J12*2),(K12*3),(L12*4))</f>
        <v>54</v>
      </c>
      <c r="T12" t="str">
        <f>IFERROR(VLOOKUP(A12,Games!$I$2:$I$246,1,FALSE)," ")</f>
        <v xml:space="preserve"> </v>
      </c>
    </row>
    <row r="13" spans="1:20" x14ac:dyDescent="0.25">
      <c r="A13" s="2" t="s">
        <v>340</v>
      </c>
      <c r="B13" s="1">
        <v>2</v>
      </c>
      <c r="C13" s="1">
        <v>0</v>
      </c>
      <c r="D13" s="1">
        <v>0</v>
      </c>
      <c r="E13" s="1">
        <v>0</v>
      </c>
      <c r="F13" s="1">
        <v>4</v>
      </c>
      <c r="G13" s="1">
        <v>3</v>
      </c>
      <c r="H13" s="1">
        <v>1</v>
      </c>
      <c r="I13" s="1">
        <v>0</v>
      </c>
      <c r="J13" s="1">
        <v>2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2</v>
      </c>
      <c r="P13" s="3">
        <f t="shared" ref="P13:P16" si="16">(R13-S13)/B13</f>
        <v>2.75</v>
      </c>
      <c r="R13">
        <f t="shared" ref="R13:R16" si="17">SUM(M13,I13,H13,(G13*1.5),F13)</f>
        <v>9.5</v>
      </c>
      <c r="S13">
        <f t="shared" ref="S13:S16" si="18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328</v>
      </c>
      <c r="B14" s="1">
        <v>2</v>
      </c>
      <c r="C14" s="1">
        <v>5</v>
      </c>
      <c r="D14" s="1">
        <v>0</v>
      </c>
      <c r="E14" s="1">
        <v>1</v>
      </c>
      <c r="F14" s="1">
        <v>7</v>
      </c>
      <c r="G14" s="1">
        <v>3</v>
      </c>
      <c r="H14" s="1">
        <v>1</v>
      </c>
      <c r="I14" s="1">
        <v>2</v>
      </c>
      <c r="J14" s="1">
        <v>3</v>
      </c>
      <c r="K14" s="1">
        <v>0</v>
      </c>
      <c r="L14" s="1">
        <v>0</v>
      </c>
      <c r="M14" s="1">
        <v>11</v>
      </c>
      <c r="N14" s="1">
        <f>VLOOKUP(A14,Games!$A$2:$D$527,3,FALSE)</f>
        <v>0</v>
      </c>
      <c r="O14" s="1">
        <f>VLOOKUP(A14,Games!$A$2:$D$527,4,FALSE)</f>
        <v>2</v>
      </c>
      <c r="P14" s="3">
        <f t="shared" si="16"/>
        <v>9.75</v>
      </c>
      <c r="R14">
        <f t="shared" si="17"/>
        <v>25.5</v>
      </c>
      <c r="S14">
        <f t="shared" si="18"/>
        <v>6</v>
      </c>
      <c r="T14" t="str">
        <f>IFERROR(VLOOKUP(A14,Games!$I$2:$I$246,1,FALSE)," ")</f>
        <v xml:space="preserve"> </v>
      </c>
    </row>
    <row r="15" spans="1:20" x14ac:dyDescent="0.25">
      <c r="A15" s="2" t="s">
        <v>351</v>
      </c>
      <c r="B15" s="1">
        <v>1</v>
      </c>
      <c r="C15" s="1">
        <v>4</v>
      </c>
      <c r="D15" s="1">
        <v>0</v>
      </c>
      <c r="E15" s="1">
        <v>3</v>
      </c>
      <c r="F15" s="1">
        <v>9</v>
      </c>
      <c r="G15" s="1">
        <v>1</v>
      </c>
      <c r="H15" s="1">
        <v>2</v>
      </c>
      <c r="I15" s="1">
        <v>0</v>
      </c>
      <c r="J15" s="1">
        <v>1</v>
      </c>
      <c r="K15" s="1">
        <v>0</v>
      </c>
      <c r="L15" s="1">
        <v>0</v>
      </c>
      <c r="M15" s="1">
        <v>11</v>
      </c>
      <c r="N15" s="1">
        <f>VLOOKUP(A15,Games!$A$2:$D$527,3,FALSE)</f>
        <v>0</v>
      </c>
      <c r="O15" s="1">
        <f>VLOOKUP(A15,Games!$A$2:$D$527,4,FALSE)</f>
        <v>1</v>
      </c>
      <c r="P15" s="3">
        <f t="shared" si="16"/>
        <v>21.5</v>
      </c>
      <c r="R15">
        <f t="shared" si="17"/>
        <v>23.5</v>
      </c>
      <c r="S15">
        <f t="shared" si="18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350</v>
      </c>
      <c r="B16" s="1">
        <v>1</v>
      </c>
      <c r="C16" s="1">
        <v>3</v>
      </c>
      <c r="D16" s="1">
        <v>0</v>
      </c>
      <c r="E16" s="1">
        <v>1</v>
      </c>
      <c r="F16" s="1">
        <v>2</v>
      </c>
      <c r="G16" s="1">
        <v>1</v>
      </c>
      <c r="H16" s="1">
        <v>1</v>
      </c>
      <c r="I16" s="1">
        <v>0</v>
      </c>
      <c r="J16" s="1">
        <v>0</v>
      </c>
      <c r="K16" s="1">
        <v>0</v>
      </c>
      <c r="L16" s="1">
        <v>0</v>
      </c>
      <c r="M16" s="1">
        <v>7</v>
      </c>
      <c r="N16" s="1">
        <f>VLOOKUP(A16,Games!$A$2:$D$527,3,FALSE)</f>
        <v>0</v>
      </c>
      <c r="O16" s="1">
        <f>VLOOKUP(A16,Games!$A$2:$D$527,4,FALSE)</f>
        <v>1</v>
      </c>
      <c r="P16" s="3">
        <f t="shared" si="16"/>
        <v>11.5</v>
      </c>
      <c r="R16">
        <f t="shared" si="17"/>
        <v>11.5</v>
      </c>
      <c r="S16">
        <f t="shared" si="18"/>
        <v>0</v>
      </c>
      <c r="T16" t="str">
        <f>IFERROR(VLOOKUP(A16,Games!$I$2:$I$246,1,FALSE)," ")</f>
        <v xml:space="preserve"> </v>
      </c>
    </row>
    <row r="17" spans="1:13" x14ac:dyDescent="0.2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29" t="s">
        <v>305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1" si="19">IF(A4=""," ",A4)</f>
        <v>Tommy Nguyen</v>
      </c>
      <c r="B20" s="1"/>
      <c r="C20" s="3">
        <f t="shared" ref="C20:M20" si="20">IF(ISNUMBER($B4),C4/$B4," ")</f>
        <v>1.8</v>
      </c>
      <c r="D20" s="3">
        <f t="shared" si="20"/>
        <v>0.9</v>
      </c>
      <c r="E20" s="3">
        <f t="shared" si="20"/>
        <v>2.1</v>
      </c>
      <c r="F20" s="3">
        <f t="shared" si="20"/>
        <v>3.1</v>
      </c>
      <c r="G20" s="3">
        <f t="shared" si="20"/>
        <v>2.4</v>
      </c>
      <c r="H20" s="3">
        <f t="shared" si="20"/>
        <v>1.55</v>
      </c>
      <c r="I20" s="3">
        <f t="shared" si="20"/>
        <v>0.15</v>
      </c>
      <c r="J20" s="3">
        <f t="shared" si="20"/>
        <v>1.75</v>
      </c>
      <c r="K20" s="3">
        <f t="shared" si="20"/>
        <v>0</v>
      </c>
      <c r="L20" s="3">
        <f t="shared" si="20"/>
        <v>0</v>
      </c>
      <c r="M20" s="3">
        <f t="shared" si="20"/>
        <v>8.4</v>
      </c>
    </row>
    <row r="21" spans="1:13" x14ac:dyDescent="0.25">
      <c r="A21" s="2" t="str">
        <f t="shared" si="19"/>
        <v>Tom Perez</v>
      </c>
      <c r="B21" s="1"/>
      <c r="C21" s="3">
        <f t="shared" ref="C21:M21" si="21">IF(ISNUMBER($B5),C5/$B5," ")</f>
        <v>1.85</v>
      </c>
      <c r="D21" s="3">
        <f t="shared" si="21"/>
        <v>2.7</v>
      </c>
      <c r="E21" s="3">
        <f t="shared" si="21"/>
        <v>0.6</v>
      </c>
      <c r="F21" s="3">
        <f t="shared" si="21"/>
        <v>5.75</v>
      </c>
      <c r="G21" s="3">
        <f t="shared" si="21"/>
        <v>1.7</v>
      </c>
      <c r="H21" s="3">
        <f t="shared" si="21"/>
        <v>1.5</v>
      </c>
      <c r="I21" s="3">
        <f t="shared" si="21"/>
        <v>1.1000000000000001</v>
      </c>
      <c r="J21" s="3">
        <f t="shared" si="21"/>
        <v>0.8</v>
      </c>
      <c r="K21" s="3">
        <f t="shared" si="21"/>
        <v>0</v>
      </c>
      <c r="L21" s="3">
        <f t="shared" si="21"/>
        <v>0</v>
      </c>
      <c r="M21" s="3">
        <f t="shared" si="21"/>
        <v>12.4</v>
      </c>
    </row>
    <row r="22" spans="1:13" x14ac:dyDescent="0.25">
      <c r="A22" s="2" t="str">
        <f t="shared" si="19"/>
        <v>Ben Dixon</v>
      </c>
      <c r="B22" s="1"/>
      <c r="C22" s="3">
        <f t="shared" ref="C22:M22" si="22">IF(ISNUMBER($B6),C6/$B6," ")</f>
        <v>0.68421052631578949</v>
      </c>
      <c r="D22" s="3">
        <f t="shared" si="22"/>
        <v>0.15789473684210525</v>
      </c>
      <c r="E22" s="3">
        <f t="shared" si="22"/>
        <v>0.31578947368421051</v>
      </c>
      <c r="F22" s="3">
        <f t="shared" si="22"/>
        <v>5.3157894736842106</v>
      </c>
      <c r="G22" s="3">
        <f t="shared" si="22"/>
        <v>0.78947368421052633</v>
      </c>
      <c r="H22" s="3">
        <f t="shared" si="22"/>
        <v>1.2105263157894737</v>
      </c>
      <c r="I22" s="3">
        <f t="shared" si="22"/>
        <v>0</v>
      </c>
      <c r="J22" s="3">
        <f t="shared" si="22"/>
        <v>1.1052631578947369</v>
      </c>
      <c r="K22" s="3">
        <f t="shared" si="22"/>
        <v>0</v>
      </c>
      <c r="L22" s="3">
        <f t="shared" si="22"/>
        <v>0</v>
      </c>
      <c r="M22" s="3">
        <f t="shared" si="22"/>
        <v>2.1578947368421053</v>
      </c>
    </row>
    <row r="23" spans="1:13" x14ac:dyDescent="0.25">
      <c r="A23" s="2" t="str">
        <f t="shared" si="19"/>
        <v>Minh Phan</v>
      </c>
      <c r="B23" s="1"/>
      <c r="C23" s="3">
        <f t="shared" ref="C23:M23" si="23">IF(ISNUMBER($B7),C7/$B7," ")</f>
        <v>1.4</v>
      </c>
      <c r="D23" s="3">
        <f t="shared" si="23"/>
        <v>0.6</v>
      </c>
      <c r="E23" s="3">
        <f t="shared" si="23"/>
        <v>0.8666666666666667</v>
      </c>
      <c r="F23" s="3">
        <f t="shared" si="23"/>
        <v>4.333333333333333</v>
      </c>
      <c r="G23" s="3">
        <f t="shared" si="23"/>
        <v>3</v>
      </c>
      <c r="H23" s="3">
        <f t="shared" si="23"/>
        <v>1.2</v>
      </c>
      <c r="I23" s="3">
        <f t="shared" si="23"/>
        <v>0.13333333333333333</v>
      </c>
      <c r="J23" s="3">
        <f t="shared" si="23"/>
        <v>1.2666666666666666</v>
      </c>
      <c r="K23" s="3">
        <f t="shared" si="23"/>
        <v>0</v>
      </c>
      <c r="L23" s="3">
        <f t="shared" si="23"/>
        <v>0</v>
      </c>
      <c r="M23" s="3">
        <f t="shared" si="23"/>
        <v>5.4666666666666668</v>
      </c>
    </row>
    <row r="24" spans="1:13" x14ac:dyDescent="0.25">
      <c r="A24" s="2" t="str">
        <f t="shared" si="19"/>
        <v>Geoff Brown</v>
      </c>
      <c r="B24" s="1"/>
      <c r="C24" s="3">
        <f t="shared" ref="C24:M24" si="24">IF(ISNUMBER($B8),C8/$B8," ")</f>
        <v>0.26666666666666666</v>
      </c>
      <c r="D24" s="3">
        <f t="shared" si="24"/>
        <v>0.93333333333333335</v>
      </c>
      <c r="E24" s="3">
        <f t="shared" si="24"/>
        <v>6.6666666666666666E-2</v>
      </c>
      <c r="F24" s="3">
        <f t="shared" si="24"/>
        <v>4.2666666666666666</v>
      </c>
      <c r="G24" s="3">
        <f t="shared" si="24"/>
        <v>1.0666666666666667</v>
      </c>
      <c r="H24" s="3">
        <f t="shared" si="24"/>
        <v>0.33333333333333331</v>
      </c>
      <c r="I24" s="3">
        <f t="shared" si="24"/>
        <v>0.13333333333333333</v>
      </c>
      <c r="J24" s="3">
        <f t="shared" si="24"/>
        <v>0.46666666666666667</v>
      </c>
      <c r="K24" s="3">
        <f t="shared" si="24"/>
        <v>0</v>
      </c>
      <c r="L24" s="3">
        <f t="shared" si="24"/>
        <v>0</v>
      </c>
      <c r="M24" s="3">
        <f t="shared" si="24"/>
        <v>3.4</v>
      </c>
    </row>
    <row r="25" spans="1:13" x14ac:dyDescent="0.25">
      <c r="A25" s="2" t="str">
        <f t="shared" si="19"/>
        <v>Chris Gogala</v>
      </c>
      <c r="B25" s="1"/>
      <c r="C25" s="3">
        <f t="shared" ref="C25:M25" si="25">IF(ISNUMBER($B9),C9/$B9," ")</f>
        <v>2.75</v>
      </c>
      <c r="D25" s="3">
        <f t="shared" si="25"/>
        <v>8.3333333333333329E-2</v>
      </c>
      <c r="E25" s="3">
        <f t="shared" si="25"/>
        <v>0.25</v>
      </c>
      <c r="F25" s="3">
        <f t="shared" si="25"/>
        <v>9.8333333333333339</v>
      </c>
      <c r="G25" s="3">
        <f t="shared" si="25"/>
        <v>2.5</v>
      </c>
      <c r="H25" s="3">
        <f t="shared" si="25"/>
        <v>1.5833333333333333</v>
      </c>
      <c r="I25" s="3">
        <f t="shared" si="25"/>
        <v>0.41666666666666669</v>
      </c>
      <c r="J25" s="3">
        <f t="shared" si="25"/>
        <v>1.4166666666666667</v>
      </c>
      <c r="K25" s="3">
        <f t="shared" si="25"/>
        <v>0</v>
      </c>
      <c r="L25" s="3">
        <f t="shared" si="25"/>
        <v>0</v>
      </c>
      <c r="M25" s="3">
        <f t="shared" si="25"/>
        <v>6</v>
      </c>
    </row>
    <row r="26" spans="1:13" x14ac:dyDescent="0.25">
      <c r="A26" s="2" t="str">
        <f t="shared" si="19"/>
        <v>Craig Hill</v>
      </c>
      <c r="B26" s="1"/>
      <c r="C26" s="3">
        <f t="shared" ref="C26:M26" si="26">IF(ISNUMBER($B10),C10/$B10," ")</f>
        <v>2.25</v>
      </c>
      <c r="D26" s="3">
        <f t="shared" si="26"/>
        <v>0</v>
      </c>
      <c r="E26" s="3">
        <f t="shared" si="26"/>
        <v>0.66666666666666663</v>
      </c>
      <c r="F26" s="3">
        <f t="shared" si="26"/>
        <v>8.5833333333333339</v>
      </c>
      <c r="G26" s="3">
        <f t="shared" si="26"/>
        <v>0.33333333333333331</v>
      </c>
      <c r="H26" s="3">
        <f t="shared" si="26"/>
        <v>0.33333333333333331</v>
      </c>
      <c r="I26" s="3">
        <f t="shared" si="26"/>
        <v>0.75</v>
      </c>
      <c r="J26" s="3">
        <f t="shared" si="26"/>
        <v>2.0833333333333335</v>
      </c>
      <c r="K26" s="3">
        <f t="shared" si="26"/>
        <v>0</v>
      </c>
      <c r="L26" s="3">
        <f t="shared" si="26"/>
        <v>0</v>
      </c>
      <c r="M26" s="3">
        <f t="shared" si="26"/>
        <v>5.166666666666667</v>
      </c>
    </row>
    <row r="27" spans="1:13" x14ac:dyDescent="0.25">
      <c r="A27" s="2" t="str">
        <f t="shared" si="19"/>
        <v>Darren Yong</v>
      </c>
      <c r="B27" s="1"/>
      <c r="C27" s="3">
        <f t="shared" ref="C27:M27" si="27">IF(ISNUMBER($B11),C11/$B11," ")</f>
        <v>1.0833333333333333</v>
      </c>
      <c r="D27" s="3">
        <f t="shared" si="27"/>
        <v>8.3333333333333329E-2</v>
      </c>
      <c r="E27" s="3">
        <f t="shared" si="27"/>
        <v>0.66666666666666663</v>
      </c>
      <c r="F27" s="3">
        <f t="shared" si="27"/>
        <v>5.166666666666667</v>
      </c>
      <c r="G27" s="3">
        <f t="shared" si="27"/>
        <v>2.1666666666666665</v>
      </c>
      <c r="H27" s="3">
        <f t="shared" si="27"/>
        <v>1.5833333333333333</v>
      </c>
      <c r="I27" s="3">
        <f t="shared" si="27"/>
        <v>0.16666666666666666</v>
      </c>
      <c r="J27" s="3">
        <f t="shared" si="27"/>
        <v>1.0833333333333333</v>
      </c>
      <c r="K27" s="3">
        <f t="shared" si="27"/>
        <v>0</v>
      </c>
      <c r="L27" s="3">
        <f t="shared" si="27"/>
        <v>0</v>
      </c>
      <c r="M27" s="3">
        <f t="shared" si="27"/>
        <v>3.0833333333333335</v>
      </c>
    </row>
    <row r="28" spans="1:13" x14ac:dyDescent="0.25">
      <c r="A28" s="2" t="str">
        <f t="shared" si="19"/>
        <v>David Reynolds</v>
      </c>
      <c r="B28" s="1"/>
      <c r="C28" s="3">
        <f t="shared" ref="C28:M28" si="28">IF(ISNUMBER($B12),C12/$B12," ")</f>
        <v>1.1666666666666667</v>
      </c>
      <c r="D28" s="3">
        <f t="shared" si="28"/>
        <v>0.83333333333333337</v>
      </c>
      <c r="E28" s="3">
        <f t="shared" si="28"/>
        <v>8.3333333333333329E-2</v>
      </c>
      <c r="F28" s="3">
        <f t="shared" si="28"/>
        <v>6.583333333333333</v>
      </c>
      <c r="G28" s="3">
        <f t="shared" si="28"/>
        <v>0.75</v>
      </c>
      <c r="H28" s="3">
        <f t="shared" si="28"/>
        <v>0.33333333333333331</v>
      </c>
      <c r="I28" s="3">
        <f t="shared" si="28"/>
        <v>0.25</v>
      </c>
      <c r="J28" s="3">
        <f t="shared" si="28"/>
        <v>2.0833333333333335</v>
      </c>
      <c r="K28" s="3">
        <f t="shared" si="28"/>
        <v>0</v>
      </c>
      <c r="L28" s="3">
        <f t="shared" si="28"/>
        <v>8.3333333333333329E-2</v>
      </c>
      <c r="M28" s="3">
        <f t="shared" si="28"/>
        <v>4.916666666666667</v>
      </c>
    </row>
    <row r="29" spans="1:13" x14ac:dyDescent="0.25">
      <c r="A29" s="2" t="str">
        <f t="shared" si="19"/>
        <v>Brad Carpenter</v>
      </c>
      <c r="B29" s="1"/>
      <c r="C29" s="3">
        <f t="shared" ref="C29:M29" si="29">IF(ISNUMBER($B13),C13/$B13," ")</f>
        <v>0</v>
      </c>
      <c r="D29" s="3">
        <f t="shared" si="29"/>
        <v>0</v>
      </c>
      <c r="E29" s="3">
        <f t="shared" si="29"/>
        <v>0</v>
      </c>
      <c r="F29" s="3">
        <f t="shared" si="29"/>
        <v>2</v>
      </c>
      <c r="G29" s="3">
        <f t="shared" si="29"/>
        <v>1.5</v>
      </c>
      <c r="H29" s="3">
        <f t="shared" si="29"/>
        <v>0.5</v>
      </c>
      <c r="I29" s="3">
        <f t="shared" si="29"/>
        <v>0</v>
      </c>
      <c r="J29" s="3">
        <f t="shared" si="29"/>
        <v>1</v>
      </c>
      <c r="K29" s="3">
        <f t="shared" si="29"/>
        <v>0</v>
      </c>
      <c r="L29" s="3">
        <f t="shared" si="29"/>
        <v>0</v>
      </c>
      <c r="M29" s="3">
        <f t="shared" si="29"/>
        <v>0</v>
      </c>
    </row>
    <row r="30" spans="1:13" x14ac:dyDescent="0.25">
      <c r="A30" s="2" t="str">
        <f t="shared" si="19"/>
        <v>Jared De Booy</v>
      </c>
      <c r="B30" s="1"/>
      <c r="C30" s="3">
        <f t="shared" ref="C30:M31" si="30">IF(ISNUMBER($B14),C14/$B14," ")</f>
        <v>2.5</v>
      </c>
      <c r="D30" s="3">
        <f t="shared" si="30"/>
        <v>0</v>
      </c>
      <c r="E30" s="3">
        <f t="shared" si="30"/>
        <v>0.5</v>
      </c>
      <c r="F30" s="3">
        <f t="shared" si="30"/>
        <v>3.5</v>
      </c>
      <c r="G30" s="3">
        <f t="shared" si="30"/>
        <v>1.5</v>
      </c>
      <c r="H30" s="3">
        <f t="shared" si="30"/>
        <v>0.5</v>
      </c>
      <c r="I30" s="3">
        <f t="shared" si="30"/>
        <v>1</v>
      </c>
      <c r="J30" s="3">
        <f t="shared" si="30"/>
        <v>1.5</v>
      </c>
      <c r="K30" s="3">
        <f t="shared" si="30"/>
        <v>0</v>
      </c>
      <c r="L30" s="3">
        <f t="shared" si="30"/>
        <v>0</v>
      </c>
      <c r="M30" s="3">
        <f t="shared" si="30"/>
        <v>5.5</v>
      </c>
    </row>
    <row r="31" spans="1:13" x14ac:dyDescent="0.25">
      <c r="A31" s="2" t="str">
        <f t="shared" si="19"/>
        <v>Cameron Paule</v>
      </c>
      <c r="B31" s="1"/>
      <c r="C31" s="3">
        <f t="shared" si="30"/>
        <v>4</v>
      </c>
      <c r="D31" s="3">
        <f t="shared" si="30"/>
        <v>0</v>
      </c>
      <c r="E31" s="3">
        <f t="shared" si="30"/>
        <v>3</v>
      </c>
      <c r="F31" s="3">
        <f t="shared" si="30"/>
        <v>9</v>
      </c>
      <c r="G31" s="3">
        <f t="shared" si="30"/>
        <v>1</v>
      </c>
      <c r="H31" s="3">
        <f t="shared" si="30"/>
        <v>2</v>
      </c>
      <c r="I31" s="3">
        <f t="shared" si="30"/>
        <v>0</v>
      </c>
      <c r="J31" s="3">
        <f t="shared" si="30"/>
        <v>1</v>
      </c>
      <c r="K31" s="3">
        <f t="shared" si="30"/>
        <v>0</v>
      </c>
      <c r="L31" s="3">
        <f t="shared" si="30"/>
        <v>0</v>
      </c>
      <c r="M31" s="3">
        <f t="shared" si="30"/>
        <v>11</v>
      </c>
    </row>
  </sheetData>
  <mergeCells count="3">
    <mergeCell ref="A17:M17"/>
    <mergeCell ref="A18:M18"/>
    <mergeCell ref="A2:P2"/>
  </mergeCells>
  <conditionalFormatting sqref="A4:A16">
    <cfRule type="expression" dxfId="10" priority="13">
      <formula>EXACT(A4,T4)</formula>
    </cfRule>
    <cfRule type="expression" dxfId="9" priority="14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50"/>
  </sheetPr>
  <dimension ref="A1:T45"/>
  <sheetViews>
    <sheetView workbookViewId="0">
      <selection activeCell="U33" sqref="U33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1" t="s">
        <v>284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11" t="s">
        <v>284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288</v>
      </c>
      <c r="B4" s="1">
        <v>20</v>
      </c>
      <c r="C4" s="1">
        <v>32</v>
      </c>
      <c r="D4" s="1">
        <v>30</v>
      </c>
      <c r="E4" s="1">
        <v>14</v>
      </c>
      <c r="F4" s="1">
        <v>151</v>
      </c>
      <c r="G4" s="1">
        <v>47</v>
      </c>
      <c r="H4" s="1">
        <v>20</v>
      </c>
      <c r="I4" s="1">
        <v>6</v>
      </c>
      <c r="J4" s="1">
        <v>38</v>
      </c>
      <c r="K4" s="1">
        <v>2</v>
      </c>
      <c r="L4" s="1">
        <v>2</v>
      </c>
      <c r="M4" s="1">
        <v>168</v>
      </c>
      <c r="N4" s="1">
        <f>VLOOKUP(A4,Games!$A$2:$D$527,3,FALSE)</f>
        <v>0</v>
      </c>
      <c r="O4" s="1">
        <f>VLOOKUP(A4,Games!$A$2:$D$527,4,FALSE)</f>
        <v>20</v>
      </c>
      <c r="P4" s="3">
        <f>(R4-S4)/B4</f>
        <v>16.274999999999999</v>
      </c>
      <c r="R4">
        <f>SUM(M4,I4,H4,(G4*1.5),F4)</f>
        <v>415.5</v>
      </c>
      <c r="S4">
        <f>SUM((J4*2),(K4*3),(L4*4))</f>
        <v>90</v>
      </c>
      <c r="T4" t="str">
        <f>IFERROR(VLOOKUP(A4,Games!$I$2:$I$246,1,FALSE)," ")</f>
        <v xml:space="preserve"> </v>
      </c>
    </row>
    <row r="5" spans="1:20" x14ac:dyDescent="0.25">
      <c r="A5" s="2" t="s">
        <v>286</v>
      </c>
      <c r="B5" s="1">
        <v>19</v>
      </c>
      <c r="C5" s="1">
        <v>36</v>
      </c>
      <c r="D5" s="1">
        <v>0</v>
      </c>
      <c r="E5" s="1">
        <v>3</v>
      </c>
      <c r="F5" s="1">
        <v>59</v>
      </c>
      <c r="G5" s="1">
        <v>12</v>
      </c>
      <c r="H5" s="1">
        <v>16</v>
      </c>
      <c r="I5" s="1">
        <v>2</v>
      </c>
      <c r="J5" s="1">
        <v>17</v>
      </c>
      <c r="K5" s="1">
        <v>0</v>
      </c>
      <c r="L5" s="1">
        <v>0</v>
      </c>
      <c r="M5" s="1">
        <v>75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1" si="0">(R5-S5)/B5</f>
        <v>7.1578947368421053</v>
      </c>
      <c r="R5">
        <f t="shared" ref="R5:R11" si="1">SUM(M5,I5,H5,(G5*1.5),F5)</f>
        <v>170</v>
      </c>
      <c r="S5">
        <f t="shared" ref="S5:S11" si="2">SUM((J5*2),(K5*3),(L5*4))</f>
        <v>34</v>
      </c>
      <c r="T5" t="str">
        <f>IFERROR(VLOOKUP(A5,Games!$I$2:$I$246,1,FALSE)," ")</f>
        <v xml:space="preserve"> </v>
      </c>
    </row>
    <row r="6" spans="1:20" x14ac:dyDescent="0.25">
      <c r="A6" s="2" t="s">
        <v>285</v>
      </c>
      <c r="B6" s="1">
        <v>19</v>
      </c>
      <c r="C6" s="1">
        <v>11</v>
      </c>
      <c r="D6" s="1">
        <v>4</v>
      </c>
      <c r="E6" s="1">
        <v>0</v>
      </c>
      <c r="F6" s="1">
        <v>58</v>
      </c>
      <c r="G6" s="1">
        <v>25</v>
      </c>
      <c r="H6" s="1">
        <v>35</v>
      </c>
      <c r="I6" s="1">
        <v>1</v>
      </c>
      <c r="J6" s="1">
        <v>23</v>
      </c>
      <c r="K6" s="1">
        <v>0</v>
      </c>
      <c r="L6" s="1">
        <v>1</v>
      </c>
      <c r="M6" s="1">
        <v>34</v>
      </c>
      <c r="N6" s="1">
        <f>VLOOKUP(A6,Games!$A$2:$D$527,3,FALSE)</f>
        <v>0</v>
      </c>
      <c r="O6" s="1">
        <f>VLOOKUP(A6,Games!$A$2:$D$527,4,FALSE)</f>
        <v>19</v>
      </c>
      <c r="P6" s="3">
        <f t="shared" si="0"/>
        <v>6.0789473684210522</v>
      </c>
      <c r="R6">
        <f t="shared" si="1"/>
        <v>165.5</v>
      </c>
      <c r="S6">
        <f t="shared" si="2"/>
        <v>50</v>
      </c>
      <c r="T6" t="str">
        <f>IFERROR(VLOOKUP(A6,Games!$I$2:$I$246,1,FALSE)," ")</f>
        <v xml:space="preserve"> </v>
      </c>
    </row>
    <row r="7" spans="1:20" x14ac:dyDescent="0.25">
      <c r="A7" s="2" t="s">
        <v>274</v>
      </c>
      <c r="B7" s="1">
        <v>19</v>
      </c>
      <c r="C7" s="1">
        <v>48</v>
      </c>
      <c r="D7" s="1">
        <v>15</v>
      </c>
      <c r="E7" s="1">
        <v>28</v>
      </c>
      <c r="F7" s="1">
        <v>82</v>
      </c>
      <c r="G7" s="1">
        <v>37</v>
      </c>
      <c r="H7" s="1">
        <v>33</v>
      </c>
      <c r="I7" s="1">
        <v>1</v>
      </c>
      <c r="J7" s="1">
        <v>25</v>
      </c>
      <c r="K7" s="1">
        <v>0</v>
      </c>
      <c r="L7" s="1">
        <v>0</v>
      </c>
      <c r="M7" s="1">
        <v>169</v>
      </c>
      <c r="N7" s="1">
        <f>VLOOKUP(A7,Games!$A$2:$D$527,3,FALSE)</f>
        <v>0</v>
      </c>
      <c r="O7" s="1">
        <f>VLOOKUP(A7,Games!$A$2:$D$527,4,FALSE)</f>
        <v>19</v>
      </c>
      <c r="P7" s="3">
        <f t="shared" si="0"/>
        <v>15.289473684210526</v>
      </c>
      <c r="R7">
        <f t="shared" si="1"/>
        <v>340.5</v>
      </c>
      <c r="S7">
        <f t="shared" si="2"/>
        <v>50</v>
      </c>
      <c r="T7" t="str">
        <f>IFERROR(VLOOKUP(A7,Games!$I$2:$I$246,1,FALSE)," ")</f>
        <v xml:space="preserve"> </v>
      </c>
    </row>
    <row r="8" spans="1:20" x14ac:dyDescent="0.25">
      <c r="A8" s="2" t="s">
        <v>330</v>
      </c>
      <c r="B8" s="1">
        <v>11</v>
      </c>
      <c r="C8" s="1">
        <v>63</v>
      </c>
      <c r="D8" s="1">
        <v>2</v>
      </c>
      <c r="E8" s="1">
        <v>14</v>
      </c>
      <c r="F8" s="1">
        <v>71</v>
      </c>
      <c r="G8" s="1">
        <v>16</v>
      </c>
      <c r="H8" s="1">
        <v>15</v>
      </c>
      <c r="I8" s="1">
        <v>5</v>
      </c>
      <c r="J8" s="1">
        <v>35</v>
      </c>
      <c r="K8" s="1">
        <v>1</v>
      </c>
      <c r="L8" s="1">
        <v>0</v>
      </c>
      <c r="M8" s="1">
        <v>146</v>
      </c>
      <c r="N8" s="1">
        <f>VLOOKUP(A8,Games!$A$2:$D$527,3,FALSE)</f>
        <v>0</v>
      </c>
      <c r="O8" s="1">
        <f>VLOOKUP(A8,Games!$A$2:$D$527,4,FALSE)</f>
        <v>11</v>
      </c>
      <c r="P8" s="3">
        <f t="shared" si="0"/>
        <v>17.09090909090909</v>
      </c>
      <c r="R8">
        <f t="shared" si="1"/>
        <v>261</v>
      </c>
      <c r="S8">
        <f t="shared" si="2"/>
        <v>73</v>
      </c>
      <c r="T8" t="str">
        <f>IFERROR(VLOOKUP(A8,Games!$I$2:$I$246,1,FALSE)," ")</f>
        <v xml:space="preserve"> </v>
      </c>
    </row>
    <row r="9" spans="1:20" x14ac:dyDescent="0.25">
      <c r="A9" s="2" t="s">
        <v>287</v>
      </c>
      <c r="B9" s="1">
        <v>9</v>
      </c>
      <c r="C9" s="1">
        <v>20</v>
      </c>
      <c r="D9" s="1">
        <v>0</v>
      </c>
      <c r="E9" s="1">
        <v>10</v>
      </c>
      <c r="F9" s="1">
        <v>87</v>
      </c>
      <c r="G9" s="1">
        <v>9</v>
      </c>
      <c r="H9" s="1">
        <v>4</v>
      </c>
      <c r="I9" s="1">
        <v>21</v>
      </c>
      <c r="J9" s="1">
        <v>12</v>
      </c>
      <c r="K9" s="1">
        <v>0</v>
      </c>
      <c r="L9" s="1">
        <v>0</v>
      </c>
      <c r="M9" s="1">
        <v>50</v>
      </c>
      <c r="N9" s="1">
        <f>VLOOKUP(A9,Games!$A$2:$D$527,3,FALSE)</f>
        <v>0</v>
      </c>
      <c r="O9" s="1">
        <f>VLOOKUP(A9,Games!$A$2:$D$527,4,FALSE)</f>
        <v>9</v>
      </c>
      <c r="P9" s="3">
        <f t="shared" si="0"/>
        <v>16.833333333333332</v>
      </c>
      <c r="R9">
        <f t="shared" si="1"/>
        <v>175.5</v>
      </c>
      <c r="S9">
        <f t="shared" si="2"/>
        <v>24</v>
      </c>
      <c r="T9" t="str">
        <f>IFERROR(VLOOKUP(A9,Games!$I$2:$I$246,1,FALSE)," ")</f>
        <v xml:space="preserve"> </v>
      </c>
    </row>
    <row r="10" spans="1:20" x14ac:dyDescent="0.25">
      <c r="A10" s="2" t="s">
        <v>283</v>
      </c>
      <c r="B10" s="1">
        <v>9</v>
      </c>
      <c r="C10" s="1">
        <v>11</v>
      </c>
      <c r="D10" s="1">
        <v>0</v>
      </c>
      <c r="E10" s="1">
        <v>8</v>
      </c>
      <c r="F10" s="1">
        <v>63</v>
      </c>
      <c r="G10" s="1">
        <v>14</v>
      </c>
      <c r="H10" s="1">
        <v>7</v>
      </c>
      <c r="I10" s="1">
        <v>0</v>
      </c>
      <c r="J10" s="1">
        <v>3</v>
      </c>
      <c r="K10" s="1">
        <v>0</v>
      </c>
      <c r="L10" s="1">
        <v>0</v>
      </c>
      <c r="M10" s="1">
        <v>30</v>
      </c>
      <c r="N10" s="1">
        <f>VLOOKUP(A10,Games!$A$2:$D$527,3,FALSE)</f>
        <v>0</v>
      </c>
      <c r="O10" s="1">
        <f>VLOOKUP(A10,Games!$A$2:$D$527,4,FALSE)</f>
        <v>9</v>
      </c>
      <c r="P10" s="3">
        <f t="shared" si="0"/>
        <v>12.777777777777779</v>
      </c>
      <c r="R10">
        <f t="shared" si="1"/>
        <v>121</v>
      </c>
      <c r="S10">
        <f t="shared" si="2"/>
        <v>6</v>
      </c>
      <c r="T10" t="str">
        <f>IFERROR(VLOOKUP(A10,Games!$I$2:$I$246,1,FALSE)," ")</f>
        <v xml:space="preserve"> </v>
      </c>
    </row>
    <row r="11" spans="1:20" x14ac:dyDescent="0.25">
      <c r="A11" s="2" t="s">
        <v>337</v>
      </c>
      <c r="B11" s="1">
        <v>8</v>
      </c>
      <c r="C11" s="1">
        <v>8</v>
      </c>
      <c r="D11" s="1">
        <v>3</v>
      </c>
      <c r="E11" s="1">
        <v>1</v>
      </c>
      <c r="F11" s="1">
        <v>40</v>
      </c>
      <c r="G11" s="1">
        <v>9</v>
      </c>
      <c r="H11" s="1">
        <v>8</v>
      </c>
      <c r="I11" s="1">
        <v>0</v>
      </c>
      <c r="J11" s="1">
        <v>12</v>
      </c>
      <c r="K11" s="1">
        <v>0</v>
      </c>
      <c r="L11" s="1">
        <v>0</v>
      </c>
      <c r="M11" s="1">
        <v>26</v>
      </c>
      <c r="N11" s="1">
        <f>VLOOKUP(A11,Games!$A$2:$D$527,3,FALSE)</f>
        <v>0</v>
      </c>
      <c r="O11" s="1">
        <f>VLOOKUP(A11,Games!$A$2:$D$527,4,FALSE)</f>
        <v>8</v>
      </c>
      <c r="P11" s="3">
        <f t="shared" si="0"/>
        <v>7.9375</v>
      </c>
      <c r="R11">
        <f t="shared" si="1"/>
        <v>87.5</v>
      </c>
      <c r="S11">
        <f t="shared" si="2"/>
        <v>24</v>
      </c>
      <c r="T11" t="str">
        <f>IFERROR(VLOOKUP(A11,Games!$I$2:$I$246,1,FALSE)," ")</f>
        <v xml:space="preserve"> </v>
      </c>
    </row>
    <row r="12" spans="1:20" x14ac:dyDescent="0.25">
      <c r="A12" s="2" t="s">
        <v>298</v>
      </c>
      <c r="B12" s="1">
        <v>6</v>
      </c>
      <c r="C12" s="1">
        <v>11</v>
      </c>
      <c r="D12" s="1">
        <v>1</v>
      </c>
      <c r="E12" s="1">
        <v>13</v>
      </c>
      <c r="F12" s="1">
        <v>18</v>
      </c>
      <c r="G12" s="1">
        <v>11</v>
      </c>
      <c r="H12" s="1">
        <v>10</v>
      </c>
      <c r="I12" s="1">
        <v>0</v>
      </c>
      <c r="J12" s="1">
        <v>11</v>
      </c>
      <c r="K12" s="1">
        <v>0</v>
      </c>
      <c r="L12" s="1">
        <v>0</v>
      </c>
      <c r="M12" s="1">
        <v>38</v>
      </c>
      <c r="N12" s="1">
        <f>VLOOKUP(A12,Games!$A$2:$D$527,3,FALSE)</f>
        <v>0</v>
      </c>
      <c r="O12" s="1">
        <f>VLOOKUP(A12,Games!$A$2:$D$527,4,FALSE)</f>
        <v>6</v>
      </c>
      <c r="P12" s="3">
        <f t="shared" ref="P12" si="3">(R12-S12)/B12</f>
        <v>10.083333333333334</v>
      </c>
      <c r="R12">
        <f t="shared" ref="R12" si="4">SUM(M12,I12,H12,(G12*1.5),F12)</f>
        <v>82.5</v>
      </c>
      <c r="S12">
        <f t="shared" ref="S12" si="5">SUM((J12*2),(K12*3),(L12*4))</f>
        <v>22</v>
      </c>
      <c r="T12" t="str">
        <f>IFERROR(VLOOKUP(A12,Games!$I$2:$I$246,1,FALSE)," ")</f>
        <v xml:space="preserve"> </v>
      </c>
    </row>
    <row r="13" spans="1:20" x14ac:dyDescent="0.25">
      <c r="A13" s="2" t="s">
        <v>357</v>
      </c>
      <c r="B13" s="1">
        <v>1</v>
      </c>
      <c r="C13" s="1">
        <v>0</v>
      </c>
      <c r="D13" s="1">
        <v>0</v>
      </c>
      <c r="E13" s="1">
        <v>0</v>
      </c>
      <c r="F13" s="1">
        <v>1</v>
      </c>
      <c r="G13" s="1">
        <v>2</v>
      </c>
      <c r="H13" s="1">
        <v>2</v>
      </c>
      <c r="I13" s="1">
        <v>0</v>
      </c>
      <c r="J13" s="1">
        <v>1</v>
      </c>
      <c r="K13" s="1">
        <v>0</v>
      </c>
      <c r="L13" s="1">
        <v>0</v>
      </c>
      <c r="M13" s="1">
        <v>0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" si="6">(R13-S13)/B13</f>
        <v>4</v>
      </c>
      <c r="R13">
        <f t="shared" ref="R13" si="7">SUM(M13,I13,H13,(G13*1.5),F13)</f>
        <v>6</v>
      </c>
      <c r="S13">
        <f t="shared" ref="S13" si="8">SUM((J13*2),(K13*3),(L13*4))</f>
        <v>2</v>
      </c>
      <c r="T13" t="str">
        <f>IFERROR(VLOOKUP(A13,Games!$I$2:$I$246,1,FALSE)," ")</f>
        <v xml:space="preserve"> </v>
      </c>
    </row>
    <row r="14" spans="1:20" x14ac:dyDescent="0.25">
      <c r="A14" s="2" t="s">
        <v>356</v>
      </c>
      <c r="B14" s="1">
        <v>1</v>
      </c>
      <c r="C14" s="1">
        <v>0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9">(R14-S14)/B14</f>
        <v>0</v>
      </c>
      <c r="R14">
        <f t="shared" ref="R14:R15" si="10">SUM(M14,I14,H14,(G14*1.5),F14)</f>
        <v>0</v>
      </c>
      <c r="S14">
        <f t="shared" ref="S14:S15" si="11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 t="s">
        <v>360</v>
      </c>
      <c r="B15" s="1">
        <v>1</v>
      </c>
      <c r="C15" s="1">
        <v>0</v>
      </c>
      <c r="D15" s="1">
        <v>1</v>
      </c>
      <c r="E15" s="1">
        <v>0</v>
      </c>
      <c r="F15" s="1">
        <v>4</v>
      </c>
      <c r="G15" s="1">
        <v>1</v>
      </c>
      <c r="H15" s="1">
        <v>0</v>
      </c>
      <c r="I15" s="1">
        <v>0</v>
      </c>
      <c r="J15" s="1">
        <v>1</v>
      </c>
      <c r="K15" s="1">
        <v>0</v>
      </c>
      <c r="L15" s="1">
        <v>0</v>
      </c>
      <c r="M15" s="1">
        <v>3</v>
      </c>
      <c r="N15" s="1">
        <f>VLOOKUP(A15,Games!$A$2:$D$527,3,FALSE)</f>
        <v>0</v>
      </c>
      <c r="O15" s="1">
        <f>VLOOKUP(A15,Games!$A$2:$D$527,4,FALSE)</f>
        <v>1</v>
      </c>
      <c r="P15" s="3">
        <f t="shared" si="9"/>
        <v>6.5</v>
      </c>
      <c r="R15">
        <f t="shared" si="10"/>
        <v>8.5</v>
      </c>
      <c r="S15">
        <f t="shared" si="11"/>
        <v>2</v>
      </c>
      <c r="T15" t="str">
        <f>IFERROR(VLOOKUP(A15,Games!$I$2:$I$246,1,FALSE)," ")</f>
        <v xml:space="preserve"> </v>
      </c>
    </row>
    <row r="16" spans="1:20" x14ac:dyDescent="0.25">
      <c r="A16" s="2" t="s">
        <v>355</v>
      </c>
      <c r="B16" s="1">
        <v>1</v>
      </c>
      <c r="C16" s="1">
        <v>0</v>
      </c>
      <c r="D16" s="1">
        <v>0</v>
      </c>
      <c r="E16" s="1">
        <v>2</v>
      </c>
      <c r="F16" s="1">
        <v>8</v>
      </c>
      <c r="G16" s="1">
        <v>1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2</v>
      </c>
      <c r="N16" s="1">
        <f>VLOOKUP(A16,Games!$A$2:$D$527,3,FALSE)</f>
        <v>0</v>
      </c>
      <c r="O16" s="1">
        <f>VLOOKUP(A16,Games!$A$2:$D$527,4,FALSE)</f>
        <v>1</v>
      </c>
      <c r="P16" s="3">
        <f t="shared" ref="P16" si="12">(R16-S16)/B16</f>
        <v>9.5</v>
      </c>
      <c r="R16">
        <f t="shared" ref="R16" si="13">SUM(M16,I16,H16,(G16*1.5),F16)</f>
        <v>11.5</v>
      </c>
      <c r="S16">
        <f t="shared" ref="S16" si="14">SUM((J16*2),(K16*3),(L16*4))</f>
        <v>2</v>
      </c>
      <c r="T16" t="str">
        <f>IFERROR(VLOOKUP(A16,Games!$I$2:$I$246,1,FALSE)," ")</f>
        <v xml:space="preserve"> </v>
      </c>
    </row>
    <row r="17" spans="1:20" x14ac:dyDescent="0.25">
      <c r="A17" s="2" t="s">
        <v>353</v>
      </c>
      <c r="B17" s="1">
        <v>1</v>
      </c>
      <c r="C17" s="1">
        <v>0</v>
      </c>
      <c r="D17" s="1">
        <v>1</v>
      </c>
      <c r="E17" s="1">
        <v>0</v>
      </c>
      <c r="F17" s="1">
        <v>6</v>
      </c>
      <c r="G17" s="1">
        <v>2</v>
      </c>
      <c r="H17" s="1">
        <v>2</v>
      </c>
      <c r="I17" s="1">
        <v>0</v>
      </c>
      <c r="J17" s="1">
        <v>1</v>
      </c>
      <c r="K17" s="1">
        <v>0</v>
      </c>
      <c r="L17" s="1">
        <v>0</v>
      </c>
      <c r="M17" s="1">
        <v>3</v>
      </c>
      <c r="N17" s="1">
        <f>VLOOKUP(A17,Games!$A$2:$D$527,3,FALSE)</f>
        <v>0</v>
      </c>
      <c r="O17" s="1">
        <f>VLOOKUP(A17,Games!$A$2:$D$527,4,FALSE)</f>
        <v>1</v>
      </c>
      <c r="P17" s="3">
        <f t="shared" ref="P17:P19" si="15">(R17-S17)/B17</f>
        <v>12</v>
      </c>
      <c r="R17">
        <f t="shared" ref="R17:R20" si="16">SUM(M17,I17,H17,(G17*1.5),F17)</f>
        <v>14</v>
      </c>
      <c r="S17">
        <f t="shared" ref="S17:S20" si="17">SUM((J17*2),(K17*3),(L17*4))</f>
        <v>2</v>
      </c>
      <c r="T17" t="str">
        <f>IFERROR(VLOOKUP(A17,Games!$I$2:$I$246,1,FALSE)," ")</f>
        <v xml:space="preserve"> </v>
      </c>
    </row>
    <row r="18" spans="1:20" x14ac:dyDescent="0.25">
      <c r="A18" s="2" t="s">
        <v>341</v>
      </c>
      <c r="B18" s="1">
        <v>1</v>
      </c>
      <c r="C18" s="1">
        <v>2</v>
      </c>
      <c r="D18" s="1">
        <v>2</v>
      </c>
      <c r="E18" s="1">
        <v>0</v>
      </c>
      <c r="F18" s="1">
        <v>7</v>
      </c>
      <c r="G18" s="1">
        <v>1</v>
      </c>
      <c r="H18" s="1">
        <v>2</v>
      </c>
      <c r="I18" s="1">
        <v>0</v>
      </c>
      <c r="J18" s="1">
        <v>0</v>
      </c>
      <c r="K18" s="1">
        <v>0</v>
      </c>
      <c r="L18" s="1">
        <v>0</v>
      </c>
      <c r="M18" s="1">
        <v>10</v>
      </c>
      <c r="N18" s="1">
        <f>VLOOKUP(A18,Games!$A$2:$D$527,3,FALSE)</f>
        <v>0</v>
      </c>
      <c r="O18" s="1">
        <f>VLOOKUP(A18,Games!$A$2:$D$527,4,FALSE)</f>
        <v>1</v>
      </c>
      <c r="P18" s="3">
        <f t="shared" si="15"/>
        <v>20.5</v>
      </c>
      <c r="R18">
        <f t="shared" si="16"/>
        <v>20.5</v>
      </c>
      <c r="S18">
        <f t="shared" si="17"/>
        <v>0</v>
      </c>
      <c r="T18" t="str">
        <f>IFERROR(VLOOKUP(A18,Games!$I$2:$I$246,1,FALSE)," ")</f>
        <v xml:space="preserve"> </v>
      </c>
    </row>
    <row r="19" spans="1:20" x14ac:dyDescent="0.25">
      <c r="A19" s="2" t="s">
        <v>361</v>
      </c>
      <c r="B19" s="1">
        <v>1</v>
      </c>
      <c r="C19" s="1">
        <v>4</v>
      </c>
      <c r="D19" s="1">
        <v>0</v>
      </c>
      <c r="E19" s="1">
        <v>0</v>
      </c>
      <c r="F19" s="1">
        <v>7</v>
      </c>
      <c r="G19" s="1">
        <v>2</v>
      </c>
      <c r="H19" s="1">
        <v>1</v>
      </c>
      <c r="I19" s="1">
        <v>3</v>
      </c>
      <c r="J19" s="1">
        <v>1</v>
      </c>
      <c r="K19" s="1">
        <v>0</v>
      </c>
      <c r="L19" s="1">
        <v>0</v>
      </c>
      <c r="M19" s="1">
        <v>8</v>
      </c>
      <c r="N19" s="1">
        <f>VLOOKUP(A19,Games!$A$2:$D$527,3,FALSE)</f>
        <v>0</v>
      </c>
      <c r="O19" s="1">
        <f>VLOOKUP(A19,Games!$A$2:$D$527,4,FALSE)</f>
        <v>1</v>
      </c>
      <c r="P19" s="3">
        <f t="shared" ref="P19:P22" si="18">(R19-S19)/B19</f>
        <v>20</v>
      </c>
      <c r="R19">
        <f t="shared" ref="R19:R22" si="19">SUM(M19,I19,H19,(G19*1.5),F19)</f>
        <v>22</v>
      </c>
      <c r="S19">
        <f t="shared" ref="S19:S22" si="20">SUM((J19*2),(K19*3),(L19*4))</f>
        <v>2</v>
      </c>
      <c r="T19" t="str">
        <f>IFERROR(VLOOKUP(A19,Games!$I$2:$I$246,1,FALSE)," ")</f>
        <v xml:space="preserve"> </v>
      </c>
    </row>
    <row r="20" spans="1:20" x14ac:dyDescent="0.25">
      <c r="A20" s="2" t="s">
        <v>343</v>
      </c>
      <c r="B20" s="1">
        <v>1</v>
      </c>
      <c r="C20" s="1">
        <v>1</v>
      </c>
      <c r="D20" s="1">
        <v>0</v>
      </c>
      <c r="E20" s="1">
        <v>1</v>
      </c>
      <c r="F20" s="1">
        <v>4</v>
      </c>
      <c r="G20" s="1">
        <v>3</v>
      </c>
      <c r="H20" s="1">
        <v>4</v>
      </c>
      <c r="I20" s="1">
        <v>0</v>
      </c>
      <c r="J20" s="1">
        <v>2</v>
      </c>
      <c r="K20" s="1">
        <v>0</v>
      </c>
      <c r="L20" s="1">
        <v>0</v>
      </c>
      <c r="M20" s="1">
        <v>3</v>
      </c>
      <c r="N20" s="1">
        <f>VLOOKUP(A20,Games!$A$2:$D$527,3,FALSE)</f>
        <v>0</v>
      </c>
      <c r="O20" s="1">
        <f>VLOOKUP(A20,Games!$A$2:$D$527,4,FALSE)</f>
        <v>1</v>
      </c>
      <c r="P20" s="3">
        <f t="shared" si="18"/>
        <v>11.5</v>
      </c>
      <c r="R20">
        <f t="shared" si="19"/>
        <v>15.5</v>
      </c>
      <c r="S20">
        <f t="shared" si="20"/>
        <v>4</v>
      </c>
      <c r="T20" t="str">
        <f>IFERROR(VLOOKUP(A20,Games!$I$2:$I$246,1,FALSE)," ")</f>
        <v xml:space="preserve"> </v>
      </c>
    </row>
    <row r="21" spans="1:20" x14ac:dyDescent="0.25">
      <c r="A21" s="2" t="s">
        <v>335</v>
      </c>
      <c r="B21" s="1">
        <v>1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0</v>
      </c>
      <c r="N21" s="1">
        <f>VLOOKUP(A21,Games!$A$2:$D$527,3,FALSE)</f>
        <v>0</v>
      </c>
      <c r="O21" s="1">
        <f>VLOOKUP(A21,Games!$A$2:$D$527,4,FALSE)</f>
        <v>1</v>
      </c>
      <c r="P21" s="3">
        <f t="shared" si="18"/>
        <v>-2</v>
      </c>
      <c r="R21">
        <f t="shared" si="19"/>
        <v>0</v>
      </c>
      <c r="S21">
        <f t="shared" si="20"/>
        <v>2</v>
      </c>
      <c r="T21" t="str">
        <f>IFERROR(VLOOKUP(A21,Games!$I$2:$I$246,1,FALSE)," ")</f>
        <v xml:space="preserve"> </v>
      </c>
    </row>
    <row r="22" spans="1:20" x14ac:dyDescent="0.25">
      <c r="A22" s="2" t="s">
        <v>273</v>
      </c>
      <c r="B22" s="1"/>
      <c r="C22" s="1">
        <v>0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0</v>
      </c>
      <c r="L22" s="1">
        <v>0</v>
      </c>
      <c r="M22" s="1">
        <v>0</v>
      </c>
      <c r="N22" s="1">
        <f>VLOOKUP(A22,Games!$A$2:$D$527,3,FALSE)</f>
        <v>12</v>
      </c>
      <c r="O22" s="1">
        <f>VLOOKUP(A22,Games!$A$2:$D$527,4,FALSE)</f>
        <v>12</v>
      </c>
      <c r="P22" s="3"/>
      <c r="R22">
        <f t="shared" si="19"/>
        <v>0</v>
      </c>
      <c r="S22">
        <f t="shared" si="20"/>
        <v>0</v>
      </c>
      <c r="T22" t="str">
        <f>IFERROR(VLOOKUP(A22,Games!$I$2:$I$246,1,FALSE)," ")</f>
        <v xml:space="preserve"> </v>
      </c>
    </row>
    <row r="23" spans="1:20" x14ac:dyDescent="0.25">
      <c r="A23" s="4"/>
      <c r="P23" s="14"/>
    </row>
    <row r="24" spans="1:20" x14ac:dyDescent="0.25">
      <c r="A24" s="26" t="s">
        <v>13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</row>
    <row r="25" spans="1:20" x14ac:dyDescent="0.25">
      <c r="A25" s="31" t="s">
        <v>284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</row>
    <row r="26" spans="1:20" x14ac:dyDescent="0.25">
      <c r="A26" s="1" t="s">
        <v>0</v>
      </c>
      <c r="B26" s="1" t="s">
        <v>1</v>
      </c>
      <c r="C26" s="1" t="s">
        <v>2</v>
      </c>
      <c r="D26" s="1" t="s">
        <v>3</v>
      </c>
      <c r="E26" s="1" t="s">
        <v>4</v>
      </c>
      <c r="F26" s="1" t="s">
        <v>5</v>
      </c>
      <c r="G26" s="1" t="s">
        <v>6</v>
      </c>
      <c r="H26" s="1" t="s">
        <v>7</v>
      </c>
      <c r="I26" s="1" t="s">
        <v>8</v>
      </c>
      <c r="J26" s="1" t="s">
        <v>9</v>
      </c>
      <c r="K26" s="1" t="s">
        <v>10</v>
      </c>
      <c r="L26" s="1" t="s">
        <v>11</v>
      </c>
      <c r="M26" s="1" t="s">
        <v>12</v>
      </c>
    </row>
    <row r="27" spans="1:20" x14ac:dyDescent="0.25">
      <c r="A27" s="2" t="str">
        <f t="shared" ref="A27:A39" si="21">IF(A4=""," ",A4)</f>
        <v>Todd Matthews</v>
      </c>
      <c r="B27" s="1"/>
      <c r="C27" s="3">
        <f t="shared" ref="C27:M27" si="22">IF(ISNUMBER($B4),C4/$B4," ")</f>
        <v>1.6</v>
      </c>
      <c r="D27" s="3">
        <f t="shared" si="22"/>
        <v>1.5</v>
      </c>
      <c r="E27" s="3">
        <f t="shared" si="22"/>
        <v>0.7</v>
      </c>
      <c r="F27" s="3">
        <f t="shared" si="22"/>
        <v>7.55</v>
      </c>
      <c r="G27" s="3">
        <f t="shared" si="22"/>
        <v>2.35</v>
      </c>
      <c r="H27" s="3">
        <f t="shared" si="22"/>
        <v>1</v>
      </c>
      <c r="I27" s="3">
        <f t="shared" si="22"/>
        <v>0.3</v>
      </c>
      <c r="J27" s="3">
        <f t="shared" si="22"/>
        <v>1.9</v>
      </c>
      <c r="K27" s="3">
        <f t="shared" si="22"/>
        <v>0.1</v>
      </c>
      <c r="L27" s="3">
        <f t="shared" si="22"/>
        <v>0.1</v>
      </c>
      <c r="M27" s="3">
        <f t="shared" si="22"/>
        <v>8.4</v>
      </c>
    </row>
    <row r="28" spans="1:20" x14ac:dyDescent="0.25">
      <c r="A28" s="2" t="str">
        <f t="shared" si="21"/>
        <v>Josh Mak</v>
      </c>
      <c r="B28" s="1"/>
      <c r="C28" s="3">
        <f t="shared" ref="C28:M28" si="23">IF(ISNUMBER($B5),C5/$B5," ")</f>
        <v>1.8947368421052631</v>
      </c>
      <c r="D28" s="3">
        <f t="shared" si="23"/>
        <v>0</v>
      </c>
      <c r="E28" s="3">
        <f t="shared" si="23"/>
        <v>0.15789473684210525</v>
      </c>
      <c r="F28" s="3">
        <f t="shared" si="23"/>
        <v>3.1052631578947367</v>
      </c>
      <c r="G28" s="3">
        <f t="shared" si="23"/>
        <v>0.63157894736842102</v>
      </c>
      <c r="H28" s="3">
        <f t="shared" si="23"/>
        <v>0.84210526315789469</v>
      </c>
      <c r="I28" s="3">
        <f t="shared" si="23"/>
        <v>0.10526315789473684</v>
      </c>
      <c r="J28" s="3">
        <f t="shared" si="23"/>
        <v>0.89473684210526316</v>
      </c>
      <c r="K28" s="3">
        <f t="shared" si="23"/>
        <v>0</v>
      </c>
      <c r="L28" s="3">
        <f t="shared" si="23"/>
        <v>0</v>
      </c>
      <c r="M28" s="3">
        <f t="shared" si="23"/>
        <v>3.9473684210526314</v>
      </c>
    </row>
    <row r="29" spans="1:20" x14ac:dyDescent="0.25">
      <c r="A29" s="2" t="str">
        <f t="shared" si="21"/>
        <v>Artan Cani</v>
      </c>
      <c r="B29" s="1"/>
      <c r="C29" s="3">
        <f t="shared" ref="C29:M29" si="24">IF(ISNUMBER($B6),C6/$B6," ")</f>
        <v>0.57894736842105265</v>
      </c>
      <c r="D29" s="3">
        <f t="shared" si="24"/>
        <v>0.21052631578947367</v>
      </c>
      <c r="E29" s="3">
        <f t="shared" si="24"/>
        <v>0</v>
      </c>
      <c r="F29" s="3">
        <f t="shared" si="24"/>
        <v>3.0526315789473686</v>
      </c>
      <c r="G29" s="3">
        <f t="shared" si="24"/>
        <v>1.3157894736842106</v>
      </c>
      <c r="H29" s="3">
        <f t="shared" si="24"/>
        <v>1.8421052631578947</v>
      </c>
      <c r="I29" s="3">
        <f t="shared" si="24"/>
        <v>5.2631578947368418E-2</v>
      </c>
      <c r="J29" s="3">
        <f t="shared" si="24"/>
        <v>1.2105263157894737</v>
      </c>
      <c r="K29" s="3">
        <f t="shared" si="24"/>
        <v>0</v>
      </c>
      <c r="L29" s="3">
        <f t="shared" si="24"/>
        <v>5.2631578947368418E-2</v>
      </c>
      <c r="M29" s="3">
        <f t="shared" si="24"/>
        <v>1.7894736842105263</v>
      </c>
    </row>
    <row r="30" spans="1:20" x14ac:dyDescent="0.25">
      <c r="A30" s="2" t="str">
        <f t="shared" si="21"/>
        <v>Jayden Lumley</v>
      </c>
      <c r="B30" s="1"/>
      <c r="C30" s="3">
        <f t="shared" ref="C30:M30" si="25">IF(ISNUMBER($B7),C7/$B7," ")</f>
        <v>2.5263157894736841</v>
      </c>
      <c r="D30" s="3">
        <f t="shared" si="25"/>
        <v>0.78947368421052633</v>
      </c>
      <c r="E30" s="3">
        <f t="shared" si="25"/>
        <v>1.4736842105263157</v>
      </c>
      <c r="F30" s="3">
        <f t="shared" si="25"/>
        <v>4.3157894736842106</v>
      </c>
      <c r="G30" s="3">
        <f t="shared" si="25"/>
        <v>1.9473684210526316</v>
      </c>
      <c r="H30" s="3">
        <f t="shared" si="25"/>
        <v>1.736842105263158</v>
      </c>
      <c r="I30" s="3">
        <f t="shared" si="25"/>
        <v>5.2631578947368418E-2</v>
      </c>
      <c r="J30" s="3">
        <f t="shared" si="25"/>
        <v>1.3157894736842106</v>
      </c>
      <c r="K30" s="3">
        <f t="shared" si="25"/>
        <v>0</v>
      </c>
      <c r="L30" s="3">
        <f t="shared" si="25"/>
        <v>0</v>
      </c>
      <c r="M30" s="3">
        <f t="shared" si="25"/>
        <v>8.8947368421052637</v>
      </c>
    </row>
    <row r="31" spans="1:20" x14ac:dyDescent="0.25">
      <c r="A31" s="2" t="str">
        <f t="shared" si="21"/>
        <v>Ivan Topp</v>
      </c>
      <c r="B31" s="1"/>
      <c r="C31" s="3">
        <f t="shared" ref="C31:M31" si="26">IF(ISNUMBER($B8),C8/$B8," ")</f>
        <v>5.7272727272727275</v>
      </c>
      <c r="D31" s="3">
        <f t="shared" si="26"/>
        <v>0.18181818181818182</v>
      </c>
      <c r="E31" s="3">
        <f t="shared" si="26"/>
        <v>1.2727272727272727</v>
      </c>
      <c r="F31" s="3">
        <f t="shared" si="26"/>
        <v>6.4545454545454541</v>
      </c>
      <c r="G31" s="3">
        <f t="shared" si="26"/>
        <v>1.4545454545454546</v>
      </c>
      <c r="H31" s="3">
        <f t="shared" si="26"/>
        <v>1.3636363636363635</v>
      </c>
      <c r="I31" s="3">
        <f t="shared" si="26"/>
        <v>0.45454545454545453</v>
      </c>
      <c r="J31" s="3">
        <f t="shared" si="26"/>
        <v>3.1818181818181817</v>
      </c>
      <c r="K31" s="3">
        <f t="shared" si="26"/>
        <v>9.0909090909090912E-2</v>
      </c>
      <c r="L31" s="3">
        <f t="shared" si="26"/>
        <v>0</v>
      </c>
      <c r="M31" s="3">
        <f t="shared" si="26"/>
        <v>13.272727272727273</v>
      </c>
    </row>
    <row r="32" spans="1:20" x14ac:dyDescent="0.25">
      <c r="A32" s="2" t="str">
        <f t="shared" si="21"/>
        <v>Alex Royston</v>
      </c>
      <c r="B32" s="1"/>
      <c r="C32" s="3">
        <f t="shared" ref="C32:M32" si="27">IF(ISNUMBER($B9),C9/$B9," ")</f>
        <v>2.2222222222222223</v>
      </c>
      <c r="D32" s="3">
        <f t="shared" si="27"/>
        <v>0</v>
      </c>
      <c r="E32" s="3">
        <f t="shared" si="27"/>
        <v>1.1111111111111112</v>
      </c>
      <c r="F32" s="3">
        <f t="shared" si="27"/>
        <v>9.6666666666666661</v>
      </c>
      <c r="G32" s="3">
        <f t="shared" si="27"/>
        <v>1</v>
      </c>
      <c r="H32" s="3">
        <f t="shared" si="27"/>
        <v>0.44444444444444442</v>
      </c>
      <c r="I32" s="3">
        <f t="shared" si="27"/>
        <v>2.3333333333333335</v>
      </c>
      <c r="J32" s="3">
        <f t="shared" si="27"/>
        <v>1.3333333333333333</v>
      </c>
      <c r="K32" s="3">
        <f t="shared" si="27"/>
        <v>0</v>
      </c>
      <c r="L32" s="3">
        <f t="shared" si="27"/>
        <v>0</v>
      </c>
      <c r="M32" s="3">
        <f t="shared" si="27"/>
        <v>5.5555555555555554</v>
      </c>
    </row>
    <row r="33" spans="1:13" x14ac:dyDescent="0.25">
      <c r="A33" s="2" t="str">
        <f t="shared" si="21"/>
        <v>Justin Koenig</v>
      </c>
      <c r="B33" s="1"/>
      <c r="C33" s="3">
        <f t="shared" ref="C33:M33" si="28">IF(ISNUMBER($B10),C10/$B10," ")</f>
        <v>1.2222222222222223</v>
      </c>
      <c r="D33" s="3">
        <f t="shared" si="28"/>
        <v>0</v>
      </c>
      <c r="E33" s="3">
        <f t="shared" si="28"/>
        <v>0.88888888888888884</v>
      </c>
      <c r="F33" s="3">
        <f t="shared" si="28"/>
        <v>7</v>
      </c>
      <c r="G33" s="3">
        <f t="shared" si="28"/>
        <v>1.5555555555555556</v>
      </c>
      <c r="H33" s="3">
        <f t="shared" si="28"/>
        <v>0.77777777777777779</v>
      </c>
      <c r="I33" s="3">
        <f t="shared" si="28"/>
        <v>0</v>
      </c>
      <c r="J33" s="3">
        <f t="shared" si="28"/>
        <v>0.33333333333333331</v>
      </c>
      <c r="K33" s="3">
        <f t="shared" si="28"/>
        <v>0</v>
      </c>
      <c r="L33" s="3">
        <f t="shared" si="28"/>
        <v>0</v>
      </c>
      <c r="M33" s="3">
        <f t="shared" si="28"/>
        <v>3.3333333333333335</v>
      </c>
    </row>
    <row r="34" spans="1:13" x14ac:dyDescent="0.25">
      <c r="A34" s="2" t="str">
        <f t="shared" si="21"/>
        <v>Anthony Della Vedova</v>
      </c>
      <c r="B34" s="1"/>
      <c r="C34" s="3">
        <f t="shared" ref="C34:M34" si="29">IF(ISNUMBER($B11),C11/$B11," ")</f>
        <v>1</v>
      </c>
      <c r="D34" s="3">
        <f t="shared" si="29"/>
        <v>0.375</v>
      </c>
      <c r="E34" s="3">
        <f t="shared" si="29"/>
        <v>0.125</v>
      </c>
      <c r="F34" s="3">
        <f t="shared" si="29"/>
        <v>5</v>
      </c>
      <c r="G34" s="3">
        <f t="shared" si="29"/>
        <v>1.125</v>
      </c>
      <c r="H34" s="3">
        <f t="shared" si="29"/>
        <v>1</v>
      </c>
      <c r="I34" s="3">
        <f t="shared" si="29"/>
        <v>0</v>
      </c>
      <c r="J34" s="3">
        <f t="shared" si="29"/>
        <v>1.5</v>
      </c>
      <c r="K34" s="3">
        <f t="shared" si="29"/>
        <v>0</v>
      </c>
      <c r="L34" s="3">
        <f t="shared" si="29"/>
        <v>0</v>
      </c>
      <c r="M34" s="3">
        <f t="shared" si="29"/>
        <v>3.25</v>
      </c>
    </row>
    <row r="35" spans="1:13" x14ac:dyDescent="0.25">
      <c r="A35" s="2" t="str">
        <f t="shared" si="21"/>
        <v>Max Wu</v>
      </c>
      <c r="B35" s="1"/>
      <c r="C35" s="3">
        <f t="shared" ref="C35:M35" si="30">IF(ISNUMBER($B12),C12/$B12," ")</f>
        <v>1.8333333333333333</v>
      </c>
      <c r="D35" s="3">
        <f t="shared" si="30"/>
        <v>0.16666666666666666</v>
      </c>
      <c r="E35" s="3">
        <f t="shared" si="30"/>
        <v>2.1666666666666665</v>
      </c>
      <c r="F35" s="3">
        <f t="shared" si="30"/>
        <v>3</v>
      </c>
      <c r="G35" s="3">
        <f t="shared" si="30"/>
        <v>1.8333333333333333</v>
      </c>
      <c r="H35" s="3">
        <f t="shared" si="30"/>
        <v>1.6666666666666667</v>
      </c>
      <c r="I35" s="3">
        <f t="shared" si="30"/>
        <v>0</v>
      </c>
      <c r="J35" s="3">
        <f t="shared" si="30"/>
        <v>1.8333333333333333</v>
      </c>
      <c r="K35" s="3">
        <f t="shared" si="30"/>
        <v>0</v>
      </c>
      <c r="L35" s="3">
        <f t="shared" si="30"/>
        <v>0</v>
      </c>
      <c r="M35" s="3">
        <f t="shared" si="30"/>
        <v>6.333333333333333</v>
      </c>
    </row>
    <row r="36" spans="1:13" x14ac:dyDescent="0.25">
      <c r="A36" s="2" t="str">
        <f t="shared" si="21"/>
        <v>Artan Chan</v>
      </c>
      <c r="B36" s="1"/>
      <c r="C36" s="3">
        <f t="shared" ref="C36:M36" si="31">IF(ISNUMBER($B13),C13/$B13," ")</f>
        <v>0</v>
      </c>
      <c r="D36" s="3">
        <f t="shared" si="31"/>
        <v>0</v>
      </c>
      <c r="E36" s="3">
        <f t="shared" si="31"/>
        <v>0</v>
      </c>
      <c r="F36" s="3">
        <f t="shared" si="31"/>
        <v>1</v>
      </c>
      <c r="G36" s="3">
        <f t="shared" si="31"/>
        <v>2</v>
      </c>
      <c r="H36" s="3">
        <f t="shared" si="31"/>
        <v>2</v>
      </c>
      <c r="I36" s="3">
        <f t="shared" si="31"/>
        <v>0</v>
      </c>
      <c r="J36" s="3">
        <f t="shared" si="31"/>
        <v>1</v>
      </c>
      <c r="K36" s="3">
        <f t="shared" si="31"/>
        <v>0</v>
      </c>
      <c r="L36" s="3">
        <f t="shared" si="31"/>
        <v>0</v>
      </c>
      <c r="M36" s="3">
        <f t="shared" si="31"/>
        <v>0</v>
      </c>
    </row>
    <row r="37" spans="1:13" x14ac:dyDescent="0.25">
      <c r="A37" s="2" t="str">
        <f t="shared" si="21"/>
        <v>Tristan Percival du Toit</v>
      </c>
      <c r="B37" s="1"/>
      <c r="C37" s="3">
        <f t="shared" ref="C37:M37" si="32">IF(ISNUMBER($B14),C14/$B14," ")</f>
        <v>0</v>
      </c>
      <c r="D37" s="3">
        <f t="shared" si="32"/>
        <v>0</v>
      </c>
      <c r="E37" s="3">
        <f t="shared" si="32"/>
        <v>0</v>
      </c>
      <c r="F37" s="3">
        <f t="shared" si="32"/>
        <v>0</v>
      </c>
      <c r="G37" s="3">
        <f t="shared" si="32"/>
        <v>0</v>
      </c>
      <c r="H37" s="3">
        <f t="shared" si="32"/>
        <v>0</v>
      </c>
      <c r="I37" s="3">
        <f t="shared" si="32"/>
        <v>0</v>
      </c>
      <c r="J37" s="3">
        <f t="shared" si="32"/>
        <v>0</v>
      </c>
      <c r="K37" s="3">
        <f t="shared" si="32"/>
        <v>0</v>
      </c>
      <c r="L37" s="3">
        <f t="shared" si="32"/>
        <v>0</v>
      </c>
      <c r="M37" s="3">
        <f t="shared" si="32"/>
        <v>0</v>
      </c>
    </row>
    <row r="38" spans="1:13" x14ac:dyDescent="0.25">
      <c r="A38" s="2" t="str">
        <f t="shared" si="21"/>
        <v>Leigh Morgan</v>
      </c>
      <c r="B38" s="1"/>
      <c r="C38" s="3">
        <f t="shared" ref="C38:M38" si="33">IF(ISNUMBER($B15),C15/$B15," ")</f>
        <v>0</v>
      </c>
      <c r="D38" s="3">
        <f t="shared" si="33"/>
        <v>1</v>
      </c>
      <c r="E38" s="3">
        <f t="shared" si="33"/>
        <v>0</v>
      </c>
      <c r="F38" s="3">
        <f t="shared" si="33"/>
        <v>4</v>
      </c>
      <c r="G38" s="3">
        <f t="shared" si="33"/>
        <v>1</v>
      </c>
      <c r="H38" s="3">
        <f t="shared" si="33"/>
        <v>0</v>
      </c>
      <c r="I38" s="3">
        <f t="shared" si="33"/>
        <v>0</v>
      </c>
      <c r="J38" s="3">
        <f t="shared" si="33"/>
        <v>1</v>
      </c>
      <c r="K38" s="3">
        <f t="shared" si="33"/>
        <v>0</v>
      </c>
      <c r="L38" s="3">
        <f t="shared" si="33"/>
        <v>0</v>
      </c>
      <c r="M38" s="3">
        <f t="shared" si="33"/>
        <v>3</v>
      </c>
    </row>
    <row r="39" spans="1:13" x14ac:dyDescent="0.25">
      <c r="A39" s="2" t="str">
        <f t="shared" si="21"/>
        <v>Jomel Montaos</v>
      </c>
      <c r="B39" s="1"/>
      <c r="C39" s="3">
        <f t="shared" ref="C39:M39" si="34">IF(ISNUMBER($B16),C16/$B16," ")</f>
        <v>0</v>
      </c>
      <c r="D39" s="3">
        <f t="shared" si="34"/>
        <v>0</v>
      </c>
      <c r="E39" s="3">
        <f t="shared" si="34"/>
        <v>2</v>
      </c>
      <c r="F39" s="3">
        <f t="shared" si="34"/>
        <v>8</v>
      </c>
      <c r="G39" s="3">
        <f t="shared" si="34"/>
        <v>1</v>
      </c>
      <c r="H39" s="3">
        <f t="shared" si="34"/>
        <v>0</v>
      </c>
      <c r="I39" s="3">
        <f t="shared" si="34"/>
        <v>0</v>
      </c>
      <c r="J39" s="3">
        <f t="shared" si="34"/>
        <v>1</v>
      </c>
      <c r="K39" s="3">
        <f t="shared" si="34"/>
        <v>0</v>
      </c>
      <c r="L39" s="3">
        <f t="shared" si="34"/>
        <v>0</v>
      </c>
      <c r="M39" s="3">
        <f t="shared" si="34"/>
        <v>2</v>
      </c>
    </row>
    <row r="40" spans="1:13" x14ac:dyDescent="0.25">
      <c r="A40" s="2" t="str">
        <f t="shared" ref="A40:A45" si="35">IF(A17=""," ",A17)</f>
        <v>Tim Satch</v>
      </c>
      <c r="B40" s="1"/>
      <c r="C40" s="3">
        <f t="shared" ref="C40:M40" si="36">IF(ISNUMBER($B17),C17/$B17," ")</f>
        <v>0</v>
      </c>
      <c r="D40" s="3">
        <f t="shared" si="36"/>
        <v>1</v>
      </c>
      <c r="E40" s="3">
        <f t="shared" si="36"/>
        <v>0</v>
      </c>
      <c r="F40" s="3">
        <f t="shared" si="36"/>
        <v>6</v>
      </c>
      <c r="G40" s="3">
        <f t="shared" si="36"/>
        <v>2</v>
      </c>
      <c r="H40" s="3">
        <f t="shared" si="36"/>
        <v>2</v>
      </c>
      <c r="I40" s="3">
        <f t="shared" si="36"/>
        <v>0</v>
      </c>
      <c r="J40" s="3">
        <f t="shared" si="36"/>
        <v>1</v>
      </c>
      <c r="K40" s="3">
        <f t="shared" si="36"/>
        <v>0</v>
      </c>
      <c r="L40" s="3">
        <f t="shared" si="36"/>
        <v>0</v>
      </c>
      <c r="M40" s="3">
        <f t="shared" si="36"/>
        <v>3</v>
      </c>
    </row>
    <row r="41" spans="1:13" x14ac:dyDescent="0.25">
      <c r="A41" s="2" t="str">
        <f t="shared" si="35"/>
        <v>Tom Bermingham</v>
      </c>
      <c r="B41" s="1"/>
      <c r="C41" s="3">
        <f t="shared" ref="C41:M43" si="37">IF(ISNUMBER($B18),C18/$B18," ")</f>
        <v>2</v>
      </c>
      <c r="D41" s="3">
        <f t="shared" si="37"/>
        <v>2</v>
      </c>
      <c r="E41" s="3">
        <f t="shared" si="37"/>
        <v>0</v>
      </c>
      <c r="F41" s="3">
        <f t="shared" si="37"/>
        <v>7</v>
      </c>
      <c r="G41" s="3">
        <f t="shared" si="37"/>
        <v>1</v>
      </c>
      <c r="H41" s="3">
        <f t="shared" si="37"/>
        <v>2</v>
      </c>
      <c r="I41" s="3">
        <f t="shared" si="37"/>
        <v>0</v>
      </c>
      <c r="J41" s="3">
        <f t="shared" si="37"/>
        <v>0</v>
      </c>
      <c r="K41" s="3">
        <f t="shared" si="37"/>
        <v>0</v>
      </c>
      <c r="L41" s="3">
        <f t="shared" si="37"/>
        <v>0</v>
      </c>
      <c r="M41" s="3">
        <f t="shared" si="37"/>
        <v>10</v>
      </c>
    </row>
    <row r="42" spans="1:13" x14ac:dyDescent="0.25">
      <c r="A42" s="2" t="str">
        <f t="shared" si="35"/>
        <v>Eddie Gonsalves</v>
      </c>
      <c r="B42" s="1"/>
      <c r="C42" s="3">
        <f t="shared" si="37"/>
        <v>4</v>
      </c>
      <c r="D42" s="3">
        <f t="shared" si="37"/>
        <v>0</v>
      </c>
      <c r="E42" s="3">
        <f t="shared" si="37"/>
        <v>0</v>
      </c>
      <c r="F42" s="3">
        <f t="shared" si="37"/>
        <v>7</v>
      </c>
      <c r="G42" s="3">
        <f t="shared" si="37"/>
        <v>2</v>
      </c>
      <c r="H42" s="3">
        <f t="shared" si="37"/>
        <v>1</v>
      </c>
      <c r="I42" s="3">
        <f t="shared" si="37"/>
        <v>3</v>
      </c>
      <c r="J42" s="3">
        <f t="shared" si="37"/>
        <v>1</v>
      </c>
      <c r="K42" s="3">
        <f t="shared" si="37"/>
        <v>0</v>
      </c>
      <c r="L42" s="3">
        <f t="shared" si="37"/>
        <v>0</v>
      </c>
      <c r="M42" s="3">
        <f t="shared" si="37"/>
        <v>8</v>
      </c>
    </row>
    <row r="43" spans="1:13" x14ac:dyDescent="0.25">
      <c r="A43" s="2" t="str">
        <f t="shared" si="35"/>
        <v>Tom Cole</v>
      </c>
      <c r="B43" s="1"/>
      <c r="C43" s="3">
        <f t="shared" si="37"/>
        <v>1</v>
      </c>
      <c r="D43" s="3">
        <f t="shared" si="37"/>
        <v>0</v>
      </c>
      <c r="E43" s="3">
        <f t="shared" si="37"/>
        <v>1</v>
      </c>
      <c r="F43" s="3">
        <f t="shared" si="37"/>
        <v>4</v>
      </c>
      <c r="G43" s="3">
        <f t="shared" si="37"/>
        <v>3</v>
      </c>
      <c r="H43" s="3">
        <f t="shared" si="37"/>
        <v>4</v>
      </c>
      <c r="I43" s="3">
        <f t="shared" si="37"/>
        <v>0</v>
      </c>
      <c r="J43" s="3">
        <f t="shared" si="37"/>
        <v>2</v>
      </c>
      <c r="K43" s="3">
        <f t="shared" si="37"/>
        <v>0</v>
      </c>
      <c r="L43" s="3">
        <f t="shared" si="37"/>
        <v>0</v>
      </c>
      <c r="M43" s="3">
        <f t="shared" si="37"/>
        <v>3</v>
      </c>
    </row>
    <row r="44" spans="1:13" x14ac:dyDescent="0.25">
      <c r="A44" s="2" t="str">
        <f t="shared" si="35"/>
        <v>Russ Teeballs</v>
      </c>
      <c r="B44" s="1"/>
      <c r="C44" s="3">
        <f t="shared" ref="C44:M44" si="38">IF(ISNUMBER($B21),C21/$B21," ")</f>
        <v>0</v>
      </c>
      <c r="D44" s="3">
        <f t="shared" si="38"/>
        <v>0</v>
      </c>
      <c r="E44" s="3">
        <f t="shared" si="38"/>
        <v>0</v>
      </c>
      <c r="F44" s="3">
        <f t="shared" si="38"/>
        <v>0</v>
      </c>
      <c r="G44" s="3">
        <f t="shared" si="38"/>
        <v>0</v>
      </c>
      <c r="H44" s="3">
        <f t="shared" si="38"/>
        <v>0</v>
      </c>
      <c r="I44" s="3">
        <f t="shared" si="38"/>
        <v>0</v>
      </c>
      <c r="J44" s="3">
        <f t="shared" si="38"/>
        <v>1</v>
      </c>
      <c r="K44" s="3">
        <f t="shared" si="38"/>
        <v>0</v>
      </c>
      <c r="L44" s="3">
        <f t="shared" si="38"/>
        <v>0</v>
      </c>
      <c r="M44" s="3">
        <f t="shared" si="38"/>
        <v>0</v>
      </c>
    </row>
    <row r="45" spans="1:13" x14ac:dyDescent="0.25">
      <c r="A45" s="2" t="str">
        <f t="shared" si="35"/>
        <v>Ben O'Brien</v>
      </c>
      <c r="B45" s="1"/>
      <c r="C45" s="3" t="str">
        <f t="shared" ref="C45:M45" si="39">IF(ISNUMBER($B22),C22/$B22," ")</f>
        <v xml:space="preserve"> </v>
      </c>
      <c r="D45" s="3" t="str">
        <f t="shared" si="39"/>
        <v xml:space="preserve"> </v>
      </c>
      <c r="E45" s="3" t="str">
        <f t="shared" si="39"/>
        <v xml:space="preserve"> </v>
      </c>
      <c r="F45" s="3" t="str">
        <f t="shared" si="39"/>
        <v xml:space="preserve"> </v>
      </c>
      <c r="G45" s="3" t="str">
        <f t="shared" si="39"/>
        <v xml:space="preserve"> </v>
      </c>
      <c r="H45" s="3" t="str">
        <f t="shared" si="39"/>
        <v xml:space="preserve"> </v>
      </c>
      <c r="I45" s="3" t="str">
        <f t="shared" si="39"/>
        <v xml:space="preserve"> </v>
      </c>
      <c r="J45" s="3" t="str">
        <f t="shared" si="39"/>
        <v xml:space="preserve"> </v>
      </c>
      <c r="K45" s="3" t="str">
        <f t="shared" si="39"/>
        <v xml:space="preserve"> </v>
      </c>
      <c r="L45" s="3" t="str">
        <f t="shared" si="39"/>
        <v xml:space="preserve"> </v>
      </c>
      <c r="M45" s="3" t="str">
        <f t="shared" si="39"/>
        <v xml:space="preserve"> </v>
      </c>
    </row>
  </sheetData>
  <mergeCells count="3">
    <mergeCell ref="A24:M24"/>
    <mergeCell ref="A25:M25"/>
    <mergeCell ref="A2:P2"/>
  </mergeCells>
  <conditionalFormatting sqref="A4:A23">
    <cfRule type="expression" dxfId="8" priority="1">
      <formula>EXACT(A4,T4)</formula>
    </cfRule>
    <cfRule type="expression" dxfId="7" priority="2">
      <formula>O4&gt;12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2060"/>
  </sheetPr>
  <dimension ref="A1:T41"/>
  <sheetViews>
    <sheetView workbookViewId="0">
      <selection activeCell="V9" sqref="V9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</cols>
  <sheetData>
    <row r="1" spans="1:20" x14ac:dyDescent="0.25">
      <c r="A1" t="s">
        <v>272</v>
      </c>
    </row>
    <row r="2" spans="1:20" x14ac:dyDescent="0.25">
      <c r="A2" s="33" t="s">
        <v>289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11" t="s">
        <v>289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295</v>
      </c>
      <c r="B4" s="1">
        <v>21</v>
      </c>
      <c r="C4" s="1">
        <v>67</v>
      </c>
      <c r="D4" s="1">
        <v>4</v>
      </c>
      <c r="E4" s="1">
        <v>23</v>
      </c>
      <c r="F4" s="1">
        <v>94</v>
      </c>
      <c r="G4" s="1">
        <v>26</v>
      </c>
      <c r="H4" s="1">
        <v>31</v>
      </c>
      <c r="I4" s="1">
        <v>1</v>
      </c>
      <c r="J4" s="1">
        <v>33</v>
      </c>
      <c r="K4" s="1">
        <v>0</v>
      </c>
      <c r="L4" s="1">
        <v>0</v>
      </c>
      <c r="M4" s="1">
        <v>169</v>
      </c>
      <c r="N4" s="1">
        <f>VLOOKUP(A4,Games!$A$2:$D$527,3,FALSE)</f>
        <v>0</v>
      </c>
      <c r="O4" s="1">
        <f>VLOOKUP(A4,Games!$A$2:$D$527,4,FALSE)</f>
        <v>21</v>
      </c>
      <c r="P4" s="3">
        <f>(R4-S4)/B4</f>
        <v>12.761904761904763</v>
      </c>
      <c r="R4">
        <f>SUM(M4,I4,H4,(G4*1.5),F4)</f>
        <v>334</v>
      </c>
      <c r="S4">
        <f>SUM((J4*2),(K4*3),(L4*4))</f>
        <v>66</v>
      </c>
      <c r="T4" t="str">
        <f>IFERROR(VLOOKUP(A4,Games!$I$2:$I$246,1,FALSE)," ")</f>
        <v xml:space="preserve"> </v>
      </c>
    </row>
    <row r="5" spans="1:20" x14ac:dyDescent="0.25">
      <c r="A5" s="2" t="s">
        <v>291</v>
      </c>
      <c r="B5" s="1">
        <v>19</v>
      </c>
      <c r="C5" s="1">
        <v>28</v>
      </c>
      <c r="D5" s="1">
        <v>18</v>
      </c>
      <c r="E5" s="1">
        <v>9</v>
      </c>
      <c r="F5" s="1">
        <v>111</v>
      </c>
      <c r="G5" s="1">
        <v>26</v>
      </c>
      <c r="H5" s="1">
        <v>23</v>
      </c>
      <c r="I5" s="1">
        <v>2</v>
      </c>
      <c r="J5" s="1">
        <v>21</v>
      </c>
      <c r="K5" s="1">
        <v>0</v>
      </c>
      <c r="L5" s="1">
        <v>0</v>
      </c>
      <c r="M5" s="1">
        <v>119</v>
      </c>
      <c r="N5" s="1">
        <f>VLOOKUP(A5,Games!$A$2:$D$527,3,FALSE)</f>
        <v>0</v>
      </c>
      <c r="O5" s="1">
        <f>VLOOKUP(A5,Games!$A$2:$D$527,4,FALSE)</f>
        <v>19</v>
      </c>
      <c r="P5" s="3">
        <f t="shared" ref="P5:P10" si="0">(R5-S5)/B5</f>
        <v>13.263157894736842</v>
      </c>
      <c r="R5">
        <f t="shared" ref="R5:R10" si="1">SUM(M5,I5,H5,(G5*1.5),F5)</f>
        <v>294</v>
      </c>
      <c r="S5">
        <f t="shared" ref="S5:S10" si="2">SUM((J5*2),(K5*3),(L5*4))</f>
        <v>42</v>
      </c>
      <c r="T5" t="str">
        <f>IFERROR(VLOOKUP(A5,Games!$I$2:$I$246,1,FALSE)," ")</f>
        <v xml:space="preserve"> </v>
      </c>
    </row>
    <row r="6" spans="1:20" x14ac:dyDescent="0.25">
      <c r="A6" s="2" t="s">
        <v>294</v>
      </c>
      <c r="B6" s="1">
        <v>18</v>
      </c>
      <c r="C6" s="1">
        <v>3</v>
      </c>
      <c r="D6" s="1">
        <v>0</v>
      </c>
      <c r="E6" s="1">
        <v>0</v>
      </c>
      <c r="F6" s="1">
        <v>43</v>
      </c>
      <c r="G6" s="1">
        <v>6</v>
      </c>
      <c r="H6" s="1">
        <v>12</v>
      </c>
      <c r="I6" s="1">
        <v>1</v>
      </c>
      <c r="J6" s="1">
        <v>22</v>
      </c>
      <c r="K6" s="1">
        <v>0</v>
      </c>
      <c r="L6" s="1">
        <v>0</v>
      </c>
      <c r="M6" s="1">
        <v>6</v>
      </c>
      <c r="N6" s="1">
        <f>VLOOKUP(A6,Games!$A$2:$D$527,3,FALSE)</f>
        <v>0</v>
      </c>
      <c r="O6" s="1">
        <f>VLOOKUP(A6,Games!$A$2:$D$527,4,FALSE)</f>
        <v>18</v>
      </c>
      <c r="P6" s="3">
        <f t="shared" ref="P6" si="3">(R6-S6)/B6</f>
        <v>1.5</v>
      </c>
      <c r="R6">
        <f t="shared" si="1"/>
        <v>71</v>
      </c>
      <c r="S6">
        <f t="shared" ref="S6" si="4">SUM((J6*2),(K6*3),(L6*4))</f>
        <v>44</v>
      </c>
      <c r="T6" t="str">
        <f>IFERROR(VLOOKUP(A6,Games!$I$2:$I$246,1,FALSE)," ")</f>
        <v xml:space="preserve"> </v>
      </c>
    </row>
    <row r="7" spans="1:20" x14ac:dyDescent="0.25">
      <c r="A7" s="2" t="s">
        <v>290</v>
      </c>
      <c r="B7" s="1">
        <v>16</v>
      </c>
      <c r="C7" s="1">
        <v>15</v>
      </c>
      <c r="D7" s="1">
        <v>24</v>
      </c>
      <c r="E7" s="1">
        <v>32</v>
      </c>
      <c r="F7" s="1">
        <v>48</v>
      </c>
      <c r="G7" s="1">
        <v>32</v>
      </c>
      <c r="H7" s="1">
        <v>25</v>
      </c>
      <c r="I7" s="1">
        <v>0</v>
      </c>
      <c r="J7" s="1">
        <v>40</v>
      </c>
      <c r="K7" s="1">
        <v>0</v>
      </c>
      <c r="L7" s="1">
        <v>0</v>
      </c>
      <c r="M7" s="1">
        <v>134</v>
      </c>
      <c r="N7" s="1">
        <f>VLOOKUP(A7,Games!$A$2:$D$527,3,FALSE)</f>
        <v>0</v>
      </c>
      <c r="O7" s="1">
        <f>VLOOKUP(A7,Games!$A$2:$D$527,4,FALSE)</f>
        <v>16</v>
      </c>
      <c r="P7" s="3">
        <f t="shared" ref="P7" si="5">(R7-S7)/B7</f>
        <v>10.9375</v>
      </c>
      <c r="R7">
        <f t="shared" si="1"/>
        <v>255</v>
      </c>
      <c r="S7">
        <f t="shared" ref="S7" si="6">SUM((J7*2),(K7*3),(L7*4))</f>
        <v>80</v>
      </c>
      <c r="T7" t="str">
        <f>IFERROR(VLOOKUP(A7,Games!$I$2:$I$246,1,FALSE)," ")</f>
        <v xml:space="preserve"> </v>
      </c>
    </row>
    <row r="8" spans="1:20" x14ac:dyDescent="0.25">
      <c r="A8" s="2" t="s">
        <v>292</v>
      </c>
      <c r="B8" s="1">
        <v>16</v>
      </c>
      <c r="C8" s="1">
        <v>23</v>
      </c>
      <c r="D8" s="1">
        <v>6</v>
      </c>
      <c r="E8" s="1">
        <v>20</v>
      </c>
      <c r="F8" s="1">
        <v>132</v>
      </c>
      <c r="G8" s="1">
        <v>23</v>
      </c>
      <c r="H8" s="1">
        <v>11</v>
      </c>
      <c r="I8" s="1">
        <v>4</v>
      </c>
      <c r="J8" s="1">
        <v>13</v>
      </c>
      <c r="K8" s="1">
        <v>0</v>
      </c>
      <c r="L8" s="1">
        <v>0</v>
      </c>
      <c r="M8" s="1">
        <v>84</v>
      </c>
      <c r="N8" s="1">
        <f>VLOOKUP(A8,Games!$A$2:$D$527,3,FALSE)</f>
        <v>0</v>
      </c>
      <c r="O8" s="1">
        <f>VLOOKUP(A8,Games!$A$2:$D$527,4,FALSE)</f>
        <v>16</v>
      </c>
      <c r="P8" s="3">
        <f t="shared" si="0"/>
        <v>14.96875</v>
      </c>
      <c r="R8">
        <f t="shared" si="1"/>
        <v>265.5</v>
      </c>
      <c r="S8">
        <f t="shared" si="2"/>
        <v>26</v>
      </c>
      <c r="T8" t="str">
        <f>IFERROR(VLOOKUP(A8,Games!$I$2:$I$246,1,FALSE)," ")</f>
        <v xml:space="preserve"> </v>
      </c>
    </row>
    <row r="9" spans="1:20" x14ac:dyDescent="0.25">
      <c r="A9" s="2" t="s">
        <v>293</v>
      </c>
      <c r="B9" s="1">
        <v>15</v>
      </c>
      <c r="C9" s="1">
        <v>16</v>
      </c>
      <c r="D9" s="1">
        <v>1</v>
      </c>
      <c r="E9" s="1">
        <v>3</v>
      </c>
      <c r="F9" s="1">
        <v>103</v>
      </c>
      <c r="G9" s="1">
        <v>16</v>
      </c>
      <c r="H9" s="1">
        <v>9</v>
      </c>
      <c r="I9" s="1">
        <v>7</v>
      </c>
      <c r="J9" s="1">
        <v>16</v>
      </c>
      <c r="K9" s="1">
        <v>0</v>
      </c>
      <c r="L9" s="1">
        <v>0</v>
      </c>
      <c r="M9" s="1">
        <v>38</v>
      </c>
      <c r="N9" s="1">
        <f>VLOOKUP(A9,Games!$A$2:$D$527,3,FALSE)</f>
        <v>0</v>
      </c>
      <c r="O9" s="1">
        <f>VLOOKUP(A9,Games!$A$2:$D$527,4,FALSE)</f>
        <v>15</v>
      </c>
      <c r="P9" s="3">
        <f t="shared" si="0"/>
        <v>9.9333333333333336</v>
      </c>
      <c r="R9">
        <f t="shared" si="1"/>
        <v>181</v>
      </c>
      <c r="S9">
        <f t="shared" si="2"/>
        <v>32</v>
      </c>
      <c r="T9" t="str">
        <f>IFERROR(VLOOKUP(A9,Games!$I$2:$I$246,1,FALSE)," ")</f>
        <v xml:space="preserve"> </v>
      </c>
    </row>
    <row r="10" spans="1:20" x14ac:dyDescent="0.25">
      <c r="A10" s="2" t="s">
        <v>322</v>
      </c>
      <c r="B10" s="1">
        <v>13</v>
      </c>
      <c r="C10" s="1">
        <v>31</v>
      </c>
      <c r="D10" s="1">
        <v>0</v>
      </c>
      <c r="E10" s="1">
        <v>14</v>
      </c>
      <c r="F10" s="1">
        <v>101</v>
      </c>
      <c r="G10" s="1">
        <v>12</v>
      </c>
      <c r="H10" s="1">
        <v>7</v>
      </c>
      <c r="I10" s="1">
        <v>6</v>
      </c>
      <c r="J10" s="1">
        <v>15</v>
      </c>
      <c r="K10" s="1">
        <v>0</v>
      </c>
      <c r="L10" s="1">
        <v>0</v>
      </c>
      <c r="M10" s="1">
        <v>76</v>
      </c>
      <c r="N10" s="1">
        <f>VLOOKUP(A10,Games!$A$2:$D$527,3,FALSE)</f>
        <v>0</v>
      </c>
      <c r="O10" s="1">
        <f>VLOOKUP(A10,Games!$A$2:$D$527,4,FALSE)</f>
        <v>13</v>
      </c>
      <c r="P10" s="3">
        <f t="shared" si="0"/>
        <v>13.692307692307692</v>
      </c>
      <c r="R10">
        <f t="shared" si="1"/>
        <v>208</v>
      </c>
      <c r="S10">
        <f t="shared" si="2"/>
        <v>30</v>
      </c>
      <c r="T10" t="str">
        <f>IFERROR(VLOOKUP(A10,Games!$I$2:$I$246,1,FALSE)," ")</f>
        <v xml:space="preserve"> </v>
      </c>
    </row>
    <row r="11" spans="1:20" x14ac:dyDescent="0.25">
      <c r="A11" s="2" t="s">
        <v>324</v>
      </c>
      <c r="B11" s="1">
        <v>10</v>
      </c>
      <c r="C11" s="1">
        <v>13</v>
      </c>
      <c r="D11" s="1">
        <v>5</v>
      </c>
      <c r="E11" s="1">
        <v>6</v>
      </c>
      <c r="F11" s="1">
        <v>51</v>
      </c>
      <c r="G11" s="1">
        <v>17</v>
      </c>
      <c r="H11" s="1">
        <v>19</v>
      </c>
      <c r="I11" s="1">
        <v>1</v>
      </c>
      <c r="J11" s="1">
        <v>15</v>
      </c>
      <c r="K11" s="1">
        <v>0</v>
      </c>
      <c r="L11" s="1">
        <v>0</v>
      </c>
      <c r="M11" s="1">
        <v>47</v>
      </c>
      <c r="N11" s="1">
        <f>VLOOKUP(A11,Games!$A$2:$D$527,3,FALSE)</f>
        <v>1</v>
      </c>
      <c r="O11" s="1">
        <f>VLOOKUP(A11,Games!$A$2:$D$527,4,FALSE)</f>
        <v>11</v>
      </c>
      <c r="P11" s="3">
        <f t="shared" ref="P11" si="7">(R11-S11)/B11</f>
        <v>11.35</v>
      </c>
      <c r="R11">
        <f t="shared" ref="R11" si="8">SUM(M11,I11,H11,(G11*1.5),F11)</f>
        <v>143.5</v>
      </c>
      <c r="S11">
        <f t="shared" ref="S11" si="9">SUM((J11*2),(K11*3),(L11*4))</f>
        <v>30</v>
      </c>
      <c r="T11" t="str">
        <f>IFERROR(VLOOKUP(A11,Games!$I$2:$I$246,1,FALSE)," ")</f>
        <v xml:space="preserve"> </v>
      </c>
    </row>
    <row r="12" spans="1:20" x14ac:dyDescent="0.25">
      <c r="A12" s="2" t="s">
        <v>333</v>
      </c>
      <c r="B12" s="1">
        <v>3</v>
      </c>
      <c r="C12" s="1">
        <v>1</v>
      </c>
      <c r="D12" s="1">
        <v>1</v>
      </c>
      <c r="E12" s="1">
        <v>0</v>
      </c>
      <c r="F12" s="1">
        <v>19</v>
      </c>
      <c r="G12" s="1">
        <v>6</v>
      </c>
      <c r="H12" s="1">
        <v>4</v>
      </c>
      <c r="I12" s="1">
        <v>0</v>
      </c>
      <c r="J12" s="1">
        <v>10</v>
      </c>
      <c r="K12" s="1">
        <v>0</v>
      </c>
      <c r="L12" s="1">
        <v>0</v>
      </c>
      <c r="M12" s="1">
        <v>5</v>
      </c>
      <c r="N12" s="1">
        <f>VLOOKUP(A12,Games!$A$2:$D$527,3,FALSE)</f>
        <v>0</v>
      </c>
      <c r="O12" s="1">
        <f>VLOOKUP(A12,Games!$A$2:$D$527,4,FALSE)</f>
        <v>3</v>
      </c>
      <c r="P12" s="3">
        <f t="shared" ref="P12" si="10">(R12-S12)/B12</f>
        <v>5.666666666666667</v>
      </c>
      <c r="R12">
        <f t="shared" ref="R12" si="11">SUM(M12,I12,H12,(G12*1.5),F12)</f>
        <v>37</v>
      </c>
      <c r="S12">
        <f t="shared" ref="S12" si="12">SUM((J12*2),(K12*3),(L12*4))</f>
        <v>20</v>
      </c>
      <c r="T12" t="str">
        <f>IFERROR(VLOOKUP(A12,Games!$I$2:$I$246,1,FALSE)," ")</f>
        <v xml:space="preserve"> </v>
      </c>
    </row>
    <row r="13" spans="1:20" x14ac:dyDescent="0.25">
      <c r="A13" s="2" t="s">
        <v>348</v>
      </c>
      <c r="B13" s="1">
        <v>1</v>
      </c>
      <c r="C13" s="1">
        <v>1</v>
      </c>
      <c r="D13" s="1">
        <v>0</v>
      </c>
      <c r="E13" s="1">
        <v>1</v>
      </c>
      <c r="F13" s="1">
        <v>3</v>
      </c>
      <c r="G13" s="1">
        <v>1</v>
      </c>
      <c r="H13" s="1">
        <v>3</v>
      </c>
      <c r="I13" s="1">
        <v>0</v>
      </c>
      <c r="J13" s="1">
        <v>2</v>
      </c>
      <c r="K13" s="1">
        <v>0</v>
      </c>
      <c r="L13" s="1">
        <v>0</v>
      </c>
      <c r="M13" s="1">
        <v>3</v>
      </c>
      <c r="N13" s="1">
        <f>VLOOKUP(A13,Games!$A$2:$D$527,3,FALSE)</f>
        <v>0</v>
      </c>
      <c r="O13" s="1">
        <f>VLOOKUP(A13,Games!$A$2:$D$527,4,FALSE)</f>
        <v>1</v>
      </c>
      <c r="P13" s="3">
        <f t="shared" ref="P13:P14" si="13">(R13-S13)/B13</f>
        <v>6.5</v>
      </c>
      <c r="R13">
        <f t="shared" ref="R13:R14" si="14">SUM(M13,I13,H13,(G13*1.5),F13)</f>
        <v>10.5</v>
      </c>
      <c r="S13">
        <f t="shared" ref="S13:S14" si="15">SUM((J13*2),(K13*3),(L13*4))</f>
        <v>4</v>
      </c>
      <c r="T13" t="str">
        <f>IFERROR(VLOOKUP(A13,Games!$I$2:$I$246,1,FALSE)," ")</f>
        <v xml:space="preserve"> </v>
      </c>
    </row>
    <row r="14" spans="1:20" x14ac:dyDescent="0.25">
      <c r="A14" s="2" t="s">
        <v>362</v>
      </c>
      <c r="B14" s="1">
        <v>1</v>
      </c>
      <c r="C14" s="1">
        <v>2</v>
      </c>
      <c r="D14" s="1">
        <v>0</v>
      </c>
      <c r="E14" s="1">
        <v>0</v>
      </c>
      <c r="F14" s="1">
        <v>1</v>
      </c>
      <c r="G14" s="1">
        <v>1</v>
      </c>
      <c r="H14" s="1">
        <v>3</v>
      </c>
      <c r="I14" s="1">
        <v>0</v>
      </c>
      <c r="J14" s="1">
        <v>3</v>
      </c>
      <c r="K14" s="1">
        <v>0</v>
      </c>
      <c r="L14" s="1">
        <v>0</v>
      </c>
      <c r="M14" s="1">
        <v>4</v>
      </c>
      <c r="N14" s="1">
        <f>VLOOKUP(A14,Games!$A$2:$D$527,3,FALSE)</f>
        <v>0</v>
      </c>
      <c r="O14" s="1">
        <f>VLOOKUP(A14,Games!$A$2:$D$527,4,FALSE)</f>
        <v>1</v>
      </c>
      <c r="P14" s="3">
        <f t="shared" ref="P14:P15" si="16">(R14-S14)/B14</f>
        <v>3.5</v>
      </c>
      <c r="R14">
        <f t="shared" ref="R14:R15" si="17">SUM(M14,I14,H14,(G14*1.5),F14)</f>
        <v>9.5</v>
      </c>
      <c r="S14">
        <f t="shared" ref="S14:S15" si="18">SUM((J14*2),(K14*3),(L14*4))</f>
        <v>6</v>
      </c>
      <c r="T14" t="str">
        <f>IFERROR(VLOOKUP(A14,Games!$I$2:$I$246,1,FALSE)," ")</f>
        <v xml:space="preserve"> </v>
      </c>
    </row>
    <row r="15" spans="1:20" x14ac:dyDescent="0.25">
      <c r="A15" s="2" t="s">
        <v>300</v>
      </c>
      <c r="B15" s="1">
        <v>1</v>
      </c>
      <c r="C15" s="1">
        <v>1</v>
      </c>
      <c r="D15" s="1">
        <v>0</v>
      </c>
      <c r="E15" s="1">
        <v>0</v>
      </c>
      <c r="F15" s="1">
        <v>5</v>
      </c>
      <c r="G15" s="1">
        <v>6</v>
      </c>
      <c r="H15" s="1">
        <v>3</v>
      </c>
      <c r="I15" s="1">
        <v>0</v>
      </c>
      <c r="J15" s="1">
        <v>1</v>
      </c>
      <c r="K15" s="1">
        <v>0</v>
      </c>
      <c r="L15" s="1">
        <v>0</v>
      </c>
      <c r="M15" s="1">
        <v>2</v>
      </c>
      <c r="N15" s="1">
        <f>VLOOKUP(A15,Games!$A$2:$D$527,3,FALSE)</f>
        <v>0</v>
      </c>
      <c r="O15" s="1">
        <f>VLOOKUP(A15,Games!$A$2:$D$527,4,FALSE)</f>
        <v>1</v>
      </c>
      <c r="P15" s="3">
        <f t="shared" si="16"/>
        <v>17</v>
      </c>
      <c r="R15">
        <f t="shared" si="17"/>
        <v>19</v>
      </c>
      <c r="S15">
        <f t="shared" si="18"/>
        <v>2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5:R17" si="19">SUM(M16,I16,H16,(G16*1.5),F16)</f>
        <v>0</v>
      </c>
      <c r="S16">
        <f t="shared" ref="S15:S17" si="20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si="19"/>
        <v>0</v>
      </c>
      <c r="S17">
        <f t="shared" si="20"/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21">SUM(M18,I18,H18,(G18*1.5),F18)</f>
        <v>0</v>
      </c>
      <c r="S18">
        <f t="shared" ref="S18:S19" si="22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21"/>
        <v>0</v>
      </c>
      <c r="S19">
        <f t="shared" si="22"/>
        <v>0</v>
      </c>
      <c r="T19" t="str">
        <f>IFERROR(VLOOKUP(A19,Games!$I$2:$I$246,1,FALSE)," ")</f>
        <v xml:space="preserve"> </v>
      </c>
    </row>
    <row r="20" spans="1:20" x14ac:dyDescent="0.25">
      <c r="A20" s="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3"/>
      <c r="R20">
        <f t="shared" ref="R20" si="23">SUM(M20,I20,H20,(G20*1.5),F20)</f>
        <v>0</v>
      </c>
      <c r="S20">
        <f t="shared" ref="S20" si="24">SUM((J20*2),(K20*3),(L20*4))</f>
        <v>0</v>
      </c>
      <c r="T20" t="str">
        <f>IFERROR(VLOOKUP(A20,Games!$I$2:$I$246,1,FALSE)," ")</f>
        <v xml:space="preserve"> </v>
      </c>
    </row>
    <row r="21" spans="1:20" x14ac:dyDescent="0.25">
      <c r="A21" s="4"/>
      <c r="P21" s="14"/>
    </row>
    <row r="22" spans="1:20" x14ac:dyDescent="0.25">
      <c r="A22" s="26" t="s">
        <v>13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</row>
    <row r="23" spans="1:20" x14ac:dyDescent="0.25">
      <c r="A23" s="33" t="s">
        <v>289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</row>
    <row r="24" spans="1:20" x14ac:dyDescent="0.25">
      <c r="A24" s="1" t="s">
        <v>0</v>
      </c>
      <c r="B24" s="1" t="s">
        <v>1</v>
      </c>
      <c r="C24" s="1" t="s">
        <v>2</v>
      </c>
      <c r="D24" s="1" t="s">
        <v>3</v>
      </c>
      <c r="E24" s="1" t="s">
        <v>4</v>
      </c>
      <c r="F24" s="1" t="s">
        <v>5</v>
      </c>
      <c r="G24" s="1" t="s">
        <v>6</v>
      </c>
      <c r="H24" s="1" t="s">
        <v>7</v>
      </c>
      <c r="I24" s="1" t="s">
        <v>8</v>
      </c>
      <c r="J24" s="1" t="s">
        <v>9</v>
      </c>
      <c r="K24" s="1" t="s">
        <v>10</v>
      </c>
      <c r="L24" s="1" t="s">
        <v>11</v>
      </c>
      <c r="M24" s="1" t="s">
        <v>12</v>
      </c>
    </row>
    <row r="25" spans="1:20" x14ac:dyDescent="0.25">
      <c r="A25" s="2" t="str">
        <f t="shared" ref="A25:A34" si="25">IF(A4=""," ",A4)</f>
        <v>James Hanlon</v>
      </c>
      <c r="B25" s="1"/>
      <c r="C25" s="3">
        <f t="shared" ref="C25:M25" si="26">IF(ISNUMBER($B4),C4/$B4," ")</f>
        <v>3.1904761904761907</v>
      </c>
      <c r="D25" s="3">
        <f t="shared" si="26"/>
        <v>0.19047619047619047</v>
      </c>
      <c r="E25" s="3">
        <f t="shared" si="26"/>
        <v>1.0952380952380953</v>
      </c>
      <c r="F25" s="3">
        <f t="shared" si="26"/>
        <v>4.4761904761904763</v>
      </c>
      <c r="G25" s="3">
        <f t="shared" si="26"/>
        <v>1.2380952380952381</v>
      </c>
      <c r="H25" s="3">
        <f t="shared" si="26"/>
        <v>1.4761904761904763</v>
      </c>
      <c r="I25" s="3">
        <f t="shared" si="26"/>
        <v>4.7619047619047616E-2</v>
      </c>
      <c r="J25" s="3">
        <f t="shared" si="26"/>
        <v>1.5714285714285714</v>
      </c>
      <c r="K25" s="3">
        <f t="shared" si="26"/>
        <v>0</v>
      </c>
      <c r="L25" s="3">
        <f t="shared" si="26"/>
        <v>0</v>
      </c>
      <c r="M25" s="3">
        <f t="shared" si="26"/>
        <v>8.0476190476190474</v>
      </c>
    </row>
    <row r="26" spans="1:20" x14ac:dyDescent="0.25">
      <c r="A26" s="2" t="str">
        <f t="shared" si="25"/>
        <v>Brett Hanlon</v>
      </c>
      <c r="B26" s="1"/>
      <c r="C26" s="3">
        <f t="shared" ref="C26:M26" si="27">IF(ISNUMBER($B5),C5/$B5," ")</f>
        <v>1.4736842105263157</v>
      </c>
      <c r="D26" s="3">
        <f t="shared" si="27"/>
        <v>0.94736842105263153</v>
      </c>
      <c r="E26" s="3">
        <f t="shared" si="27"/>
        <v>0.47368421052631576</v>
      </c>
      <c r="F26" s="3">
        <f t="shared" si="27"/>
        <v>5.8421052631578947</v>
      </c>
      <c r="G26" s="3">
        <f t="shared" si="27"/>
        <v>1.368421052631579</v>
      </c>
      <c r="H26" s="3">
        <f t="shared" si="27"/>
        <v>1.2105263157894737</v>
      </c>
      <c r="I26" s="3">
        <f t="shared" si="27"/>
        <v>0.10526315789473684</v>
      </c>
      <c r="J26" s="3">
        <f t="shared" si="27"/>
        <v>1.1052631578947369</v>
      </c>
      <c r="K26" s="3">
        <f t="shared" si="27"/>
        <v>0</v>
      </c>
      <c r="L26" s="3">
        <f t="shared" si="27"/>
        <v>0</v>
      </c>
      <c r="M26" s="3">
        <f t="shared" si="27"/>
        <v>6.2631578947368425</v>
      </c>
    </row>
    <row r="27" spans="1:20" x14ac:dyDescent="0.25">
      <c r="A27" s="2" t="str">
        <f t="shared" si="25"/>
        <v>Phillip McLauchlan</v>
      </c>
      <c r="B27" s="1"/>
      <c r="C27" s="3">
        <f t="shared" ref="C27:M27" si="28">IF(ISNUMBER($B6),C6/$B6," ")</f>
        <v>0.16666666666666666</v>
      </c>
      <c r="D27" s="3">
        <f t="shared" si="28"/>
        <v>0</v>
      </c>
      <c r="E27" s="3">
        <f t="shared" si="28"/>
        <v>0</v>
      </c>
      <c r="F27" s="3">
        <f t="shared" si="28"/>
        <v>2.3888888888888888</v>
      </c>
      <c r="G27" s="3">
        <f t="shared" si="28"/>
        <v>0.33333333333333331</v>
      </c>
      <c r="H27" s="3">
        <f t="shared" si="28"/>
        <v>0.66666666666666663</v>
      </c>
      <c r="I27" s="3">
        <f t="shared" si="28"/>
        <v>5.5555555555555552E-2</v>
      </c>
      <c r="J27" s="3">
        <f t="shared" si="28"/>
        <v>1.2222222222222223</v>
      </c>
      <c r="K27" s="3">
        <f t="shared" si="28"/>
        <v>0</v>
      </c>
      <c r="L27" s="3">
        <f t="shared" si="28"/>
        <v>0</v>
      </c>
      <c r="M27" s="3">
        <f t="shared" si="28"/>
        <v>0.33333333333333331</v>
      </c>
    </row>
    <row r="28" spans="1:20" x14ac:dyDescent="0.25">
      <c r="A28" s="2" t="str">
        <f t="shared" si="25"/>
        <v>Brendan Clark</v>
      </c>
      <c r="B28" s="1"/>
      <c r="C28" s="3">
        <f t="shared" ref="C28:M28" si="29">IF(ISNUMBER($B7),C7/$B7," ")</f>
        <v>0.9375</v>
      </c>
      <c r="D28" s="3">
        <f t="shared" si="29"/>
        <v>1.5</v>
      </c>
      <c r="E28" s="3">
        <f t="shared" si="29"/>
        <v>2</v>
      </c>
      <c r="F28" s="3">
        <f t="shared" si="29"/>
        <v>3</v>
      </c>
      <c r="G28" s="3">
        <f t="shared" si="29"/>
        <v>2</v>
      </c>
      <c r="H28" s="3">
        <f t="shared" si="29"/>
        <v>1.5625</v>
      </c>
      <c r="I28" s="3">
        <f t="shared" si="29"/>
        <v>0</v>
      </c>
      <c r="J28" s="3">
        <f t="shared" si="29"/>
        <v>2.5</v>
      </c>
      <c r="K28" s="3">
        <f t="shared" si="29"/>
        <v>0</v>
      </c>
      <c r="L28" s="3">
        <f t="shared" si="29"/>
        <v>0</v>
      </c>
      <c r="M28" s="3">
        <f t="shared" si="29"/>
        <v>8.375</v>
      </c>
    </row>
    <row r="29" spans="1:20" x14ac:dyDescent="0.25">
      <c r="A29" s="2" t="str">
        <f t="shared" si="25"/>
        <v>Damien Holcroft</v>
      </c>
      <c r="B29" s="1"/>
      <c r="C29" s="3">
        <f t="shared" ref="C29:M29" si="30">IF(ISNUMBER($B8),C8/$B8," ")</f>
        <v>1.4375</v>
      </c>
      <c r="D29" s="3">
        <f t="shared" si="30"/>
        <v>0.375</v>
      </c>
      <c r="E29" s="3">
        <f t="shared" si="30"/>
        <v>1.25</v>
      </c>
      <c r="F29" s="3">
        <f t="shared" si="30"/>
        <v>8.25</v>
      </c>
      <c r="G29" s="3">
        <f t="shared" si="30"/>
        <v>1.4375</v>
      </c>
      <c r="H29" s="3">
        <f t="shared" si="30"/>
        <v>0.6875</v>
      </c>
      <c r="I29" s="3">
        <f t="shared" si="30"/>
        <v>0.25</v>
      </c>
      <c r="J29" s="3">
        <f t="shared" si="30"/>
        <v>0.8125</v>
      </c>
      <c r="K29" s="3">
        <f t="shared" si="30"/>
        <v>0</v>
      </c>
      <c r="L29" s="3">
        <f t="shared" si="30"/>
        <v>0</v>
      </c>
      <c r="M29" s="3">
        <f t="shared" si="30"/>
        <v>5.25</v>
      </c>
    </row>
    <row r="30" spans="1:20" x14ac:dyDescent="0.25">
      <c r="A30" s="2" t="str">
        <f t="shared" si="25"/>
        <v>James McLauchlan</v>
      </c>
      <c r="B30" s="1"/>
      <c r="C30" s="3">
        <f t="shared" ref="C30:M30" si="31">IF(ISNUMBER($B9),C9/$B9," ")</f>
        <v>1.0666666666666667</v>
      </c>
      <c r="D30" s="3">
        <f t="shared" si="31"/>
        <v>6.6666666666666666E-2</v>
      </c>
      <c r="E30" s="3">
        <f t="shared" si="31"/>
        <v>0.2</v>
      </c>
      <c r="F30" s="3">
        <f t="shared" si="31"/>
        <v>6.8666666666666663</v>
      </c>
      <c r="G30" s="3">
        <f t="shared" si="31"/>
        <v>1.0666666666666667</v>
      </c>
      <c r="H30" s="3">
        <f t="shared" si="31"/>
        <v>0.6</v>
      </c>
      <c r="I30" s="3">
        <f t="shared" si="31"/>
        <v>0.46666666666666667</v>
      </c>
      <c r="J30" s="3">
        <f t="shared" si="31"/>
        <v>1.0666666666666667</v>
      </c>
      <c r="K30" s="3">
        <f t="shared" si="31"/>
        <v>0</v>
      </c>
      <c r="L30" s="3">
        <f t="shared" si="31"/>
        <v>0</v>
      </c>
      <c r="M30" s="3">
        <f t="shared" si="31"/>
        <v>2.5333333333333332</v>
      </c>
    </row>
    <row r="31" spans="1:20" x14ac:dyDescent="0.25">
      <c r="A31" s="2" t="str">
        <f t="shared" si="25"/>
        <v>Michael Schubert</v>
      </c>
      <c r="B31" s="1"/>
      <c r="C31" s="3">
        <f t="shared" ref="C31:M31" si="32">IF(ISNUMBER($B10),C10/$B10," ")</f>
        <v>2.3846153846153846</v>
      </c>
      <c r="D31" s="3">
        <f t="shared" si="32"/>
        <v>0</v>
      </c>
      <c r="E31" s="3">
        <f t="shared" si="32"/>
        <v>1.0769230769230769</v>
      </c>
      <c r="F31" s="3">
        <f t="shared" si="32"/>
        <v>7.7692307692307692</v>
      </c>
      <c r="G31" s="3">
        <f t="shared" si="32"/>
        <v>0.92307692307692313</v>
      </c>
      <c r="H31" s="3">
        <f t="shared" si="32"/>
        <v>0.53846153846153844</v>
      </c>
      <c r="I31" s="3">
        <f t="shared" si="32"/>
        <v>0.46153846153846156</v>
      </c>
      <c r="J31" s="3">
        <f t="shared" si="32"/>
        <v>1.1538461538461537</v>
      </c>
      <c r="K31" s="3">
        <f t="shared" si="32"/>
        <v>0</v>
      </c>
      <c r="L31" s="3">
        <f t="shared" si="32"/>
        <v>0</v>
      </c>
      <c r="M31" s="3">
        <f t="shared" si="32"/>
        <v>5.8461538461538458</v>
      </c>
    </row>
    <row r="32" spans="1:20" x14ac:dyDescent="0.25">
      <c r="A32" s="2" t="str">
        <f t="shared" si="25"/>
        <v>Scott Fyfe</v>
      </c>
      <c r="B32" s="1"/>
      <c r="C32" s="3">
        <f t="shared" ref="C32:M32" si="33">IF(ISNUMBER($B11),C11/$B11," ")</f>
        <v>1.3</v>
      </c>
      <c r="D32" s="3">
        <f t="shared" si="33"/>
        <v>0.5</v>
      </c>
      <c r="E32" s="3">
        <f t="shared" si="33"/>
        <v>0.6</v>
      </c>
      <c r="F32" s="3">
        <f t="shared" si="33"/>
        <v>5.0999999999999996</v>
      </c>
      <c r="G32" s="3">
        <f t="shared" si="33"/>
        <v>1.7</v>
      </c>
      <c r="H32" s="3">
        <f t="shared" si="33"/>
        <v>1.9</v>
      </c>
      <c r="I32" s="3">
        <f t="shared" si="33"/>
        <v>0.1</v>
      </c>
      <c r="J32" s="3">
        <f t="shared" si="33"/>
        <v>1.5</v>
      </c>
      <c r="K32" s="3">
        <f t="shared" si="33"/>
        <v>0</v>
      </c>
      <c r="L32" s="3">
        <f t="shared" si="33"/>
        <v>0</v>
      </c>
      <c r="M32" s="3">
        <f t="shared" si="33"/>
        <v>4.7</v>
      </c>
    </row>
    <row r="33" spans="1:13" x14ac:dyDescent="0.25">
      <c r="A33" s="2" t="str">
        <f t="shared" si="25"/>
        <v>Brian Christensen</v>
      </c>
      <c r="B33" s="1"/>
      <c r="C33" s="3">
        <f t="shared" ref="C33:M33" si="34">IF(ISNUMBER($B12),C12/$B12," ")</f>
        <v>0.33333333333333331</v>
      </c>
      <c r="D33" s="3">
        <f t="shared" si="34"/>
        <v>0.33333333333333331</v>
      </c>
      <c r="E33" s="3">
        <f t="shared" si="34"/>
        <v>0</v>
      </c>
      <c r="F33" s="3">
        <f t="shared" si="34"/>
        <v>6.333333333333333</v>
      </c>
      <c r="G33" s="3">
        <f t="shared" si="34"/>
        <v>2</v>
      </c>
      <c r="H33" s="3">
        <f t="shared" si="34"/>
        <v>1.3333333333333333</v>
      </c>
      <c r="I33" s="3">
        <f t="shared" si="34"/>
        <v>0</v>
      </c>
      <c r="J33" s="3">
        <f t="shared" si="34"/>
        <v>3.3333333333333335</v>
      </c>
      <c r="K33" s="3">
        <f t="shared" si="34"/>
        <v>0</v>
      </c>
      <c r="L33" s="3">
        <f t="shared" si="34"/>
        <v>0</v>
      </c>
      <c r="M33" s="3">
        <f t="shared" si="34"/>
        <v>1.6666666666666667</v>
      </c>
    </row>
    <row r="34" spans="1:13" x14ac:dyDescent="0.25">
      <c r="A34" s="2" t="str">
        <f t="shared" si="25"/>
        <v>Adrian Hanlon</v>
      </c>
      <c r="B34" s="1"/>
      <c r="C34" s="3">
        <f t="shared" ref="C34:M34" si="35">IF(ISNUMBER($B13),C13/$B13," ")</f>
        <v>1</v>
      </c>
      <c r="D34" s="3">
        <f t="shared" si="35"/>
        <v>0</v>
      </c>
      <c r="E34" s="3">
        <f t="shared" si="35"/>
        <v>1</v>
      </c>
      <c r="F34" s="3">
        <f t="shared" si="35"/>
        <v>3</v>
      </c>
      <c r="G34" s="3">
        <f t="shared" si="35"/>
        <v>1</v>
      </c>
      <c r="H34" s="3">
        <f t="shared" si="35"/>
        <v>3</v>
      </c>
      <c r="I34" s="3">
        <f t="shared" si="35"/>
        <v>0</v>
      </c>
      <c r="J34" s="3">
        <f t="shared" si="35"/>
        <v>2</v>
      </c>
      <c r="K34" s="3">
        <f t="shared" si="35"/>
        <v>0</v>
      </c>
      <c r="L34" s="3">
        <f t="shared" si="35"/>
        <v>0</v>
      </c>
      <c r="M34" s="3">
        <f t="shared" si="35"/>
        <v>3</v>
      </c>
    </row>
    <row r="35" spans="1:13" x14ac:dyDescent="0.25">
      <c r="A35" s="2" t="str">
        <f t="shared" ref="A35:A41" si="36">IF(A14=""," ",A14)</f>
        <v>Richie Stearne</v>
      </c>
      <c r="B35" s="1"/>
      <c r="C35" s="3">
        <f t="shared" ref="C35:M35" si="37">IF(ISNUMBER($B14),C14/$B14," ")</f>
        <v>2</v>
      </c>
      <c r="D35" s="3">
        <f t="shared" si="37"/>
        <v>0</v>
      </c>
      <c r="E35" s="3">
        <f t="shared" si="37"/>
        <v>0</v>
      </c>
      <c r="F35" s="3">
        <f t="shared" si="37"/>
        <v>1</v>
      </c>
      <c r="G35" s="3">
        <f t="shared" si="37"/>
        <v>1</v>
      </c>
      <c r="H35" s="3">
        <f t="shared" si="37"/>
        <v>3</v>
      </c>
      <c r="I35" s="3">
        <f t="shared" si="37"/>
        <v>0</v>
      </c>
      <c r="J35" s="3">
        <f t="shared" si="37"/>
        <v>3</v>
      </c>
      <c r="K35" s="3">
        <f t="shared" si="37"/>
        <v>0</v>
      </c>
      <c r="L35" s="3">
        <f t="shared" si="37"/>
        <v>0</v>
      </c>
      <c r="M35" s="3">
        <f t="shared" si="37"/>
        <v>4</v>
      </c>
    </row>
    <row r="36" spans="1:13" x14ac:dyDescent="0.25">
      <c r="A36" s="2" t="str">
        <f t="shared" si="36"/>
        <v>Riley Dunne</v>
      </c>
      <c r="B36" s="1"/>
      <c r="C36" s="3">
        <f t="shared" ref="C36:M36" si="38">IF(ISNUMBER($B15),C15/$B15," ")</f>
        <v>1</v>
      </c>
      <c r="D36" s="3">
        <f t="shared" si="38"/>
        <v>0</v>
      </c>
      <c r="E36" s="3">
        <f t="shared" si="38"/>
        <v>0</v>
      </c>
      <c r="F36" s="3">
        <f t="shared" si="38"/>
        <v>5</v>
      </c>
      <c r="G36" s="3">
        <f t="shared" si="38"/>
        <v>6</v>
      </c>
      <c r="H36" s="3">
        <f t="shared" si="38"/>
        <v>3</v>
      </c>
      <c r="I36" s="3">
        <f t="shared" si="38"/>
        <v>0</v>
      </c>
      <c r="J36" s="3">
        <f t="shared" si="38"/>
        <v>1</v>
      </c>
      <c r="K36" s="3">
        <f t="shared" si="38"/>
        <v>0</v>
      </c>
      <c r="L36" s="3">
        <f t="shared" si="38"/>
        <v>0</v>
      </c>
      <c r="M36" s="3">
        <f t="shared" si="38"/>
        <v>2</v>
      </c>
    </row>
    <row r="37" spans="1:13" x14ac:dyDescent="0.25">
      <c r="A37" s="2" t="str">
        <f t="shared" si="36"/>
        <v xml:space="preserve"> </v>
      </c>
      <c r="B37" s="1"/>
      <c r="C37" s="3" t="str">
        <f t="shared" ref="C37:M41" si="39">IF(ISNUMBER($B16),C16/$B16," ")</f>
        <v xml:space="preserve"> </v>
      </c>
      <c r="D37" s="3" t="str">
        <f t="shared" si="39"/>
        <v xml:space="preserve"> </v>
      </c>
      <c r="E37" s="3" t="str">
        <f t="shared" si="39"/>
        <v xml:space="preserve"> </v>
      </c>
      <c r="F37" s="3" t="str">
        <f t="shared" si="39"/>
        <v xml:space="preserve"> </v>
      </c>
      <c r="G37" s="3" t="str">
        <f t="shared" si="39"/>
        <v xml:space="preserve"> </v>
      </c>
      <c r="H37" s="3" t="str">
        <f t="shared" si="39"/>
        <v xml:space="preserve"> </v>
      </c>
      <c r="I37" s="3" t="str">
        <f t="shared" si="39"/>
        <v xml:space="preserve"> </v>
      </c>
      <c r="J37" s="3" t="str">
        <f t="shared" si="39"/>
        <v xml:space="preserve"> </v>
      </c>
      <c r="K37" s="3" t="str">
        <f t="shared" si="39"/>
        <v xml:space="preserve"> </v>
      </c>
      <c r="L37" s="3" t="str">
        <f t="shared" si="39"/>
        <v xml:space="preserve"> </v>
      </c>
      <c r="M37" s="3" t="str">
        <f t="shared" si="39"/>
        <v xml:space="preserve"> </v>
      </c>
    </row>
    <row r="38" spans="1:13" x14ac:dyDescent="0.25">
      <c r="A38" s="2" t="str">
        <f t="shared" si="36"/>
        <v xml:space="preserve"> </v>
      </c>
      <c r="B38" s="1"/>
      <c r="C38" s="3" t="str">
        <f t="shared" si="39"/>
        <v xml:space="preserve"> </v>
      </c>
      <c r="D38" s="3" t="str">
        <f t="shared" si="39"/>
        <v xml:space="preserve"> </v>
      </c>
      <c r="E38" s="3" t="str">
        <f t="shared" si="39"/>
        <v xml:space="preserve"> </v>
      </c>
      <c r="F38" s="3" t="str">
        <f t="shared" si="39"/>
        <v xml:space="preserve"> </v>
      </c>
      <c r="G38" s="3" t="str">
        <f t="shared" si="39"/>
        <v xml:space="preserve"> </v>
      </c>
      <c r="H38" s="3" t="str">
        <f t="shared" si="39"/>
        <v xml:space="preserve"> </v>
      </c>
      <c r="I38" s="3" t="str">
        <f t="shared" si="39"/>
        <v xml:space="preserve"> </v>
      </c>
      <c r="J38" s="3" t="str">
        <f t="shared" si="39"/>
        <v xml:space="preserve"> </v>
      </c>
      <c r="K38" s="3" t="str">
        <f t="shared" si="39"/>
        <v xml:space="preserve"> </v>
      </c>
      <c r="L38" s="3" t="str">
        <f t="shared" si="39"/>
        <v xml:space="preserve"> </v>
      </c>
      <c r="M38" s="3" t="str">
        <f t="shared" si="39"/>
        <v xml:space="preserve"> </v>
      </c>
    </row>
    <row r="39" spans="1:13" x14ac:dyDescent="0.25">
      <c r="A39" s="2" t="str">
        <f t="shared" si="36"/>
        <v xml:space="preserve"> </v>
      </c>
      <c r="B39" s="1"/>
      <c r="C39" s="3" t="str">
        <f t="shared" si="39"/>
        <v xml:space="preserve"> </v>
      </c>
      <c r="D39" s="3" t="str">
        <f t="shared" si="39"/>
        <v xml:space="preserve"> </v>
      </c>
      <c r="E39" s="3" t="str">
        <f t="shared" si="39"/>
        <v xml:space="preserve"> </v>
      </c>
      <c r="F39" s="3" t="str">
        <f t="shared" si="39"/>
        <v xml:space="preserve"> </v>
      </c>
      <c r="G39" s="3" t="str">
        <f t="shared" si="39"/>
        <v xml:space="preserve"> </v>
      </c>
      <c r="H39" s="3" t="str">
        <f t="shared" si="39"/>
        <v xml:space="preserve"> </v>
      </c>
      <c r="I39" s="3" t="str">
        <f t="shared" si="39"/>
        <v xml:space="preserve"> </v>
      </c>
      <c r="J39" s="3" t="str">
        <f t="shared" si="39"/>
        <v xml:space="preserve"> </v>
      </c>
      <c r="K39" s="3" t="str">
        <f t="shared" si="39"/>
        <v xml:space="preserve"> </v>
      </c>
      <c r="L39" s="3" t="str">
        <f t="shared" si="39"/>
        <v xml:space="preserve"> </v>
      </c>
      <c r="M39" s="3" t="str">
        <f t="shared" si="39"/>
        <v xml:space="preserve"> </v>
      </c>
    </row>
    <row r="40" spans="1:13" x14ac:dyDescent="0.25">
      <c r="A40" s="2" t="str">
        <f t="shared" si="36"/>
        <v xml:space="preserve"> </v>
      </c>
      <c r="B40" s="1"/>
      <c r="C40" s="3" t="str">
        <f t="shared" si="39"/>
        <v xml:space="preserve"> </v>
      </c>
      <c r="D40" s="3" t="str">
        <f t="shared" si="39"/>
        <v xml:space="preserve"> </v>
      </c>
      <c r="E40" s="3" t="str">
        <f t="shared" si="39"/>
        <v xml:space="preserve"> </v>
      </c>
      <c r="F40" s="3" t="str">
        <f t="shared" si="39"/>
        <v xml:space="preserve"> </v>
      </c>
      <c r="G40" s="3" t="str">
        <f t="shared" si="39"/>
        <v xml:space="preserve"> </v>
      </c>
      <c r="H40" s="3" t="str">
        <f t="shared" si="39"/>
        <v xml:space="preserve"> </v>
      </c>
      <c r="I40" s="3" t="str">
        <f t="shared" si="39"/>
        <v xml:space="preserve"> </v>
      </c>
      <c r="J40" s="3" t="str">
        <f t="shared" si="39"/>
        <v xml:space="preserve"> </v>
      </c>
      <c r="K40" s="3" t="str">
        <f t="shared" si="39"/>
        <v xml:space="preserve"> </v>
      </c>
      <c r="L40" s="3" t="str">
        <f t="shared" si="39"/>
        <v xml:space="preserve"> </v>
      </c>
      <c r="M40" s="3" t="str">
        <f t="shared" si="39"/>
        <v xml:space="preserve"> </v>
      </c>
    </row>
    <row r="41" spans="1:13" x14ac:dyDescent="0.25">
      <c r="A41" s="2" t="str">
        <f t="shared" si="36"/>
        <v xml:space="preserve"> </v>
      </c>
      <c r="B41" s="1"/>
      <c r="C41" s="3" t="str">
        <f t="shared" si="39"/>
        <v xml:space="preserve"> </v>
      </c>
      <c r="D41" s="3" t="str">
        <f t="shared" si="39"/>
        <v xml:space="preserve"> </v>
      </c>
      <c r="E41" s="3" t="str">
        <f t="shared" si="39"/>
        <v xml:space="preserve"> </v>
      </c>
      <c r="F41" s="3" t="str">
        <f t="shared" si="39"/>
        <v xml:space="preserve"> </v>
      </c>
      <c r="G41" s="3" t="str">
        <f t="shared" si="39"/>
        <v xml:space="preserve"> </v>
      </c>
      <c r="H41" s="3" t="str">
        <f t="shared" si="39"/>
        <v xml:space="preserve"> </v>
      </c>
      <c r="I41" s="3" t="str">
        <f t="shared" si="39"/>
        <v xml:space="preserve"> </v>
      </c>
      <c r="J41" s="3" t="str">
        <f t="shared" si="39"/>
        <v xml:space="preserve"> </v>
      </c>
      <c r="K41" s="3" t="str">
        <f t="shared" si="39"/>
        <v xml:space="preserve"> </v>
      </c>
      <c r="L41" s="3" t="str">
        <f t="shared" si="39"/>
        <v xml:space="preserve"> </v>
      </c>
      <c r="M41" s="3" t="str">
        <f t="shared" si="39"/>
        <v xml:space="preserve"> </v>
      </c>
    </row>
  </sheetData>
  <mergeCells count="3">
    <mergeCell ref="A22:M22"/>
    <mergeCell ref="A23:M23"/>
    <mergeCell ref="A2:P2"/>
  </mergeCells>
  <conditionalFormatting sqref="A4:A21">
    <cfRule type="expression" dxfId="6" priority="15">
      <formula>EXACT(A4,T4)</formula>
    </cfRule>
    <cfRule type="expression" dxfId="5" priority="16">
      <formula>O4&gt;13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00FF"/>
  </sheetPr>
  <dimension ref="A1:T30"/>
  <sheetViews>
    <sheetView workbookViewId="0">
      <selection activeCell="A4" sqref="A4:P14"/>
    </sheetView>
  </sheetViews>
  <sheetFormatPr defaultRowHeight="15" x14ac:dyDescent="0.25"/>
  <cols>
    <col min="1" max="1" width="23.85546875" bestFit="1" customWidth="1"/>
    <col min="14" max="14" width="17" bestFit="1" customWidth="1"/>
    <col min="15" max="15" width="15.140625" bestFit="1" customWidth="1"/>
    <col min="16" max="16" width="15.140625" customWidth="1"/>
    <col min="17" max="20" width="9.140625" hidden="1" customWidth="1"/>
    <col min="21" max="21" width="0" hidden="1" customWidth="1"/>
  </cols>
  <sheetData>
    <row r="1" spans="1:20" x14ac:dyDescent="0.25">
      <c r="A1" t="s">
        <v>272</v>
      </c>
    </row>
    <row r="2" spans="1:20" x14ac:dyDescent="0.25">
      <c r="A2" s="35" t="s">
        <v>296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11" t="s">
        <v>296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3"/>
      <c r="R4">
        <f>SUM(M4,I4,H4,(G4*1.5),F4)</f>
        <v>0</v>
      </c>
      <c r="S4">
        <f>SUM((J4*2),(K4*3),(L4*4))</f>
        <v>0</v>
      </c>
      <c r="T4" t="str">
        <f>IFERROR(VLOOKUP(A4,Games!$I$2:$I$246,1,FALSE)," ")</f>
        <v xml:space="preserve"> </v>
      </c>
    </row>
    <row r="5" spans="1:20" x14ac:dyDescent="0.25">
      <c r="A5" s="2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"/>
      <c r="R5">
        <f t="shared" ref="R5:R8" si="0">SUM(M5,I5,H5,(G5*1.5),F5)</f>
        <v>0</v>
      </c>
      <c r="S5">
        <f t="shared" ref="S5:S8" si="1">SUM((J5*2),(K5*3),(L5*4))</f>
        <v>0</v>
      </c>
      <c r="T5" t="str">
        <f>IFERROR(VLOOKUP(A5,Games!$I$2:$I$246,1,FALSE)," ")</f>
        <v xml:space="preserve"> </v>
      </c>
    </row>
    <row r="6" spans="1:20" x14ac:dyDescent="0.25">
      <c r="A6" s="2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3"/>
      <c r="R6">
        <f t="shared" si="0"/>
        <v>0</v>
      </c>
      <c r="S6">
        <f t="shared" si="1"/>
        <v>0</v>
      </c>
      <c r="T6" t="str">
        <f>IFERROR(VLOOKUP(A6,Games!$I$2:$I$246,1,FALSE)," ")</f>
        <v xml:space="preserve"> </v>
      </c>
    </row>
    <row r="7" spans="1:20" x14ac:dyDescent="0.25">
      <c r="A7" s="2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3"/>
      <c r="R7">
        <f t="shared" si="0"/>
        <v>0</v>
      </c>
      <c r="S7">
        <f t="shared" si="1"/>
        <v>0</v>
      </c>
      <c r="T7" t="str">
        <f>IFERROR(VLOOKUP(A7,Games!$I$2:$I$246,1,FALSE)," ")</f>
        <v xml:space="preserve"> </v>
      </c>
    </row>
    <row r="8" spans="1:20" x14ac:dyDescent="0.25">
      <c r="A8" s="2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3"/>
      <c r="R8">
        <f t="shared" si="0"/>
        <v>0</v>
      </c>
      <c r="S8">
        <f t="shared" si="1"/>
        <v>0</v>
      </c>
      <c r="T8" t="str">
        <f>IFERROR(VLOOKUP(A8,Games!$I$2:$I$246,1,FALSE)," ")</f>
        <v xml:space="preserve"> </v>
      </c>
    </row>
    <row r="9" spans="1:20" x14ac:dyDescent="0.25">
      <c r="A9" s="2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3"/>
      <c r="R9">
        <f t="shared" ref="R9" si="2">SUM(M9,I9,H9,(G9*1.5),F9)</f>
        <v>0</v>
      </c>
      <c r="S9">
        <f t="shared" ref="S9" si="3">SUM((J9*2),(K9*3),(L9*4))</f>
        <v>0</v>
      </c>
      <c r="T9" t="str">
        <f>IFERROR(VLOOKUP(A9,Games!$I$2:$I$246,1,FALSE)," ")</f>
        <v xml:space="preserve"> </v>
      </c>
    </row>
    <row r="10" spans="1:20" x14ac:dyDescent="0.25">
      <c r="A10" s="2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3"/>
      <c r="R10">
        <f t="shared" ref="R10:R14" si="4">SUM(M10,I10,H10,(G10*1.5),F10)</f>
        <v>0</v>
      </c>
      <c r="S10">
        <f t="shared" ref="S10:S14" si="5">SUM((J10*2),(K10*3),(L10*4))</f>
        <v>0</v>
      </c>
      <c r="T10" t="str">
        <f>IFERROR(VLOOKUP(A10,Games!$I$2:$I$246,1,FALSE)," ")</f>
        <v xml:space="preserve"> </v>
      </c>
    </row>
    <row r="11" spans="1:20" x14ac:dyDescent="0.25">
      <c r="A11" s="2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3"/>
      <c r="R11">
        <f t="shared" si="4"/>
        <v>0</v>
      </c>
      <c r="S11">
        <f t="shared" si="5"/>
        <v>0</v>
      </c>
      <c r="T11" t="str">
        <f>IFERROR(VLOOKUP(A11,Games!$I$2:$I$246,1,FALSE)," ")</f>
        <v xml:space="preserve"> </v>
      </c>
    </row>
    <row r="12" spans="1:20" x14ac:dyDescent="0.25">
      <c r="A12" s="2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3"/>
      <c r="R12">
        <f t="shared" si="4"/>
        <v>0</v>
      </c>
      <c r="S12">
        <f t="shared" si="5"/>
        <v>0</v>
      </c>
      <c r="T12" t="str">
        <f>IFERROR(VLOOKUP(A12,Games!$I$2:$I$246,1,FALSE)," ")</f>
        <v xml:space="preserve"> </v>
      </c>
    </row>
    <row r="13" spans="1:20" x14ac:dyDescent="0.25">
      <c r="A13" s="2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3"/>
      <c r="R13">
        <f t="shared" si="4"/>
        <v>0</v>
      </c>
      <c r="S13">
        <f t="shared" si="5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si="4"/>
        <v>0</v>
      </c>
      <c r="S14">
        <f t="shared" si="5"/>
        <v>0</v>
      </c>
      <c r="T14" t="str">
        <f>IFERROR(VLOOKUP(A14,Games!$I$2:$I$246,1,FALSE)," ")</f>
        <v xml:space="preserve"> </v>
      </c>
    </row>
    <row r="15" spans="1:20" x14ac:dyDescent="0.25">
      <c r="A15" s="4"/>
      <c r="P15" s="14"/>
    </row>
    <row r="16" spans="1:20" x14ac:dyDescent="0.25">
      <c r="A16" s="4"/>
      <c r="P16" s="14"/>
    </row>
    <row r="17" spans="1:13" x14ac:dyDescent="0.25">
      <c r="A17" s="26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1:13" x14ac:dyDescent="0.25">
      <c r="A18" s="35" t="s">
        <v>296</v>
      </c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</row>
    <row r="19" spans="1:13" x14ac:dyDescent="0.25">
      <c r="A19" s="1" t="s">
        <v>0</v>
      </c>
      <c r="B19" s="1" t="s">
        <v>1</v>
      </c>
      <c r="C19" s="1" t="s">
        <v>2</v>
      </c>
      <c r="D19" s="1" t="s">
        <v>3</v>
      </c>
      <c r="E19" s="1" t="s">
        <v>4</v>
      </c>
      <c r="F19" s="1" t="s">
        <v>5</v>
      </c>
      <c r="G19" s="1" t="s">
        <v>6</v>
      </c>
      <c r="H19" s="1" t="s">
        <v>7</v>
      </c>
      <c r="I19" s="1" t="s">
        <v>8</v>
      </c>
      <c r="J19" s="1" t="s">
        <v>9</v>
      </c>
      <c r="K19" s="1" t="s">
        <v>10</v>
      </c>
      <c r="L19" s="1" t="s">
        <v>11</v>
      </c>
      <c r="M19" s="1" t="s">
        <v>12</v>
      </c>
    </row>
    <row r="20" spans="1:13" x14ac:dyDescent="0.25">
      <c r="A20" s="2" t="str">
        <f t="shared" ref="A20:A30" si="6">IF(A4=""," ",A4)</f>
        <v xml:space="preserve"> </v>
      </c>
      <c r="B20" s="1"/>
      <c r="C20" s="3" t="str">
        <f t="shared" ref="C20:M20" si="7">IF(ISNUMBER($B4),C4/$B4," ")</f>
        <v xml:space="preserve"> </v>
      </c>
      <c r="D20" s="3" t="str">
        <f t="shared" si="7"/>
        <v xml:space="preserve"> </v>
      </c>
      <c r="E20" s="3" t="str">
        <f t="shared" si="7"/>
        <v xml:space="preserve"> </v>
      </c>
      <c r="F20" s="3" t="str">
        <f t="shared" si="7"/>
        <v xml:space="preserve"> </v>
      </c>
      <c r="G20" s="3" t="str">
        <f t="shared" si="7"/>
        <v xml:space="preserve"> </v>
      </c>
      <c r="H20" s="3" t="str">
        <f t="shared" si="7"/>
        <v xml:space="preserve"> </v>
      </c>
      <c r="I20" s="3" t="str">
        <f t="shared" si="7"/>
        <v xml:space="preserve"> </v>
      </c>
      <c r="J20" s="3" t="str">
        <f t="shared" si="7"/>
        <v xml:space="preserve"> </v>
      </c>
      <c r="K20" s="3" t="str">
        <f t="shared" si="7"/>
        <v xml:space="preserve"> </v>
      </c>
      <c r="L20" s="3" t="str">
        <f t="shared" si="7"/>
        <v xml:space="preserve"> </v>
      </c>
      <c r="M20" s="3" t="str">
        <f t="shared" si="7"/>
        <v xml:space="preserve"> </v>
      </c>
    </row>
    <row r="21" spans="1:13" x14ac:dyDescent="0.25">
      <c r="A21" s="2" t="str">
        <f t="shared" si="6"/>
        <v xml:space="preserve"> </v>
      </c>
      <c r="B21" s="1"/>
      <c r="C21" s="3" t="str">
        <f t="shared" ref="C21:M21" si="8">IF(ISNUMBER($B5),C5/$B5," ")</f>
        <v xml:space="preserve"> </v>
      </c>
      <c r="D21" s="3" t="str">
        <f t="shared" si="8"/>
        <v xml:space="preserve"> </v>
      </c>
      <c r="E21" s="3" t="str">
        <f t="shared" si="8"/>
        <v xml:space="preserve"> </v>
      </c>
      <c r="F21" s="3" t="str">
        <f t="shared" si="8"/>
        <v xml:space="preserve"> </v>
      </c>
      <c r="G21" s="3" t="str">
        <f t="shared" si="8"/>
        <v xml:space="preserve"> </v>
      </c>
      <c r="H21" s="3" t="str">
        <f t="shared" si="8"/>
        <v xml:space="preserve"> </v>
      </c>
      <c r="I21" s="3" t="str">
        <f t="shared" si="8"/>
        <v xml:space="preserve"> </v>
      </c>
      <c r="J21" s="3" t="str">
        <f t="shared" si="8"/>
        <v xml:space="preserve"> </v>
      </c>
      <c r="K21" s="3" t="str">
        <f t="shared" si="8"/>
        <v xml:space="preserve"> </v>
      </c>
      <c r="L21" s="3" t="str">
        <f t="shared" si="8"/>
        <v xml:space="preserve"> </v>
      </c>
      <c r="M21" s="3" t="str">
        <f t="shared" si="8"/>
        <v xml:space="preserve"> </v>
      </c>
    </row>
    <row r="22" spans="1:13" x14ac:dyDescent="0.25">
      <c r="A22" s="2" t="str">
        <f t="shared" si="6"/>
        <v xml:space="preserve"> </v>
      </c>
      <c r="B22" s="1"/>
      <c r="C22" s="3" t="str">
        <f t="shared" ref="C22:M22" si="9">IF(ISNUMBER($B6),C6/$B6," ")</f>
        <v xml:space="preserve"> </v>
      </c>
      <c r="D22" s="3" t="str">
        <f t="shared" si="9"/>
        <v xml:space="preserve"> </v>
      </c>
      <c r="E22" s="3" t="str">
        <f t="shared" si="9"/>
        <v xml:space="preserve"> </v>
      </c>
      <c r="F22" s="3" t="str">
        <f t="shared" si="9"/>
        <v xml:space="preserve"> </v>
      </c>
      <c r="G22" s="3" t="str">
        <f t="shared" si="9"/>
        <v xml:space="preserve"> </v>
      </c>
      <c r="H22" s="3" t="str">
        <f t="shared" si="9"/>
        <v xml:space="preserve"> </v>
      </c>
      <c r="I22" s="3" t="str">
        <f t="shared" si="9"/>
        <v xml:space="preserve"> </v>
      </c>
      <c r="J22" s="3" t="str">
        <f t="shared" si="9"/>
        <v xml:space="preserve"> </v>
      </c>
      <c r="K22" s="3" t="str">
        <f t="shared" si="9"/>
        <v xml:space="preserve"> </v>
      </c>
      <c r="L22" s="3" t="str">
        <f t="shared" si="9"/>
        <v xml:space="preserve"> </v>
      </c>
      <c r="M22" s="3" t="str">
        <f t="shared" si="9"/>
        <v xml:space="preserve"> </v>
      </c>
    </row>
    <row r="23" spans="1:13" x14ac:dyDescent="0.25">
      <c r="A23" s="2" t="str">
        <f t="shared" si="6"/>
        <v xml:space="preserve"> </v>
      </c>
      <c r="B23" s="1"/>
      <c r="C23" s="3" t="str">
        <f t="shared" ref="C23:M23" si="10">IF(ISNUMBER($B7),C7/$B7," ")</f>
        <v xml:space="preserve"> </v>
      </c>
      <c r="D23" s="3" t="str">
        <f t="shared" si="10"/>
        <v xml:space="preserve"> </v>
      </c>
      <c r="E23" s="3" t="str">
        <f t="shared" si="10"/>
        <v xml:space="preserve"> </v>
      </c>
      <c r="F23" s="3" t="str">
        <f t="shared" si="10"/>
        <v xml:space="preserve"> </v>
      </c>
      <c r="G23" s="3" t="str">
        <f t="shared" si="10"/>
        <v xml:space="preserve"> </v>
      </c>
      <c r="H23" s="3" t="str">
        <f t="shared" si="10"/>
        <v xml:space="preserve"> </v>
      </c>
      <c r="I23" s="3" t="str">
        <f t="shared" si="10"/>
        <v xml:space="preserve"> </v>
      </c>
      <c r="J23" s="3" t="str">
        <f t="shared" si="10"/>
        <v xml:space="preserve"> </v>
      </c>
      <c r="K23" s="3" t="str">
        <f t="shared" si="10"/>
        <v xml:space="preserve"> </v>
      </c>
      <c r="L23" s="3" t="str">
        <f t="shared" si="10"/>
        <v xml:space="preserve"> </v>
      </c>
      <c r="M23" s="3" t="str">
        <f t="shared" si="10"/>
        <v xml:space="preserve"> </v>
      </c>
    </row>
    <row r="24" spans="1:13" x14ac:dyDescent="0.25">
      <c r="A24" s="2" t="str">
        <f t="shared" si="6"/>
        <v xml:space="preserve"> </v>
      </c>
      <c r="B24" s="1"/>
      <c r="C24" s="3" t="str">
        <f t="shared" ref="C24:M24" si="11">IF(ISNUMBER($B8),C8/$B8," ")</f>
        <v xml:space="preserve"> </v>
      </c>
      <c r="D24" s="3" t="str">
        <f t="shared" si="11"/>
        <v xml:space="preserve"> </v>
      </c>
      <c r="E24" s="3" t="str">
        <f t="shared" si="11"/>
        <v xml:space="preserve"> </v>
      </c>
      <c r="F24" s="3" t="str">
        <f t="shared" si="11"/>
        <v xml:space="preserve"> </v>
      </c>
      <c r="G24" s="3" t="str">
        <f t="shared" si="11"/>
        <v xml:space="preserve"> </v>
      </c>
      <c r="H24" s="3" t="str">
        <f t="shared" si="11"/>
        <v xml:space="preserve"> </v>
      </c>
      <c r="I24" s="3" t="str">
        <f t="shared" si="11"/>
        <v xml:space="preserve"> </v>
      </c>
      <c r="J24" s="3" t="str">
        <f t="shared" si="11"/>
        <v xml:space="preserve"> </v>
      </c>
      <c r="K24" s="3" t="str">
        <f t="shared" si="11"/>
        <v xml:space="preserve"> </v>
      </c>
      <c r="L24" s="3" t="str">
        <f t="shared" si="11"/>
        <v xml:space="preserve"> </v>
      </c>
      <c r="M24" s="3" t="str">
        <f t="shared" si="11"/>
        <v xml:space="preserve"> </v>
      </c>
    </row>
    <row r="25" spans="1:13" x14ac:dyDescent="0.25">
      <c r="A25" s="2" t="str">
        <f t="shared" si="6"/>
        <v xml:space="preserve"> </v>
      </c>
      <c r="B25" s="1"/>
      <c r="C25" s="3" t="str">
        <f t="shared" ref="C25:M25" si="12">IF(ISNUMBER($B9),C9/$B9," ")</f>
        <v xml:space="preserve"> </v>
      </c>
      <c r="D25" s="3" t="str">
        <f t="shared" si="12"/>
        <v xml:space="preserve"> </v>
      </c>
      <c r="E25" s="3" t="str">
        <f t="shared" si="12"/>
        <v xml:space="preserve"> </v>
      </c>
      <c r="F25" s="3" t="str">
        <f t="shared" si="12"/>
        <v xml:space="preserve"> </v>
      </c>
      <c r="G25" s="3" t="str">
        <f t="shared" si="12"/>
        <v xml:space="preserve"> </v>
      </c>
      <c r="H25" s="3" t="str">
        <f t="shared" si="12"/>
        <v xml:space="preserve"> </v>
      </c>
      <c r="I25" s="3" t="str">
        <f t="shared" si="12"/>
        <v xml:space="preserve"> </v>
      </c>
      <c r="J25" s="3" t="str">
        <f t="shared" si="12"/>
        <v xml:space="preserve"> </v>
      </c>
      <c r="K25" s="3" t="str">
        <f t="shared" si="12"/>
        <v xml:space="preserve"> </v>
      </c>
      <c r="L25" s="3" t="str">
        <f t="shared" si="12"/>
        <v xml:space="preserve"> </v>
      </c>
      <c r="M25" s="3" t="str">
        <f t="shared" si="12"/>
        <v xml:space="preserve"> </v>
      </c>
    </row>
    <row r="26" spans="1:13" x14ac:dyDescent="0.25">
      <c r="A26" s="2" t="str">
        <f t="shared" si="6"/>
        <v xml:space="preserve"> </v>
      </c>
      <c r="B26" s="1"/>
      <c r="C26" s="3" t="str">
        <f t="shared" ref="C26:M26" si="13">IF(ISNUMBER($B10),C10/$B10," ")</f>
        <v xml:space="preserve"> </v>
      </c>
      <c r="D26" s="3" t="str">
        <f t="shared" si="13"/>
        <v xml:space="preserve"> </v>
      </c>
      <c r="E26" s="3" t="str">
        <f t="shared" si="13"/>
        <v xml:space="preserve"> </v>
      </c>
      <c r="F26" s="3" t="str">
        <f t="shared" si="13"/>
        <v xml:space="preserve"> </v>
      </c>
      <c r="G26" s="3" t="str">
        <f t="shared" si="13"/>
        <v xml:space="preserve"> </v>
      </c>
      <c r="H26" s="3" t="str">
        <f t="shared" si="13"/>
        <v xml:space="preserve"> </v>
      </c>
      <c r="I26" s="3" t="str">
        <f t="shared" si="13"/>
        <v xml:space="preserve"> </v>
      </c>
      <c r="J26" s="3" t="str">
        <f t="shared" si="13"/>
        <v xml:space="preserve"> </v>
      </c>
      <c r="K26" s="3" t="str">
        <f t="shared" si="13"/>
        <v xml:space="preserve"> </v>
      </c>
      <c r="L26" s="3" t="str">
        <f t="shared" si="13"/>
        <v xml:space="preserve"> </v>
      </c>
      <c r="M26" s="3" t="str">
        <f t="shared" si="13"/>
        <v xml:space="preserve"> </v>
      </c>
    </row>
    <row r="27" spans="1:13" x14ac:dyDescent="0.25">
      <c r="A27" s="2" t="str">
        <f t="shared" si="6"/>
        <v xml:space="preserve"> </v>
      </c>
      <c r="B27" s="1"/>
      <c r="C27" s="3" t="str">
        <f t="shared" ref="C27:M27" si="14">IF(ISNUMBER($B11),C11/$B11," ")</f>
        <v xml:space="preserve"> </v>
      </c>
      <c r="D27" s="3" t="str">
        <f t="shared" si="14"/>
        <v xml:space="preserve"> </v>
      </c>
      <c r="E27" s="3" t="str">
        <f t="shared" si="14"/>
        <v xml:space="preserve"> </v>
      </c>
      <c r="F27" s="3" t="str">
        <f t="shared" si="14"/>
        <v xml:space="preserve"> </v>
      </c>
      <c r="G27" s="3" t="str">
        <f t="shared" si="14"/>
        <v xml:space="preserve"> </v>
      </c>
      <c r="H27" s="3" t="str">
        <f t="shared" si="14"/>
        <v xml:space="preserve"> </v>
      </c>
      <c r="I27" s="3" t="str">
        <f t="shared" si="14"/>
        <v xml:space="preserve"> </v>
      </c>
      <c r="J27" s="3" t="str">
        <f t="shared" si="14"/>
        <v xml:space="preserve"> </v>
      </c>
      <c r="K27" s="3" t="str">
        <f t="shared" si="14"/>
        <v xml:space="preserve"> </v>
      </c>
      <c r="L27" s="3" t="str">
        <f t="shared" si="14"/>
        <v xml:space="preserve"> </v>
      </c>
      <c r="M27" s="3" t="str">
        <f t="shared" si="14"/>
        <v xml:space="preserve"> </v>
      </c>
    </row>
    <row r="28" spans="1:13" x14ac:dyDescent="0.25">
      <c r="A28" s="2" t="str">
        <f t="shared" si="6"/>
        <v xml:space="preserve"> </v>
      </c>
      <c r="B28" s="1"/>
      <c r="C28" s="3" t="str">
        <f t="shared" ref="C28:M28" si="15">IF(ISNUMBER($B12),C12/$B12," ")</f>
        <v xml:space="preserve"> </v>
      </c>
      <c r="D28" s="3" t="str">
        <f t="shared" si="15"/>
        <v xml:space="preserve"> </v>
      </c>
      <c r="E28" s="3" t="str">
        <f t="shared" si="15"/>
        <v xml:space="preserve"> </v>
      </c>
      <c r="F28" s="3" t="str">
        <f t="shared" si="15"/>
        <v xml:space="preserve"> </v>
      </c>
      <c r="G28" s="3" t="str">
        <f t="shared" si="15"/>
        <v xml:space="preserve"> </v>
      </c>
      <c r="H28" s="3" t="str">
        <f t="shared" si="15"/>
        <v xml:space="preserve"> </v>
      </c>
      <c r="I28" s="3" t="str">
        <f t="shared" si="15"/>
        <v xml:space="preserve"> </v>
      </c>
      <c r="J28" s="3" t="str">
        <f t="shared" si="15"/>
        <v xml:space="preserve"> </v>
      </c>
      <c r="K28" s="3" t="str">
        <f t="shared" si="15"/>
        <v xml:space="preserve"> </v>
      </c>
      <c r="L28" s="3" t="str">
        <f t="shared" si="15"/>
        <v xml:space="preserve"> </v>
      </c>
      <c r="M28" s="3" t="str">
        <f t="shared" si="15"/>
        <v xml:space="preserve"> </v>
      </c>
    </row>
    <row r="29" spans="1:13" x14ac:dyDescent="0.25">
      <c r="A29" s="2" t="str">
        <f t="shared" si="6"/>
        <v xml:space="preserve"> </v>
      </c>
      <c r="B29" s="1"/>
      <c r="C29" s="3" t="str">
        <f t="shared" ref="C29:M29" si="16">IF(ISNUMBER($B13),C13/$B13," ")</f>
        <v xml:space="preserve"> </v>
      </c>
      <c r="D29" s="3" t="str">
        <f t="shared" si="16"/>
        <v xml:space="preserve"> </v>
      </c>
      <c r="E29" s="3" t="str">
        <f t="shared" si="16"/>
        <v xml:space="preserve"> </v>
      </c>
      <c r="F29" s="3" t="str">
        <f t="shared" si="16"/>
        <v xml:space="preserve"> </v>
      </c>
      <c r="G29" s="3" t="str">
        <f t="shared" si="16"/>
        <v xml:space="preserve"> </v>
      </c>
      <c r="H29" s="3" t="str">
        <f t="shared" si="16"/>
        <v xml:space="preserve"> </v>
      </c>
      <c r="I29" s="3" t="str">
        <f t="shared" si="16"/>
        <v xml:space="preserve"> </v>
      </c>
      <c r="J29" s="3" t="str">
        <f t="shared" si="16"/>
        <v xml:space="preserve"> </v>
      </c>
      <c r="K29" s="3" t="str">
        <f t="shared" si="16"/>
        <v xml:space="preserve"> </v>
      </c>
      <c r="L29" s="3" t="str">
        <f t="shared" si="16"/>
        <v xml:space="preserve"> </v>
      </c>
      <c r="M29" s="3" t="str">
        <f t="shared" si="16"/>
        <v xml:space="preserve"> </v>
      </c>
    </row>
    <row r="30" spans="1:13" x14ac:dyDescent="0.25">
      <c r="A30" s="2" t="str">
        <f t="shared" si="6"/>
        <v xml:space="preserve"> </v>
      </c>
      <c r="B30" s="1"/>
      <c r="C30" s="3" t="str">
        <f t="shared" ref="C30:M30" si="17">IF(ISNUMBER($B14),C14/$B14," ")</f>
        <v xml:space="preserve"> </v>
      </c>
      <c r="D30" s="3" t="str">
        <f t="shared" si="17"/>
        <v xml:space="preserve"> </v>
      </c>
      <c r="E30" s="3" t="str">
        <f t="shared" si="17"/>
        <v xml:space="preserve"> </v>
      </c>
      <c r="F30" s="3" t="str">
        <f t="shared" si="17"/>
        <v xml:space="preserve"> </v>
      </c>
      <c r="G30" s="3" t="str">
        <f t="shared" si="17"/>
        <v xml:space="preserve"> </v>
      </c>
      <c r="H30" s="3" t="str">
        <f t="shared" si="17"/>
        <v xml:space="preserve"> </v>
      </c>
      <c r="I30" s="3" t="str">
        <f t="shared" si="17"/>
        <v xml:space="preserve"> </v>
      </c>
      <c r="J30" s="3" t="str">
        <f t="shared" si="17"/>
        <v xml:space="preserve"> </v>
      </c>
      <c r="K30" s="3" t="str">
        <f t="shared" si="17"/>
        <v xml:space="preserve"> </v>
      </c>
      <c r="L30" s="3" t="str">
        <f t="shared" si="17"/>
        <v xml:space="preserve"> </v>
      </c>
      <c r="M30" s="3" t="str">
        <f t="shared" si="17"/>
        <v xml:space="preserve"> </v>
      </c>
    </row>
  </sheetData>
  <mergeCells count="3">
    <mergeCell ref="A17:M17"/>
    <mergeCell ref="A18:M18"/>
    <mergeCell ref="A2:P2"/>
  </mergeCells>
  <conditionalFormatting sqref="A4:A12">
    <cfRule type="expression" dxfId="4" priority="9">
      <formula>EXACT(A4,T4)</formula>
    </cfRule>
    <cfRule type="expression" dxfId="3" priority="10">
      <formula>O4&gt;12</formula>
    </cfRule>
  </conditionalFormatting>
  <conditionalFormatting sqref="A13:A16">
    <cfRule type="expression" dxfId="2" priority="5">
      <formula>O13&gt;13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7030A0"/>
  </sheetPr>
  <dimension ref="A1:T38"/>
  <sheetViews>
    <sheetView workbookViewId="0">
      <selection activeCell="X11" sqref="X11"/>
    </sheetView>
  </sheetViews>
  <sheetFormatPr defaultRowHeight="15" x14ac:dyDescent="0.25"/>
  <cols>
    <col min="1" max="1" width="23.85546875" bestFit="1" customWidth="1"/>
    <col min="2" max="2" width="13.5703125" bestFit="1" customWidth="1"/>
    <col min="14" max="14" width="17" bestFit="1" customWidth="1"/>
    <col min="15" max="15" width="15.140625" bestFit="1" customWidth="1"/>
    <col min="16" max="16" width="15.140625" customWidth="1"/>
    <col min="17" max="19" width="9.140625" hidden="1" customWidth="1"/>
    <col min="20" max="21" width="9.140625" customWidth="1"/>
  </cols>
  <sheetData>
    <row r="1" spans="1:20" x14ac:dyDescent="0.25">
      <c r="A1" t="s">
        <v>272</v>
      </c>
    </row>
    <row r="2" spans="1:20" x14ac:dyDescent="0.25">
      <c r="A2" s="37" t="s">
        <v>307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11" t="s">
        <v>307</v>
      </c>
    </row>
    <row r="3" spans="1:20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36</v>
      </c>
      <c r="O3" s="1" t="s">
        <v>37</v>
      </c>
      <c r="P3" s="1" t="s">
        <v>38</v>
      </c>
      <c r="R3" t="s">
        <v>39</v>
      </c>
      <c r="S3" t="s">
        <v>40</v>
      </c>
    </row>
    <row r="4" spans="1:20" x14ac:dyDescent="0.25">
      <c r="A4" s="2" t="s">
        <v>332</v>
      </c>
      <c r="B4" s="1">
        <v>18</v>
      </c>
      <c r="C4" s="1">
        <v>23</v>
      </c>
      <c r="D4" s="1">
        <v>2</v>
      </c>
      <c r="E4" s="1">
        <v>21</v>
      </c>
      <c r="F4" s="1">
        <v>91</v>
      </c>
      <c r="G4" s="1">
        <v>25</v>
      </c>
      <c r="H4" s="1">
        <v>17</v>
      </c>
      <c r="I4" s="1">
        <v>1</v>
      </c>
      <c r="J4" s="1">
        <v>8</v>
      </c>
      <c r="K4" s="1">
        <v>0</v>
      </c>
      <c r="L4" s="1">
        <v>0</v>
      </c>
      <c r="M4" s="1">
        <v>73</v>
      </c>
      <c r="N4" s="1">
        <f>VLOOKUP(A4,Games!$A$2:$D$527,3,FALSE)</f>
        <v>0</v>
      </c>
      <c r="O4" s="1">
        <f>VLOOKUP(A4,Games!$A$2:$D$527,4,FALSE)</f>
        <v>18</v>
      </c>
      <c r="P4" s="3">
        <f>(R4-S4)/B4</f>
        <v>11.305555555555555</v>
      </c>
      <c r="R4">
        <f>SUM(M4,I4,H4,(G4*1.5),F4)</f>
        <v>219.5</v>
      </c>
      <c r="S4">
        <f>SUM((J4*2),(K4*3),(L4*4))</f>
        <v>16</v>
      </c>
      <c r="T4" t="str">
        <f>IFERROR(VLOOKUP(A4,Games!$I$2:$I$246,1,FALSE)," ")</f>
        <v xml:space="preserve"> </v>
      </c>
    </row>
    <row r="5" spans="1:20" x14ac:dyDescent="0.25">
      <c r="A5" s="2" t="s">
        <v>282</v>
      </c>
      <c r="B5" s="1">
        <v>18</v>
      </c>
      <c r="C5" s="1">
        <v>9</v>
      </c>
      <c r="D5" s="1">
        <v>4</v>
      </c>
      <c r="E5" s="1">
        <v>1</v>
      </c>
      <c r="F5" s="1">
        <v>45</v>
      </c>
      <c r="G5" s="1">
        <v>7</v>
      </c>
      <c r="H5" s="1">
        <v>8</v>
      </c>
      <c r="I5" s="1">
        <v>2</v>
      </c>
      <c r="J5" s="1">
        <v>20</v>
      </c>
      <c r="K5" s="1">
        <v>0</v>
      </c>
      <c r="L5" s="1">
        <v>0</v>
      </c>
      <c r="M5" s="1">
        <v>31</v>
      </c>
      <c r="N5" s="1">
        <f>VLOOKUP(A5,Games!$A$2:$D$527,3,FALSE)</f>
        <v>0</v>
      </c>
      <c r="O5" s="1">
        <f>VLOOKUP(A5,Games!$A$2:$D$527,4,FALSE)</f>
        <v>18</v>
      </c>
      <c r="P5" s="3">
        <f t="shared" ref="P5:P9" si="0">(R5-S5)/B5</f>
        <v>3.1388888888888888</v>
      </c>
      <c r="R5">
        <f t="shared" ref="R5:R10" si="1">SUM(M5,I5,H5,(G5*1.5),F5)</f>
        <v>96.5</v>
      </c>
      <c r="S5">
        <f t="shared" ref="S5:S9" si="2">SUM((J5*2),(K5*3),(L5*4))</f>
        <v>40</v>
      </c>
      <c r="T5" t="str">
        <f>IFERROR(VLOOKUP(A5,Games!$I$2:$I$246,1,FALSE)," ")</f>
        <v xml:space="preserve"> </v>
      </c>
    </row>
    <row r="6" spans="1:20" x14ac:dyDescent="0.25">
      <c r="A6" s="2" t="s">
        <v>320</v>
      </c>
      <c r="B6" s="1">
        <v>17</v>
      </c>
      <c r="C6" s="1">
        <v>17</v>
      </c>
      <c r="D6" s="1">
        <v>1</v>
      </c>
      <c r="E6" s="1">
        <v>11</v>
      </c>
      <c r="F6" s="1">
        <v>141</v>
      </c>
      <c r="G6" s="1">
        <v>11</v>
      </c>
      <c r="H6" s="1">
        <v>17</v>
      </c>
      <c r="I6" s="1">
        <v>7</v>
      </c>
      <c r="J6" s="1">
        <v>41</v>
      </c>
      <c r="K6" s="1">
        <v>0</v>
      </c>
      <c r="L6" s="1">
        <v>0</v>
      </c>
      <c r="M6" s="1">
        <v>48</v>
      </c>
      <c r="N6" s="1">
        <f>VLOOKUP(A6,Games!$A$2:$D$527,3,FALSE)</f>
        <v>0</v>
      </c>
      <c r="O6" s="1">
        <f>VLOOKUP(A6,Games!$A$2:$D$527,4,FALSE)</f>
        <v>17</v>
      </c>
      <c r="P6" s="3">
        <f t="shared" si="0"/>
        <v>8.6764705882352935</v>
      </c>
      <c r="R6">
        <f t="shared" si="1"/>
        <v>229.5</v>
      </c>
      <c r="S6">
        <f t="shared" si="2"/>
        <v>82</v>
      </c>
      <c r="T6" t="str">
        <f>IFERROR(VLOOKUP(A6,Games!$I$2:$I$246,1,FALSE)," ")</f>
        <v xml:space="preserve"> </v>
      </c>
    </row>
    <row r="7" spans="1:20" x14ac:dyDescent="0.25">
      <c r="A7" s="2" t="s">
        <v>281</v>
      </c>
      <c r="B7" s="1">
        <v>17</v>
      </c>
      <c r="C7" s="1">
        <v>7</v>
      </c>
      <c r="D7" s="1">
        <v>11</v>
      </c>
      <c r="E7" s="1">
        <v>3</v>
      </c>
      <c r="F7" s="1">
        <v>57</v>
      </c>
      <c r="G7" s="1">
        <v>7</v>
      </c>
      <c r="H7" s="1">
        <v>27</v>
      </c>
      <c r="I7" s="1">
        <v>0</v>
      </c>
      <c r="J7" s="1">
        <v>18</v>
      </c>
      <c r="K7" s="1">
        <v>0</v>
      </c>
      <c r="L7" s="1">
        <v>0</v>
      </c>
      <c r="M7" s="1">
        <v>50</v>
      </c>
      <c r="N7" s="1">
        <f>VLOOKUP(A7,Games!$A$2:$D$527,3,FALSE)</f>
        <v>0</v>
      </c>
      <c r="O7" s="1">
        <f>VLOOKUP(A7,Games!$A$2:$D$527,4,FALSE)</f>
        <v>17</v>
      </c>
      <c r="P7" s="3">
        <f t="shared" si="0"/>
        <v>6.382352941176471</v>
      </c>
      <c r="R7">
        <f t="shared" si="1"/>
        <v>144.5</v>
      </c>
      <c r="S7">
        <f t="shared" si="2"/>
        <v>36</v>
      </c>
      <c r="T7" t="str">
        <f>IFERROR(VLOOKUP(A7,Games!$I$2:$I$246,1,FALSE)," ")</f>
        <v xml:space="preserve"> </v>
      </c>
    </row>
    <row r="8" spans="1:20" x14ac:dyDescent="0.25">
      <c r="A8" s="2" t="s">
        <v>303</v>
      </c>
      <c r="B8" s="1">
        <v>17</v>
      </c>
      <c r="C8" s="1">
        <v>55</v>
      </c>
      <c r="D8" s="1">
        <v>27</v>
      </c>
      <c r="E8" s="1">
        <v>25</v>
      </c>
      <c r="F8" s="1">
        <v>80</v>
      </c>
      <c r="G8" s="1">
        <v>16</v>
      </c>
      <c r="H8" s="1">
        <v>8</v>
      </c>
      <c r="I8" s="1">
        <v>2</v>
      </c>
      <c r="J8" s="1">
        <v>11</v>
      </c>
      <c r="K8" s="1">
        <v>0</v>
      </c>
      <c r="L8" s="1">
        <v>0</v>
      </c>
      <c r="M8" s="1">
        <v>216</v>
      </c>
      <c r="N8" s="1">
        <f>VLOOKUP(A8,Games!$A$2:$D$527,3,FALSE)</f>
        <v>0</v>
      </c>
      <c r="O8" s="1">
        <f>VLOOKUP(A8,Games!$A$2:$D$527,4,FALSE)</f>
        <v>17</v>
      </c>
      <c r="P8" s="3">
        <f t="shared" si="0"/>
        <v>18.117647058823529</v>
      </c>
      <c r="R8">
        <f t="shared" si="1"/>
        <v>330</v>
      </c>
      <c r="S8">
        <f t="shared" si="2"/>
        <v>22</v>
      </c>
      <c r="T8" t="str">
        <f>IFERROR(VLOOKUP(A8,Games!$I$2:$I$246,1,FALSE)," ")</f>
        <v xml:space="preserve"> </v>
      </c>
    </row>
    <row r="9" spans="1:20" x14ac:dyDescent="0.25">
      <c r="A9" s="2" t="s">
        <v>300</v>
      </c>
      <c r="B9" s="1">
        <v>16</v>
      </c>
      <c r="C9" s="1">
        <v>18</v>
      </c>
      <c r="D9" s="1">
        <v>5</v>
      </c>
      <c r="E9" s="1">
        <v>6</v>
      </c>
      <c r="F9" s="1">
        <v>52</v>
      </c>
      <c r="G9" s="1">
        <v>29</v>
      </c>
      <c r="H9" s="1">
        <v>28</v>
      </c>
      <c r="I9" s="1">
        <v>1</v>
      </c>
      <c r="J9" s="1">
        <v>30</v>
      </c>
      <c r="K9" s="1">
        <v>0</v>
      </c>
      <c r="L9" s="1">
        <v>0</v>
      </c>
      <c r="M9" s="1">
        <v>57</v>
      </c>
      <c r="N9" s="1">
        <f>VLOOKUP(A9,Games!$A$2:$D$527,3,FALSE)</f>
        <v>0</v>
      </c>
      <c r="O9" s="1">
        <f>VLOOKUP(A9,Games!$A$2:$D$527,4,FALSE)</f>
        <v>1</v>
      </c>
      <c r="P9" s="3">
        <f t="shared" si="0"/>
        <v>7.59375</v>
      </c>
      <c r="R9">
        <f t="shared" si="1"/>
        <v>181.5</v>
      </c>
      <c r="S9">
        <f t="shared" si="2"/>
        <v>60</v>
      </c>
      <c r="T9" t="str">
        <f>IFERROR(VLOOKUP(A9,Games!$I$2:$I$246,1,FALSE)," ")</f>
        <v xml:space="preserve"> </v>
      </c>
    </row>
    <row r="10" spans="1:20" x14ac:dyDescent="0.25">
      <c r="A10" s="2" t="s">
        <v>336</v>
      </c>
      <c r="B10" s="1">
        <v>14</v>
      </c>
      <c r="C10" s="1">
        <v>27</v>
      </c>
      <c r="D10" s="1">
        <v>23</v>
      </c>
      <c r="E10" s="1">
        <v>33</v>
      </c>
      <c r="F10" s="1">
        <v>147</v>
      </c>
      <c r="G10" s="1">
        <v>46</v>
      </c>
      <c r="H10" s="1">
        <v>33</v>
      </c>
      <c r="I10" s="1">
        <v>28</v>
      </c>
      <c r="J10" s="1">
        <v>21</v>
      </c>
      <c r="K10" s="1">
        <v>0</v>
      </c>
      <c r="L10" s="1">
        <v>0</v>
      </c>
      <c r="M10" s="1">
        <v>156</v>
      </c>
      <c r="N10" s="1">
        <f>VLOOKUP(A10,Games!$A$2:$D$527,3,FALSE)</f>
        <v>0</v>
      </c>
      <c r="O10" s="1">
        <f>VLOOKUP(A10,Games!$A$2:$D$527,4,FALSE)</f>
        <v>14</v>
      </c>
      <c r="P10" s="3">
        <f t="shared" ref="P10" si="3">(R10-S10)/B10</f>
        <v>27.928571428571427</v>
      </c>
      <c r="R10">
        <f t="shared" si="1"/>
        <v>433</v>
      </c>
      <c r="S10">
        <f t="shared" ref="S10" si="4">SUM((J10*2),(K10*3),(L10*4))</f>
        <v>42</v>
      </c>
      <c r="T10" t="str">
        <f>IFERROR(VLOOKUP(A10,Games!$I$2:$I$246,1,FALSE)," ")</f>
        <v xml:space="preserve"> </v>
      </c>
    </row>
    <row r="11" spans="1:20" x14ac:dyDescent="0.25">
      <c r="A11" s="2" t="s">
        <v>331</v>
      </c>
      <c r="B11" s="1">
        <v>13</v>
      </c>
      <c r="C11" s="1">
        <v>36</v>
      </c>
      <c r="D11" s="1">
        <v>4</v>
      </c>
      <c r="E11" s="1">
        <v>28</v>
      </c>
      <c r="F11" s="1">
        <v>84</v>
      </c>
      <c r="G11" s="1">
        <v>19</v>
      </c>
      <c r="H11" s="1">
        <v>11</v>
      </c>
      <c r="I11" s="1">
        <v>2</v>
      </c>
      <c r="J11" s="1">
        <v>4</v>
      </c>
      <c r="K11" s="1">
        <v>0</v>
      </c>
      <c r="L11" s="1">
        <v>0</v>
      </c>
      <c r="M11" s="1">
        <v>112</v>
      </c>
      <c r="N11" s="1">
        <f>VLOOKUP(A11,Games!$A$2:$D$527,3,FALSE)</f>
        <v>0</v>
      </c>
      <c r="O11" s="1">
        <f>VLOOKUP(A11,Games!$A$2:$D$527,4,FALSE)</f>
        <v>13</v>
      </c>
      <c r="P11" s="3">
        <f t="shared" ref="P11:P13" si="5">(R11-S11)/B11</f>
        <v>17.653846153846153</v>
      </c>
      <c r="R11">
        <f t="shared" ref="R11:R13" si="6">SUM(M11,I11,H11,(G11*1.5),F11)</f>
        <v>237.5</v>
      </c>
      <c r="S11">
        <f t="shared" ref="S11:S13" si="7">SUM((J11*2),(K11*3),(L11*4))</f>
        <v>8</v>
      </c>
      <c r="T11" t="str">
        <f>IFERROR(VLOOKUP(A11,Games!$I$2:$I$246,1,FALSE)," ")</f>
        <v xml:space="preserve"> </v>
      </c>
    </row>
    <row r="12" spans="1:20" x14ac:dyDescent="0.25">
      <c r="A12" s="2" t="s">
        <v>321</v>
      </c>
      <c r="B12" s="1">
        <v>10</v>
      </c>
      <c r="C12" s="1">
        <v>7</v>
      </c>
      <c r="D12" s="1">
        <v>4</v>
      </c>
      <c r="E12" s="1">
        <v>2</v>
      </c>
      <c r="F12" s="1">
        <v>29</v>
      </c>
      <c r="G12" s="1">
        <v>14</v>
      </c>
      <c r="H12" s="1">
        <v>10</v>
      </c>
      <c r="I12" s="1">
        <v>1</v>
      </c>
      <c r="J12" s="1">
        <v>12</v>
      </c>
      <c r="K12" s="1">
        <v>0</v>
      </c>
      <c r="L12" s="1">
        <v>0</v>
      </c>
      <c r="M12" s="1">
        <v>28</v>
      </c>
      <c r="N12" s="1">
        <f>VLOOKUP(A12,Games!$A$2:$D$527,3,FALSE)</f>
        <v>0</v>
      </c>
      <c r="O12" s="1">
        <f>VLOOKUP(A12,Games!$A$2:$D$527,4,FALSE)</f>
        <v>10</v>
      </c>
      <c r="P12" s="3">
        <f t="shared" si="5"/>
        <v>6.5</v>
      </c>
      <c r="R12">
        <f t="shared" si="6"/>
        <v>89</v>
      </c>
      <c r="S12">
        <f t="shared" si="7"/>
        <v>24</v>
      </c>
      <c r="T12" t="str">
        <f>IFERROR(VLOOKUP(A12,Games!$I$2:$I$246,1,FALSE)," ")</f>
        <v xml:space="preserve"> </v>
      </c>
    </row>
    <row r="13" spans="1:20" x14ac:dyDescent="0.25">
      <c r="A13" s="2" t="s">
        <v>334</v>
      </c>
      <c r="B13" s="1">
        <v>2</v>
      </c>
      <c r="C13" s="1">
        <v>1</v>
      </c>
      <c r="D13" s="1">
        <v>0</v>
      </c>
      <c r="E13" s="1">
        <v>2</v>
      </c>
      <c r="F13" s="1">
        <v>13</v>
      </c>
      <c r="G13" s="1">
        <v>2</v>
      </c>
      <c r="H13" s="1">
        <v>2</v>
      </c>
      <c r="I13" s="1">
        <v>2</v>
      </c>
      <c r="J13" s="1">
        <v>0</v>
      </c>
      <c r="K13" s="1">
        <v>0</v>
      </c>
      <c r="L13" s="1">
        <v>0</v>
      </c>
      <c r="M13" s="1">
        <v>4</v>
      </c>
      <c r="N13" s="1">
        <f>VLOOKUP(A13,Games!$A$2:$D$527,3,FALSE)</f>
        <v>0</v>
      </c>
      <c r="O13" s="1">
        <f>VLOOKUP(A13,Games!$A$2:$D$527,4,FALSE)</f>
        <v>2</v>
      </c>
      <c r="P13" s="3">
        <f t="shared" si="5"/>
        <v>12</v>
      </c>
      <c r="R13">
        <f t="shared" si="6"/>
        <v>24</v>
      </c>
      <c r="S13">
        <f t="shared" si="7"/>
        <v>0</v>
      </c>
      <c r="T13" t="str">
        <f>IFERROR(VLOOKUP(A13,Games!$I$2:$I$246,1,FALSE)," ")</f>
        <v xml:space="preserve"> </v>
      </c>
    </row>
    <row r="14" spans="1:20" x14ac:dyDescent="0.25">
      <c r="A14" s="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3"/>
      <c r="R14">
        <f t="shared" ref="R14:R15" si="8">SUM(M14,I14,H14,(G14*1.5),F14)</f>
        <v>0</v>
      </c>
      <c r="S14">
        <f t="shared" ref="S14:S15" si="9">SUM((J14*2),(K14*3),(L14*4))</f>
        <v>0</v>
      </c>
      <c r="T14" t="str">
        <f>IFERROR(VLOOKUP(A14,Games!$I$2:$I$246,1,FALSE)," ")</f>
        <v xml:space="preserve"> </v>
      </c>
    </row>
    <row r="15" spans="1:20" x14ac:dyDescent="0.25">
      <c r="A15" s="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3"/>
      <c r="R15">
        <f t="shared" si="8"/>
        <v>0</v>
      </c>
      <c r="S15">
        <f t="shared" si="9"/>
        <v>0</v>
      </c>
      <c r="T15" t="str">
        <f>IFERROR(VLOOKUP(A15,Games!$I$2:$I$246,1,FALSE)," ")</f>
        <v xml:space="preserve"> </v>
      </c>
    </row>
    <row r="16" spans="1:20" x14ac:dyDescent="0.25">
      <c r="A16" s="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3"/>
      <c r="R16">
        <f t="shared" ref="R16" si="10">SUM(M16,I16,H16,(G16*1.5),F16)</f>
        <v>0</v>
      </c>
      <c r="S16">
        <f t="shared" ref="S16" si="11">SUM((J16*2),(K16*3),(L16*4))</f>
        <v>0</v>
      </c>
      <c r="T16" t="str">
        <f>IFERROR(VLOOKUP(A16,Games!$I$2:$I$246,1,FALSE)," ")</f>
        <v xml:space="preserve"> </v>
      </c>
    </row>
    <row r="17" spans="1:20" x14ac:dyDescent="0.25">
      <c r="A17" s="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3"/>
      <c r="R17">
        <f t="shared" ref="R17" si="12">SUM(M17,I17,H17,(G17*1.5),F17)</f>
        <v>0</v>
      </c>
      <c r="S17">
        <f t="shared" ref="S17" si="13">SUM((J17*2),(K17*3),(L17*4))</f>
        <v>0</v>
      </c>
      <c r="T17" t="str">
        <f>IFERROR(VLOOKUP(A17,Games!$I$2:$I$246,1,FALSE)," ")</f>
        <v xml:space="preserve"> </v>
      </c>
    </row>
    <row r="18" spans="1:20" x14ac:dyDescent="0.25">
      <c r="A18" s="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"/>
      <c r="R18">
        <f t="shared" ref="R18:R19" si="14">SUM(M18,I18,H18,(G18*1.5),F18)</f>
        <v>0</v>
      </c>
      <c r="S18">
        <f t="shared" ref="S18:S19" si="15">SUM((J18*2),(K18*3),(L18*4))</f>
        <v>0</v>
      </c>
      <c r="T18" t="str">
        <f>IFERROR(VLOOKUP(A18,Games!$I$2:$I$246,1,FALSE)," ")</f>
        <v xml:space="preserve"> </v>
      </c>
    </row>
    <row r="19" spans="1:20" x14ac:dyDescent="0.25">
      <c r="A19" s="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3"/>
      <c r="R19">
        <f t="shared" si="14"/>
        <v>0</v>
      </c>
      <c r="S19">
        <f t="shared" si="15"/>
        <v>0</v>
      </c>
      <c r="T19" t="str">
        <f>IFERROR(VLOOKUP(A19,Games!$I$2:$I$246,1,FALSE)," ")</f>
        <v xml:space="preserve"> </v>
      </c>
    </row>
    <row r="20" spans="1:20" x14ac:dyDescent="0.25">
      <c r="A20" s="26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</row>
    <row r="21" spans="1:20" x14ac:dyDescent="0.25">
      <c r="A21" s="37" t="s">
        <v>307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</row>
    <row r="22" spans="1:20" x14ac:dyDescent="0.25">
      <c r="A22" s="1" t="s">
        <v>0</v>
      </c>
      <c r="B22" s="1" t="s">
        <v>1</v>
      </c>
      <c r="C22" s="1" t="s">
        <v>2</v>
      </c>
      <c r="D22" s="1" t="s">
        <v>3</v>
      </c>
      <c r="E22" s="1" t="s">
        <v>4</v>
      </c>
      <c r="F22" s="1" t="s">
        <v>5</v>
      </c>
      <c r="G22" s="1" t="s">
        <v>6</v>
      </c>
      <c r="H22" s="1" t="s">
        <v>7</v>
      </c>
      <c r="I22" s="1" t="s">
        <v>8</v>
      </c>
      <c r="J22" s="1" t="s">
        <v>9</v>
      </c>
      <c r="K22" s="1" t="s">
        <v>10</v>
      </c>
      <c r="L22" s="1" t="s">
        <v>11</v>
      </c>
      <c r="M22" s="1" t="s">
        <v>12</v>
      </c>
    </row>
    <row r="23" spans="1:20" x14ac:dyDescent="0.25">
      <c r="A23" s="2" t="str">
        <f t="shared" ref="A23:A38" si="16">IF(A4=""," ",A4)</f>
        <v>Finn Archer</v>
      </c>
      <c r="B23" s="1"/>
      <c r="C23" s="3">
        <f t="shared" ref="C23:M23" si="17">IF(ISNUMBER($B4),C4/$B4," ")</f>
        <v>1.2777777777777777</v>
      </c>
      <c r="D23" s="3">
        <f t="shared" si="17"/>
        <v>0.1111111111111111</v>
      </c>
      <c r="E23" s="3">
        <f t="shared" si="17"/>
        <v>1.1666666666666667</v>
      </c>
      <c r="F23" s="3">
        <f t="shared" si="17"/>
        <v>5.0555555555555554</v>
      </c>
      <c r="G23" s="3">
        <f t="shared" si="17"/>
        <v>1.3888888888888888</v>
      </c>
      <c r="H23" s="3">
        <f t="shared" si="17"/>
        <v>0.94444444444444442</v>
      </c>
      <c r="I23" s="3">
        <f t="shared" si="17"/>
        <v>5.5555555555555552E-2</v>
      </c>
      <c r="J23" s="3">
        <f t="shared" si="17"/>
        <v>0.44444444444444442</v>
      </c>
      <c r="K23" s="3">
        <f t="shared" si="17"/>
        <v>0</v>
      </c>
      <c r="L23" s="3">
        <f t="shared" si="17"/>
        <v>0</v>
      </c>
      <c r="M23" s="3">
        <f t="shared" si="17"/>
        <v>4.0555555555555554</v>
      </c>
    </row>
    <row r="24" spans="1:20" x14ac:dyDescent="0.25">
      <c r="A24" s="2" t="str">
        <f t="shared" si="16"/>
        <v>Mark Rebetzke</v>
      </c>
      <c r="B24" s="1"/>
      <c r="C24" s="3">
        <f t="shared" ref="C24:M24" si="18">IF(ISNUMBER($B5),C5/$B5," ")</f>
        <v>0.5</v>
      </c>
      <c r="D24" s="3">
        <f t="shared" si="18"/>
        <v>0.22222222222222221</v>
      </c>
      <c r="E24" s="3">
        <f t="shared" si="18"/>
        <v>5.5555555555555552E-2</v>
      </c>
      <c r="F24" s="3">
        <f t="shared" si="18"/>
        <v>2.5</v>
      </c>
      <c r="G24" s="3">
        <f t="shared" si="18"/>
        <v>0.3888888888888889</v>
      </c>
      <c r="H24" s="3">
        <f t="shared" si="18"/>
        <v>0.44444444444444442</v>
      </c>
      <c r="I24" s="3">
        <f t="shared" si="18"/>
        <v>0.1111111111111111</v>
      </c>
      <c r="J24" s="3">
        <f t="shared" si="18"/>
        <v>1.1111111111111112</v>
      </c>
      <c r="K24" s="3">
        <f t="shared" si="18"/>
        <v>0</v>
      </c>
      <c r="L24" s="3">
        <f t="shared" si="18"/>
        <v>0</v>
      </c>
      <c r="M24" s="3">
        <f t="shared" si="18"/>
        <v>1.7222222222222223</v>
      </c>
    </row>
    <row r="25" spans="1:20" x14ac:dyDescent="0.25">
      <c r="A25" s="2" t="str">
        <f t="shared" si="16"/>
        <v>Luke Morris</v>
      </c>
      <c r="B25" s="1"/>
      <c r="C25" s="3">
        <f t="shared" ref="C25:M25" si="19">IF(ISNUMBER($B6),C6/$B6," ")</f>
        <v>1</v>
      </c>
      <c r="D25" s="3">
        <f t="shared" si="19"/>
        <v>5.8823529411764705E-2</v>
      </c>
      <c r="E25" s="3">
        <f t="shared" si="19"/>
        <v>0.6470588235294118</v>
      </c>
      <c r="F25" s="3">
        <f t="shared" si="19"/>
        <v>8.2941176470588243</v>
      </c>
      <c r="G25" s="3">
        <f t="shared" si="19"/>
        <v>0.6470588235294118</v>
      </c>
      <c r="H25" s="3">
        <f t="shared" si="19"/>
        <v>1</v>
      </c>
      <c r="I25" s="3">
        <f t="shared" si="19"/>
        <v>0.41176470588235292</v>
      </c>
      <c r="J25" s="3">
        <f t="shared" si="19"/>
        <v>2.4117647058823528</v>
      </c>
      <c r="K25" s="3">
        <f t="shared" si="19"/>
        <v>0</v>
      </c>
      <c r="L25" s="3">
        <f t="shared" si="19"/>
        <v>0</v>
      </c>
      <c r="M25" s="3">
        <f t="shared" si="19"/>
        <v>2.8235294117647061</v>
      </c>
    </row>
    <row r="26" spans="1:20" x14ac:dyDescent="0.25">
      <c r="A26" s="2" t="str">
        <f t="shared" si="16"/>
        <v>Damien Barron</v>
      </c>
      <c r="B26" s="1"/>
      <c r="C26" s="3">
        <f t="shared" ref="C26:M26" si="20">IF(ISNUMBER($B7),C7/$B7," ")</f>
        <v>0.41176470588235292</v>
      </c>
      <c r="D26" s="3">
        <f t="shared" si="20"/>
        <v>0.6470588235294118</v>
      </c>
      <c r="E26" s="3">
        <f t="shared" si="20"/>
        <v>0.17647058823529413</v>
      </c>
      <c r="F26" s="3">
        <f t="shared" si="20"/>
        <v>3.3529411764705883</v>
      </c>
      <c r="G26" s="3">
        <f t="shared" si="20"/>
        <v>0.41176470588235292</v>
      </c>
      <c r="H26" s="3">
        <f t="shared" si="20"/>
        <v>1.588235294117647</v>
      </c>
      <c r="I26" s="3">
        <f t="shared" si="20"/>
        <v>0</v>
      </c>
      <c r="J26" s="3">
        <f t="shared" si="20"/>
        <v>1.0588235294117647</v>
      </c>
      <c r="K26" s="3">
        <f t="shared" si="20"/>
        <v>0</v>
      </c>
      <c r="L26" s="3">
        <f t="shared" si="20"/>
        <v>0</v>
      </c>
      <c r="M26" s="3">
        <f t="shared" si="20"/>
        <v>2.9411764705882355</v>
      </c>
    </row>
    <row r="27" spans="1:20" x14ac:dyDescent="0.25">
      <c r="A27" s="2" t="str">
        <f t="shared" si="16"/>
        <v>Thomas Dale</v>
      </c>
      <c r="B27" s="1"/>
      <c r="C27" s="3">
        <f t="shared" ref="C27:M27" si="21">IF(ISNUMBER($B8),C8/$B8," ")</f>
        <v>3.2352941176470589</v>
      </c>
      <c r="D27" s="3">
        <f t="shared" si="21"/>
        <v>1.588235294117647</v>
      </c>
      <c r="E27" s="3">
        <f t="shared" si="21"/>
        <v>1.4705882352941178</v>
      </c>
      <c r="F27" s="3">
        <f t="shared" si="21"/>
        <v>4.7058823529411766</v>
      </c>
      <c r="G27" s="3">
        <f t="shared" si="21"/>
        <v>0.94117647058823528</v>
      </c>
      <c r="H27" s="3">
        <f t="shared" si="21"/>
        <v>0.47058823529411764</v>
      </c>
      <c r="I27" s="3">
        <f t="shared" si="21"/>
        <v>0.11764705882352941</v>
      </c>
      <c r="J27" s="3">
        <f t="shared" si="21"/>
        <v>0.6470588235294118</v>
      </c>
      <c r="K27" s="3">
        <f t="shared" si="21"/>
        <v>0</v>
      </c>
      <c r="L27" s="3">
        <f t="shared" si="21"/>
        <v>0</v>
      </c>
      <c r="M27" s="3">
        <f t="shared" si="21"/>
        <v>12.705882352941176</v>
      </c>
    </row>
    <row r="28" spans="1:20" x14ac:dyDescent="0.25">
      <c r="A28" s="2" t="str">
        <f t="shared" si="16"/>
        <v>Riley Dunne</v>
      </c>
      <c r="B28" s="1"/>
      <c r="C28" s="3">
        <f t="shared" ref="C28:M28" si="22">IF(ISNUMBER($B9),C9/$B9," ")</f>
        <v>1.125</v>
      </c>
      <c r="D28" s="3">
        <f t="shared" si="22"/>
        <v>0.3125</v>
      </c>
      <c r="E28" s="3">
        <f t="shared" si="22"/>
        <v>0.375</v>
      </c>
      <c r="F28" s="3">
        <f t="shared" si="22"/>
        <v>3.25</v>
      </c>
      <c r="G28" s="3">
        <f t="shared" si="22"/>
        <v>1.8125</v>
      </c>
      <c r="H28" s="3">
        <f t="shared" si="22"/>
        <v>1.75</v>
      </c>
      <c r="I28" s="3">
        <f t="shared" si="22"/>
        <v>6.25E-2</v>
      </c>
      <c r="J28" s="3">
        <f t="shared" si="22"/>
        <v>1.875</v>
      </c>
      <c r="K28" s="3">
        <f t="shared" si="22"/>
        <v>0</v>
      </c>
      <c r="L28" s="3">
        <f t="shared" si="22"/>
        <v>0</v>
      </c>
      <c r="M28" s="3">
        <f t="shared" si="22"/>
        <v>3.5625</v>
      </c>
    </row>
    <row r="29" spans="1:20" x14ac:dyDescent="0.25">
      <c r="A29" s="2" t="str">
        <f t="shared" si="16"/>
        <v>Jackson Peach</v>
      </c>
      <c r="B29" s="1"/>
      <c r="C29" s="3">
        <f t="shared" ref="C29:M29" si="23">IF(ISNUMBER($B10),C10/$B10," ")</f>
        <v>1.9285714285714286</v>
      </c>
      <c r="D29" s="3">
        <f t="shared" si="23"/>
        <v>1.6428571428571428</v>
      </c>
      <c r="E29" s="3">
        <f t="shared" si="23"/>
        <v>2.3571428571428572</v>
      </c>
      <c r="F29" s="3">
        <f t="shared" si="23"/>
        <v>10.5</v>
      </c>
      <c r="G29" s="3">
        <f t="shared" si="23"/>
        <v>3.2857142857142856</v>
      </c>
      <c r="H29" s="3">
        <f t="shared" si="23"/>
        <v>2.3571428571428572</v>
      </c>
      <c r="I29" s="3">
        <f t="shared" si="23"/>
        <v>2</v>
      </c>
      <c r="J29" s="3">
        <f t="shared" si="23"/>
        <v>1.5</v>
      </c>
      <c r="K29" s="3">
        <f t="shared" si="23"/>
        <v>0</v>
      </c>
      <c r="L29" s="3">
        <f t="shared" si="23"/>
        <v>0</v>
      </c>
      <c r="M29" s="3">
        <f t="shared" si="23"/>
        <v>11.142857142857142</v>
      </c>
    </row>
    <row r="30" spans="1:20" x14ac:dyDescent="0.25">
      <c r="A30" s="2" t="str">
        <f t="shared" si="16"/>
        <v>Thomas Alder</v>
      </c>
      <c r="B30" s="1"/>
      <c r="C30" s="3">
        <f t="shared" ref="C30:M30" si="24">IF(ISNUMBER($B11),C11/$B11," ")</f>
        <v>2.7692307692307692</v>
      </c>
      <c r="D30" s="3">
        <f t="shared" si="24"/>
        <v>0.30769230769230771</v>
      </c>
      <c r="E30" s="3">
        <f t="shared" si="24"/>
        <v>2.1538461538461537</v>
      </c>
      <c r="F30" s="3">
        <f t="shared" si="24"/>
        <v>6.4615384615384617</v>
      </c>
      <c r="G30" s="3">
        <f t="shared" si="24"/>
        <v>1.4615384615384615</v>
      </c>
      <c r="H30" s="3">
        <f t="shared" si="24"/>
        <v>0.84615384615384615</v>
      </c>
      <c r="I30" s="3">
        <f t="shared" si="24"/>
        <v>0.15384615384615385</v>
      </c>
      <c r="J30" s="3">
        <f t="shared" si="24"/>
        <v>0.30769230769230771</v>
      </c>
      <c r="K30" s="3">
        <f t="shared" si="24"/>
        <v>0</v>
      </c>
      <c r="L30" s="3">
        <f t="shared" si="24"/>
        <v>0</v>
      </c>
      <c r="M30" s="3">
        <f t="shared" si="24"/>
        <v>8.615384615384615</v>
      </c>
    </row>
    <row r="31" spans="1:20" x14ac:dyDescent="0.25">
      <c r="A31" s="2" t="str">
        <f t="shared" si="16"/>
        <v>Bailey James</v>
      </c>
      <c r="B31" s="1"/>
      <c r="C31" s="3">
        <f t="shared" ref="C31:M31" si="25">IF(ISNUMBER($B12),C12/$B12," ")</f>
        <v>0.7</v>
      </c>
      <c r="D31" s="3">
        <f t="shared" si="25"/>
        <v>0.4</v>
      </c>
      <c r="E31" s="3">
        <f t="shared" si="25"/>
        <v>0.2</v>
      </c>
      <c r="F31" s="3">
        <f t="shared" si="25"/>
        <v>2.9</v>
      </c>
      <c r="G31" s="3">
        <f t="shared" si="25"/>
        <v>1.4</v>
      </c>
      <c r="H31" s="3">
        <f t="shared" si="25"/>
        <v>1</v>
      </c>
      <c r="I31" s="3">
        <f t="shared" si="25"/>
        <v>0.1</v>
      </c>
      <c r="J31" s="3">
        <f t="shared" si="25"/>
        <v>1.2</v>
      </c>
      <c r="K31" s="3">
        <f t="shared" si="25"/>
        <v>0</v>
      </c>
      <c r="L31" s="3">
        <f t="shared" si="25"/>
        <v>0</v>
      </c>
      <c r="M31" s="3">
        <f t="shared" si="25"/>
        <v>2.8</v>
      </c>
    </row>
    <row r="32" spans="1:20" x14ac:dyDescent="0.25">
      <c r="A32" s="2" t="str">
        <f t="shared" si="16"/>
        <v>Hugo Caruso</v>
      </c>
      <c r="B32" s="1"/>
      <c r="C32" s="3">
        <f t="shared" ref="C32:M32" si="26">IF(ISNUMBER($B13),C13/$B13," ")</f>
        <v>0.5</v>
      </c>
      <c r="D32" s="3">
        <f t="shared" si="26"/>
        <v>0</v>
      </c>
      <c r="E32" s="3">
        <f t="shared" si="26"/>
        <v>1</v>
      </c>
      <c r="F32" s="3">
        <f t="shared" si="26"/>
        <v>6.5</v>
      </c>
      <c r="G32" s="3">
        <f t="shared" si="26"/>
        <v>1</v>
      </c>
      <c r="H32" s="3">
        <f t="shared" si="26"/>
        <v>1</v>
      </c>
      <c r="I32" s="3">
        <f t="shared" si="26"/>
        <v>1</v>
      </c>
      <c r="J32" s="3">
        <f t="shared" si="26"/>
        <v>0</v>
      </c>
      <c r="K32" s="3">
        <f t="shared" si="26"/>
        <v>0</v>
      </c>
      <c r="L32" s="3">
        <f t="shared" si="26"/>
        <v>0</v>
      </c>
      <c r="M32" s="3">
        <f t="shared" si="26"/>
        <v>2</v>
      </c>
    </row>
    <row r="33" spans="1:13" x14ac:dyDescent="0.25">
      <c r="A33" s="2" t="str">
        <f t="shared" si="16"/>
        <v xml:space="preserve"> </v>
      </c>
      <c r="B33" s="1"/>
      <c r="C33" s="3" t="str">
        <f t="shared" ref="C33:M33" si="27">IF(ISNUMBER($B14),C14/$B14," ")</f>
        <v xml:space="preserve"> </v>
      </c>
      <c r="D33" s="3" t="str">
        <f t="shared" si="27"/>
        <v xml:space="preserve"> </v>
      </c>
      <c r="E33" s="3" t="str">
        <f t="shared" si="27"/>
        <v xml:space="preserve"> </v>
      </c>
      <c r="F33" s="3" t="str">
        <f t="shared" si="27"/>
        <v xml:space="preserve"> </v>
      </c>
      <c r="G33" s="3" t="str">
        <f t="shared" si="27"/>
        <v xml:space="preserve"> </v>
      </c>
      <c r="H33" s="3" t="str">
        <f t="shared" si="27"/>
        <v xml:space="preserve"> </v>
      </c>
      <c r="I33" s="3" t="str">
        <f t="shared" si="27"/>
        <v xml:space="preserve"> </v>
      </c>
      <c r="J33" s="3" t="str">
        <f t="shared" si="27"/>
        <v xml:space="preserve"> </v>
      </c>
      <c r="K33" s="3" t="str">
        <f t="shared" si="27"/>
        <v xml:space="preserve"> </v>
      </c>
      <c r="L33" s="3" t="str">
        <f t="shared" si="27"/>
        <v xml:space="preserve"> </v>
      </c>
      <c r="M33" s="3" t="str">
        <f t="shared" si="27"/>
        <v xml:space="preserve"> </v>
      </c>
    </row>
    <row r="34" spans="1:13" x14ac:dyDescent="0.25">
      <c r="A34" s="2" t="str">
        <f t="shared" si="16"/>
        <v xml:space="preserve"> </v>
      </c>
      <c r="B34" s="1"/>
      <c r="C34" s="3" t="str">
        <f t="shared" ref="C34:M34" si="28">IF(ISNUMBER($B15),C15/$B15," ")</f>
        <v xml:space="preserve"> </v>
      </c>
      <c r="D34" s="3" t="str">
        <f t="shared" si="28"/>
        <v xml:space="preserve"> </v>
      </c>
      <c r="E34" s="3" t="str">
        <f t="shared" si="28"/>
        <v xml:space="preserve"> </v>
      </c>
      <c r="F34" s="3" t="str">
        <f t="shared" si="28"/>
        <v xml:space="preserve"> </v>
      </c>
      <c r="G34" s="3" t="str">
        <f t="shared" si="28"/>
        <v xml:space="preserve"> </v>
      </c>
      <c r="H34" s="3" t="str">
        <f t="shared" si="28"/>
        <v xml:space="preserve"> </v>
      </c>
      <c r="I34" s="3" t="str">
        <f t="shared" si="28"/>
        <v xml:space="preserve"> </v>
      </c>
      <c r="J34" s="3" t="str">
        <f t="shared" si="28"/>
        <v xml:space="preserve"> </v>
      </c>
      <c r="K34" s="3" t="str">
        <f t="shared" si="28"/>
        <v xml:space="preserve"> </v>
      </c>
      <c r="L34" s="3" t="str">
        <f t="shared" si="28"/>
        <v xml:space="preserve"> </v>
      </c>
      <c r="M34" s="3" t="str">
        <f t="shared" si="28"/>
        <v xml:space="preserve"> </v>
      </c>
    </row>
    <row r="35" spans="1:13" x14ac:dyDescent="0.25">
      <c r="A35" s="2" t="str">
        <f t="shared" si="16"/>
        <v xml:space="preserve"> </v>
      </c>
      <c r="B35" s="1"/>
      <c r="C35" s="3" t="str">
        <f t="shared" ref="C35:M35" si="29">IF(ISNUMBER($B16),C16/$B16," ")</f>
        <v xml:space="preserve"> </v>
      </c>
      <c r="D35" s="3" t="str">
        <f t="shared" si="29"/>
        <v xml:space="preserve"> </v>
      </c>
      <c r="E35" s="3" t="str">
        <f t="shared" si="29"/>
        <v xml:space="preserve"> </v>
      </c>
      <c r="F35" s="3" t="str">
        <f t="shared" si="29"/>
        <v xml:space="preserve"> </v>
      </c>
      <c r="G35" s="3" t="str">
        <f t="shared" si="29"/>
        <v xml:space="preserve"> </v>
      </c>
      <c r="H35" s="3" t="str">
        <f t="shared" si="29"/>
        <v xml:space="preserve"> </v>
      </c>
      <c r="I35" s="3" t="str">
        <f t="shared" si="29"/>
        <v xml:space="preserve"> </v>
      </c>
      <c r="J35" s="3" t="str">
        <f t="shared" si="29"/>
        <v xml:space="preserve"> </v>
      </c>
      <c r="K35" s="3" t="str">
        <f t="shared" si="29"/>
        <v xml:space="preserve"> </v>
      </c>
      <c r="L35" s="3" t="str">
        <f t="shared" si="29"/>
        <v xml:space="preserve"> </v>
      </c>
      <c r="M35" s="3" t="str">
        <f t="shared" si="29"/>
        <v xml:space="preserve"> </v>
      </c>
    </row>
    <row r="36" spans="1:13" x14ac:dyDescent="0.25">
      <c r="A36" s="2" t="str">
        <f t="shared" si="16"/>
        <v xml:space="preserve"> </v>
      </c>
      <c r="B36" s="1"/>
      <c r="C36" s="3" t="str">
        <f t="shared" ref="C36:M38" si="30">IF(ISNUMBER($B17),C17/$B17," ")</f>
        <v xml:space="preserve"> </v>
      </c>
      <c r="D36" s="3" t="str">
        <f t="shared" si="30"/>
        <v xml:space="preserve"> </v>
      </c>
      <c r="E36" s="3" t="str">
        <f t="shared" si="30"/>
        <v xml:space="preserve"> </v>
      </c>
      <c r="F36" s="3" t="str">
        <f t="shared" si="30"/>
        <v xml:space="preserve"> </v>
      </c>
      <c r="G36" s="3" t="str">
        <f t="shared" si="30"/>
        <v xml:space="preserve"> </v>
      </c>
      <c r="H36" s="3" t="str">
        <f t="shared" si="30"/>
        <v xml:space="preserve"> </v>
      </c>
      <c r="I36" s="3" t="str">
        <f t="shared" si="30"/>
        <v xml:space="preserve"> </v>
      </c>
      <c r="J36" s="3" t="str">
        <f t="shared" si="30"/>
        <v xml:space="preserve"> </v>
      </c>
      <c r="K36" s="3" t="str">
        <f t="shared" si="30"/>
        <v xml:space="preserve"> </v>
      </c>
      <c r="L36" s="3" t="str">
        <f t="shared" si="30"/>
        <v xml:space="preserve"> </v>
      </c>
      <c r="M36" s="3" t="str">
        <f t="shared" si="30"/>
        <v xml:space="preserve"> </v>
      </c>
    </row>
    <row r="37" spans="1:13" x14ac:dyDescent="0.25">
      <c r="A37" s="2" t="str">
        <f t="shared" si="16"/>
        <v xml:space="preserve"> </v>
      </c>
      <c r="B37" s="1"/>
      <c r="C37" s="3" t="str">
        <f t="shared" si="30"/>
        <v xml:space="preserve"> </v>
      </c>
      <c r="D37" s="3" t="str">
        <f t="shared" si="30"/>
        <v xml:space="preserve"> </v>
      </c>
      <c r="E37" s="3" t="str">
        <f t="shared" si="30"/>
        <v xml:space="preserve"> </v>
      </c>
      <c r="F37" s="3" t="str">
        <f t="shared" si="30"/>
        <v xml:space="preserve"> </v>
      </c>
      <c r="G37" s="3" t="str">
        <f t="shared" si="30"/>
        <v xml:space="preserve"> </v>
      </c>
      <c r="H37" s="3" t="str">
        <f t="shared" si="30"/>
        <v xml:space="preserve"> </v>
      </c>
      <c r="I37" s="3" t="str">
        <f t="shared" si="30"/>
        <v xml:space="preserve"> </v>
      </c>
      <c r="J37" s="3" t="str">
        <f t="shared" si="30"/>
        <v xml:space="preserve"> </v>
      </c>
      <c r="K37" s="3" t="str">
        <f t="shared" si="30"/>
        <v xml:space="preserve"> </v>
      </c>
      <c r="L37" s="3" t="str">
        <f t="shared" si="30"/>
        <v xml:space="preserve"> </v>
      </c>
      <c r="M37" s="3" t="str">
        <f t="shared" si="30"/>
        <v xml:space="preserve"> </v>
      </c>
    </row>
    <row r="38" spans="1:13" x14ac:dyDescent="0.25">
      <c r="A38" s="2" t="str">
        <f t="shared" si="16"/>
        <v xml:space="preserve"> </v>
      </c>
      <c r="B38" s="1"/>
      <c r="C38" s="3" t="str">
        <f t="shared" si="30"/>
        <v xml:space="preserve"> </v>
      </c>
      <c r="D38" s="3" t="str">
        <f t="shared" si="30"/>
        <v xml:space="preserve"> </v>
      </c>
      <c r="E38" s="3" t="str">
        <f t="shared" si="30"/>
        <v xml:space="preserve"> </v>
      </c>
      <c r="F38" s="3" t="str">
        <f t="shared" si="30"/>
        <v xml:space="preserve"> </v>
      </c>
      <c r="G38" s="3" t="str">
        <f t="shared" si="30"/>
        <v xml:space="preserve"> </v>
      </c>
      <c r="H38" s="3" t="str">
        <f t="shared" si="30"/>
        <v xml:space="preserve"> </v>
      </c>
      <c r="I38" s="3" t="str">
        <f t="shared" si="30"/>
        <v xml:space="preserve"> </v>
      </c>
      <c r="J38" s="3" t="str">
        <f t="shared" si="30"/>
        <v xml:space="preserve"> </v>
      </c>
      <c r="K38" s="3" t="str">
        <f t="shared" si="30"/>
        <v xml:space="preserve"> </v>
      </c>
      <c r="L38" s="3" t="str">
        <f t="shared" si="30"/>
        <v xml:space="preserve"> </v>
      </c>
      <c r="M38" s="3" t="str">
        <f t="shared" si="30"/>
        <v xml:space="preserve"> </v>
      </c>
    </row>
  </sheetData>
  <mergeCells count="3">
    <mergeCell ref="A20:M20"/>
    <mergeCell ref="A21:M21"/>
    <mergeCell ref="A2:P2"/>
  </mergeCells>
  <conditionalFormatting sqref="A4:A13">
    <cfRule type="expression" dxfId="1" priority="1">
      <formula>EXACT(A4,T4)</formula>
    </cfRule>
    <cfRule type="expression" dxfId="0" priority="2">
      <formula>O4&gt;12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Top 15</vt:lpstr>
      <vt:lpstr>Leaders</vt:lpstr>
      <vt:lpstr>Buckets &amp; Bricks</vt:lpstr>
      <vt:lpstr>Dragons</vt:lpstr>
      <vt:lpstr>FC Mules</vt:lpstr>
      <vt:lpstr>Meme Team</vt:lpstr>
      <vt:lpstr>Ring Stingers</vt:lpstr>
      <vt:lpstr>Seven Dwarves</vt:lpstr>
      <vt:lpstr>Yucatan Yetis</vt:lpstr>
      <vt:lpstr>Games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Stuart Faunt</dc:creator>
  <cp:lastModifiedBy>FAUNT,Stuart</cp:lastModifiedBy>
  <dcterms:created xsi:type="dcterms:W3CDTF">2017-06-13T01:25:40Z</dcterms:created>
  <dcterms:modified xsi:type="dcterms:W3CDTF">2026-07-08T04:19:06Z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f877481-9e35-4b68-b667-876a73c6db41_Enabled">
    <vt:lpwstr>true</vt:lpwstr>
  </property>
  <property fmtid="{D5CDD505-2E9C-101B-9397-08002B2CF9AE}" pid="3" name="MSIP_Label_5f877481-9e35-4b68-b667-876a73c6db41_SetDate">
    <vt:lpwstr>2022-04-13T00:31:17Z</vt:lpwstr>
  </property>
  <property fmtid="{D5CDD505-2E9C-101B-9397-08002B2CF9AE}" pid="4" name="MSIP_Label_5f877481-9e35-4b68-b667-876a73c6db41_Method">
    <vt:lpwstr>Privileged</vt:lpwstr>
  </property>
  <property fmtid="{D5CDD505-2E9C-101B-9397-08002B2CF9AE}" pid="5" name="MSIP_Label_5f877481-9e35-4b68-b667-876a73c6db41_Name">
    <vt:lpwstr>5f877481-9e35-4b68-b667-876a73c6db41</vt:lpwstr>
  </property>
  <property fmtid="{D5CDD505-2E9C-101B-9397-08002B2CF9AE}" pid="6" name="MSIP_Label_5f877481-9e35-4b68-b667-876a73c6db41_SiteId">
    <vt:lpwstr>dd0cfd15-4558-4b12-8bad-ea26984fc417</vt:lpwstr>
  </property>
  <property fmtid="{D5CDD505-2E9C-101B-9397-08002B2CF9AE}" pid="7" name="MSIP_Label_5f877481-9e35-4b68-b667-876a73c6db41_ActionId">
    <vt:lpwstr>783fa985-ab59-41a1-81b0-1406a58b77dc</vt:lpwstr>
  </property>
  <property fmtid="{D5CDD505-2E9C-101B-9397-08002B2CF9AE}" pid="8" name="MSIP_Label_5f877481-9e35-4b68-b667-876a73c6db41_ContentBits">
    <vt:lpwstr>0</vt:lpwstr>
  </property>
</Properties>
</file>