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32F4D48C-C1AE-4E1B-A1F7-547F3F700DF2}" xr6:coauthVersionLast="47" xr6:coauthVersionMax="47" xr10:uidLastSave="{9CD99F1B-2F5D-417D-8DF1-3C2AE0BCB962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5 Out" sheetId="15" r:id="rId3"/>
    <sheet name="Dapper Frogs" sheetId="5" r:id="rId4"/>
    <sheet name="SBU" sheetId="7" r:id="rId5"/>
    <sheet name="The Revolution" sheetId="9" r:id="rId6"/>
    <sheet name="Thunder" sheetId="14" r:id="rId7"/>
    <sheet name="Titans" sheetId="10" r:id="rId8"/>
    <sheet name="Tragics" sheetId="2" r:id="rId9"/>
    <sheet name="Waterboys" sheetId="6" r:id="rId10"/>
    <sheet name="WaterMalones" sheetId="11" r:id="rId11"/>
    <sheet name="Games" sheetId="13" state="hidden" r:id="rId12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2" l="1"/>
  <c r="O12" i="2"/>
  <c r="P12" i="2"/>
  <c r="R12" i="2"/>
  <c r="S12" i="2"/>
  <c r="T12" i="2"/>
  <c r="N13" i="2"/>
  <c r="O13" i="2"/>
  <c r="P13" i="2"/>
  <c r="R13" i="2"/>
  <c r="S13" i="2"/>
  <c r="T13" i="2"/>
  <c r="N14" i="2"/>
  <c r="O14" i="2"/>
  <c r="R14" i="2"/>
  <c r="P14" i="2" s="1"/>
  <c r="S14" i="2"/>
  <c r="T14" i="2"/>
  <c r="A62" i="15"/>
  <c r="C62" i="15"/>
  <c r="D62" i="15"/>
  <c r="E62" i="15"/>
  <c r="F62" i="15"/>
  <c r="G62" i="15"/>
  <c r="H62" i="15"/>
  <c r="I62" i="15"/>
  <c r="J62" i="15"/>
  <c r="K62" i="15"/>
  <c r="L62" i="15"/>
  <c r="M62" i="15"/>
  <c r="A63" i="15"/>
  <c r="C63" i="15"/>
  <c r="D63" i="15"/>
  <c r="E63" i="15"/>
  <c r="F63" i="15"/>
  <c r="G63" i="15"/>
  <c r="H63" i="15"/>
  <c r="I63" i="15"/>
  <c r="J63" i="15"/>
  <c r="K63" i="15"/>
  <c r="L63" i="15"/>
  <c r="M63" i="15"/>
  <c r="N30" i="15"/>
  <c r="O30" i="15"/>
  <c r="R30" i="15"/>
  <c r="S30" i="15"/>
  <c r="P30" i="15" s="1"/>
  <c r="T30" i="15"/>
  <c r="N31" i="15"/>
  <c r="O31" i="15"/>
  <c r="R31" i="15"/>
  <c r="P31" i="15" s="1"/>
  <c r="S31" i="15"/>
  <c r="T31" i="15"/>
  <c r="N11" i="2"/>
  <c r="O11" i="2"/>
  <c r="R11" i="2"/>
  <c r="S11" i="2"/>
  <c r="T11" i="2"/>
  <c r="N13" i="14"/>
  <c r="O13" i="14"/>
  <c r="R13" i="14"/>
  <c r="P13" i="14" s="1"/>
  <c r="S13" i="14"/>
  <c r="T13" i="14"/>
  <c r="N14" i="14"/>
  <c r="O14" i="14"/>
  <c r="R14" i="14"/>
  <c r="S14" i="14"/>
  <c r="T14" i="14"/>
  <c r="N15" i="14"/>
  <c r="O15" i="14"/>
  <c r="R15" i="14"/>
  <c r="S15" i="14"/>
  <c r="T15" i="14"/>
  <c r="A40" i="9"/>
  <c r="C40" i="9"/>
  <c r="D40" i="9"/>
  <c r="E40" i="9"/>
  <c r="F40" i="9"/>
  <c r="G40" i="9"/>
  <c r="H40" i="9"/>
  <c r="I40" i="9"/>
  <c r="J40" i="9"/>
  <c r="K40" i="9"/>
  <c r="L40" i="9"/>
  <c r="M40" i="9"/>
  <c r="R19" i="9"/>
  <c r="S19" i="9"/>
  <c r="T19" i="9"/>
  <c r="R20" i="9"/>
  <c r="S20" i="9"/>
  <c r="T20" i="9"/>
  <c r="A39" i="9"/>
  <c r="C39" i="9"/>
  <c r="D39" i="9"/>
  <c r="E39" i="9"/>
  <c r="F39" i="9"/>
  <c r="G39" i="9"/>
  <c r="H39" i="9"/>
  <c r="I39" i="9"/>
  <c r="J39" i="9"/>
  <c r="K39" i="9"/>
  <c r="L39" i="9"/>
  <c r="M39" i="9"/>
  <c r="N18" i="9"/>
  <c r="O18" i="9"/>
  <c r="R18" i="9"/>
  <c r="S18" i="9"/>
  <c r="T18" i="9"/>
  <c r="A30" i="6"/>
  <c r="C30" i="6"/>
  <c r="D30" i="6"/>
  <c r="E30" i="6"/>
  <c r="F30" i="6"/>
  <c r="G30" i="6"/>
  <c r="H30" i="6"/>
  <c r="I30" i="6"/>
  <c r="J30" i="6"/>
  <c r="K30" i="6"/>
  <c r="L30" i="6"/>
  <c r="M30" i="6"/>
  <c r="N14" i="6"/>
  <c r="O14" i="6"/>
  <c r="R14" i="6"/>
  <c r="S14" i="6"/>
  <c r="T14" i="6"/>
  <c r="N15" i="6"/>
  <c r="O15" i="6"/>
  <c r="R15" i="6"/>
  <c r="S15" i="6"/>
  <c r="T15" i="6"/>
  <c r="N13" i="10"/>
  <c r="O13" i="10"/>
  <c r="R13" i="10"/>
  <c r="S13" i="10"/>
  <c r="T13" i="10"/>
  <c r="N14" i="10"/>
  <c r="O14" i="10"/>
  <c r="R14" i="10"/>
  <c r="S14" i="10"/>
  <c r="T14" i="10"/>
  <c r="N17" i="7"/>
  <c r="O17" i="7"/>
  <c r="R17" i="7"/>
  <c r="S17" i="7"/>
  <c r="T17" i="7"/>
  <c r="N18" i="7"/>
  <c r="O18" i="7"/>
  <c r="R18" i="7"/>
  <c r="S18" i="7"/>
  <c r="T18" i="7"/>
  <c r="N19" i="7"/>
  <c r="O19" i="7"/>
  <c r="R19" i="7"/>
  <c r="S19" i="7"/>
  <c r="T19" i="7"/>
  <c r="A36" i="5"/>
  <c r="C36" i="5"/>
  <c r="D36" i="5"/>
  <c r="E36" i="5"/>
  <c r="F36" i="5"/>
  <c r="G36" i="5"/>
  <c r="H36" i="5"/>
  <c r="I36" i="5"/>
  <c r="J36" i="5"/>
  <c r="K36" i="5"/>
  <c r="L36" i="5"/>
  <c r="M36" i="5"/>
  <c r="N16" i="5"/>
  <c r="O16" i="5"/>
  <c r="R16" i="5"/>
  <c r="P16" i="5" s="1"/>
  <c r="S16" i="5"/>
  <c r="T16" i="5"/>
  <c r="N17" i="5"/>
  <c r="O17" i="5"/>
  <c r="R17" i="5"/>
  <c r="S17" i="5"/>
  <c r="T17" i="5"/>
  <c r="N18" i="5"/>
  <c r="O18" i="5"/>
  <c r="R18" i="5"/>
  <c r="S18" i="5"/>
  <c r="T18" i="5"/>
  <c r="A59" i="15"/>
  <c r="C59" i="15"/>
  <c r="D59" i="15"/>
  <c r="E59" i="15"/>
  <c r="F59" i="15"/>
  <c r="G59" i="15"/>
  <c r="H59" i="15"/>
  <c r="I59" i="15"/>
  <c r="J59" i="15"/>
  <c r="K59" i="15"/>
  <c r="L59" i="15"/>
  <c r="M59" i="15"/>
  <c r="A60" i="15"/>
  <c r="C60" i="15"/>
  <c r="D60" i="15"/>
  <c r="E60" i="15"/>
  <c r="F60" i="15"/>
  <c r="G60" i="15"/>
  <c r="H60" i="15"/>
  <c r="I60" i="15"/>
  <c r="J60" i="15"/>
  <c r="K60" i="15"/>
  <c r="L60" i="15"/>
  <c r="M60" i="15"/>
  <c r="A61" i="15"/>
  <c r="C61" i="15"/>
  <c r="D61" i="15"/>
  <c r="E61" i="15"/>
  <c r="F61" i="15"/>
  <c r="G61" i="15"/>
  <c r="H61" i="15"/>
  <c r="I61" i="15"/>
  <c r="J61" i="15"/>
  <c r="K61" i="15"/>
  <c r="L61" i="15"/>
  <c r="M61" i="15"/>
  <c r="N26" i="15"/>
  <c r="O26" i="15"/>
  <c r="R26" i="15"/>
  <c r="S26" i="15"/>
  <c r="T26" i="15"/>
  <c r="N27" i="15"/>
  <c r="O27" i="15"/>
  <c r="R27" i="15"/>
  <c r="S27" i="15"/>
  <c r="T27" i="15"/>
  <c r="N28" i="15"/>
  <c r="O28" i="15"/>
  <c r="R28" i="15"/>
  <c r="S28" i="15"/>
  <c r="T28" i="15"/>
  <c r="N29" i="15"/>
  <c r="O29" i="15"/>
  <c r="R29" i="15"/>
  <c r="S29" i="15"/>
  <c r="T29" i="15"/>
  <c r="N23" i="15"/>
  <c r="O23" i="15"/>
  <c r="R23" i="15"/>
  <c r="S23" i="15"/>
  <c r="T23" i="15"/>
  <c r="N24" i="15"/>
  <c r="O24" i="15"/>
  <c r="R24" i="15"/>
  <c r="S24" i="15"/>
  <c r="T24" i="15"/>
  <c r="N25" i="15"/>
  <c r="O25" i="15"/>
  <c r="R25" i="15"/>
  <c r="S25" i="15"/>
  <c r="T25" i="15"/>
  <c r="A38" i="7"/>
  <c r="C38" i="7"/>
  <c r="D38" i="7"/>
  <c r="E38" i="7"/>
  <c r="F38" i="7"/>
  <c r="G38" i="7"/>
  <c r="H38" i="7"/>
  <c r="I38" i="7"/>
  <c r="J38" i="7"/>
  <c r="K38" i="7"/>
  <c r="L38" i="7"/>
  <c r="M38" i="7"/>
  <c r="A39" i="7"/>
  <c r="C39" i="7"/>
  <c r="D39" i="7"/>
  <c r="E39" i="7"/>
  <c r="F39" i="7"/>
  <c r="G39" i="7"/>
  <c r="H39" i="7"/>
  <c r="I39" i="7"/>
  <c r="J39" i="7"/>
  <c r="K39" i="7"/>
  <c r="L39" i="7"/>
  <c r="M39" i="7"/>
  <c r="N21" i="15"/>
  <c r="O21" i="15"/>
  <c r="R21" i="15"/>
  <c r="S21" i="15"/>
  <c r="T21" i="15"/>
  <c r="N22" i="15"/>
  <c r="O22" i="15"/>
  <c r="R22" i="15"/>
  <c r="S22" i="15"/>
  <c r="T22" i="15"/>
  <c r="A33" i="5"/>
  <c r="C33" i="5"/>
  <c r="D33" i="5"/>
  <c r="E33" i="5"/>
  <c r="F33" i="5"/>
  <c r="G33" i="5"/>
  <c r="H33" i="5"/>
  <c r="I33" i="5"/>
  <c r="J33" i="5"/>
  <c r="K33" i="5"/>
  <c r="L33" i="5"/>
  <c r="M33" i="5"/>
  <c r="A34" i="5"/>
  <c r="C34" i="5"/>
  <c r="D34" i="5"/>
  <c r="E34" i="5"/>
  <c r="F34" i="5"/>
  <c r="G34" i="5"/>
  <c r="H34" i="5"/>
  <c r="I34" i="5"/>
  <c r="J34" i="5"/>
  <c r="K34" i="5"/>
  <c r="L34" i="5"/>
  <c r="M34" i="5"/>
  <c r="A35" i="5"/>
  <c r="C35" i="5"/>
  <c r="D35" i="5"/>
  <c r="E35" i="5"/>
  <c r="F35" i="5"/>
  <c r="G35" i="5"/>
  <c r="H35" i="5"/>
  <c r="I35" i="5"/>
  <c r="J35" i="5"/>
  <c r="K35" i="5"/>
  <c r="L35" i="5"/>
  <c r="M35" i="5"/>
  <c r="N14" i="5"/>
  <c r="O14" i="5"/>
  <c r="R14" i="5"/>
  <c r="S14" i="5"/>
  <c r="T14" i="5"/>
  <c r="N15" i="5"/>
  <c r="O15" i="5"/>
  <c r="R15" i="5"/>
  <c r="S15" i="5"/>
  <c r="T15" i="5"/>
  <c r="N12" i="6"/>
  <c r="O12" i="6"/>
  <c r="R12" i="6"/>
  <c r="S12" i="6"/>
  <c r="T12" i="6"/>
  <c r="N13" i="6"/>
  <c r="O13" i="6"/>
  <c r="R13" i="6"/>
  <c r="S13" i="6"/>
  <c r="T13" i="6"/>
  <c r="A38" i="9"/>
  <c r="C38" i="9"/>
  <c r="D38" i="9"/>
  <c r="E38" i="9"/>
  <c r="F38" i="9"/>
  <c r="G38" i="9"/>
  <c r="H38" i="9"/>
  <c r="I38" i="9"/>
  <c r="J38" i="9"/>
  <c r="K38" i="9"/>
  <c r="L38" i="9"/>
  <c r="M38" i="9"/>
  <c r="N16" i="9"/>
  <c r="O16" i="9"/>
  <c r="R16" i="9"/>
  <c r="S16" i="9"/>
  <c r="T16" i="9"/>
  <c r="N17" i="9"/>
  <c r="O17" i="9"/>
  <c r="R17" i="9"/>
  <c r="S17" i="9"/>
  <c r="P17" i="9" s="1"/>
  <c r="T17" i="9"/>
  <c r="A58" i="15"/>
  <c r="C58" i="15"/>
  <c r="D58" i="15"/>
  <c r="E58" i="15"/>
  <c r="F58" i="15"/>
  <c r="G58" i="15"/>
  <c r="H58" i="15"/>
  <c r="I58" i="15"/>
  <c r="J58" i="15"/>
  <c r="K58" i="15"/>
  <c r="L58" i="15"/>
  <c r="M58" i="15"/>
  <c r="A37" i="7"/>
  <c r="C37" i="7"/>
  <c r="D37" i="7"/>
  <c r="E37" i="7"/>
  <c r="F37" i="7"/>
  <c r="G37" i="7"/>
  <c r="H37" i="7"/>
  <c r="I37" i="7"/>
  <c r="J37" i="7"/>
  <c r="K37" i="7"/>
  <c r="L37" i="7"/>
  <c r="M37" i="7"/>
  <c r="N16" i="7"/>
  <c r="O16" i="7"/>
  <c r="R16" i="7"/>
  <c r="S16" i="7"/>
  <c r="T16" i="7"/>
  <c r="A57" i="15"/>
  <c r="C57" i="15"/>
  <c r="D57" i="15"/>
  <c r="E57" i="15"/>
  <c r="F57" i="15"/>
  <c r="G57" i="15"/>
  <c r="H57" i="15"/>
  <c r="I57" i="15"/>
  <c r="J57" i="15"/>
  <c r="K57" i="15"/>
  <c r="L57" i="15"/>
  <c r="M57" i="15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A36" i="9"/>
  <c r="C36" i="9"/>
  <c r="D36" i="9"/>
  <c r="E36" i="9"/>
  <c r="F36" i="9"/>
  <c r="G36" i="9"/>
  <c r="H36" i="9"/>
  <c r="I36" i="9"/>
  <c r="J36" i="9"/>
  <c r="K36" i="9"/>
  <c r="L36" i="9"/>
  <c r="M36" i="9"/>
  <c r="A37" i="9"/>
  <c r="C37" i="9"/>
  <c r="D37" i="9"/>
  <c r="E37" i="9"/>
  <c r="F37" i="9"/>
  <c r="G37" i="9"/>
  <c r="H37" i="9"/>
  <c r="I37" i="9"/>
  <c r="J37" i="9"/>
  <c r="K37" i="9"/>
  <c r="L37" i="9"/>
  <c r="M37" i="9"/>
  <c r="N15" i="9"/>
  <c r="O15" i="9"/>
  <c r="R15" i="9"/>
  <c r="S15" i="9"/>
  <c r="T15" i="9"/>
  <c r="A36" i="7"/>
  <c r="C36" i="7"/>
  <c r="D36" i="7"/>
  <c r="E36" i="7"/>
  <c r="F36" i="7"/>
  <c r="G36" i="7"/>
  <c r="H36" i="7"/>
  <c r="I36" i="7"/>
  <c r="J36" i="7"/>
  <c r="K36" i="7"/>
  <c r="L36" i="7"/>
  <c r="M36" i="7"/>
  <c r="A56" i="15"/>
  <c r="C56" i="15"/>
  <c r="D56" i="15"/>
  <c r="E56" i="15"/>
  <c r="F56" i="15"/>
  <c r="G56" i="15"/>
  <c r="H56" i="15"/>
  <c r="I56" i="15"/>
  <c r="J56" i="15"/>
  <c r="K56" i="15"/>
  <c r="L56" i="15"/>
  <c r="M56" i="15"/>
  <c r="A53" i="15"/>
  <c r="C53" i="15"/>
  <c r="D53" i="15"/>
  <c r="E53" i="15"/>
  <c r="F53" i="15"/>
  <c r="G53" i="15"/>
  <c r="H53" i="15"/>
  <c r="I53" i="15"/>
  <c r="J53" i="15"/>
  <c r="K53" i="15"/>
  <c r="L53" i="15"/>
  <c r="M53" i="15"/>
  <c r="A54" i="15"/>
  <c r="C54" i="15"/>
  <c r="D54" i="15"/>
  <c r="E54" i="15"/>
  <c r="F54" i="15"/>
  <c r="G54" i="15"/>
  <c r="H54" i="15"/>
  <c r="I54" i="15"/>
  <c r="J54" i="15"/>
  <c r="K54" i="15"/>
  <c r="L54" i="15"/>
  <c r="M54" i="15"/>
  <c r="A55" i="15"/>
  <c r="C55" i="15"/>
  <c r="D55" i="15"/>
  <c r="E55" i="15"/>
  <c r="F55" i="15"/>
  <c r="G55" i="15"/>
  <c r="H55" i="15"/>
  <c r="I55" i="15"/>
  <c r="J55" i="15"/>
  <c r="K55" i="15"/>
  <c r="L55" i="15"/>
  <c r="M55" i="15"/>
  <c r="N17" i="15"/>
  <c r="O17" i="15"/>
  <c r="R17" i="15"/>
  <c r="S17" i="15"/>
  <c r="T17" i="15"/>
  <c r="N18" i="15"/>
  <c r="O18" i="15"/>
  <c r="R18" i="15"/>
  <c r="S18" i="15"/>
  <c r="T18" i="15"/>
  <c r="N19" i="15"/>
  <c r="O19" i="15"/>
  <c r="R19" i="15"/>
  <c r="S19" i="15"/>
  <c r="T19" i="15"/>
  <c r="N20" i="15"/>
  <c r="O20" i="15"/>
  <c r="R20" i="15"/>
  <c r="S20" i="15"/>
  <c r="T20" i="15"/>
  <c r="N14" i="9"/>
  <c r="O14" i="9"/>
  <c r="R14" i="9"/>
  <c r="S14" i="9"/>
  <c r="T14" i="9"/>
  <c r="A49" i="15"/>
  <c r="C49" i="15"/>
  <c r="D49" i="15"/>
  <c r="E49" i="15"/>
  <c r="F49" i="15"/>
  <c r="G49" i="15"/>
  <c r="H49" i="15"/>
  <c r="I49" i="15"/>
  <c r="J49" i="15"/>
  <c r="K49" i="15"/>
  <c r="L49" i="15"/>
  <c r="M49" i="15"/>
  <c r="A50" i="15"/>
  <c r="C50" i="15"/>
  <c r="D50" i="15"/>
  <c r="E50" i="15"/>
  <c r="F50" i="15"/>
  <c r="G50" i="15"/>
  <c r="H50" i="15"/>
  <c r="I50" i="15"/>
  <c r="J50" i="15"/>
  <c r="K50" i="15"/>
  <c r="L50" i="15"/>
  <c r="M50" i="15"/>
  <c r="A51" i="15"/>
  <c r="C51" i="15"/>
  <c r="D51" i="15"/>
  <c r="E51" i="15"/>
  <c r="F51" i="15"/>
  <c r="G51" i="15"/>
  <c r="H51" i="15"/>
  <c r="I51" i="15"/>
  <c r="J51" i="15"/>
  <c r="K51" i="15"/>
  <c r="L51" i="15"/>
  <c r="M51" i="15"/>
  <c r="A52" i="15"/>
  <c r="C52" i="15"/>
  <c r="D52" i="15"/>
  <c r="E52" i="15"/>
  <c r="F52" i="15"/>
  <c r="G52" i="15"/>
  <c r="H52" i="15"/>
  <c r="I52" i="15"/>
  <c r="J52" i="15"/>
  <c r="K52" i="15"/>
  <c r="L52" i="15"/>
  <c r="M52" i="15"/>
  <c r="N15" i="11"/>
  <c r="O15" i="11"/>
  <c r="R15" i="11"/>
  <c r="S15" i="11"/>
  <c r="T15" i="11"/>
  <c r="N16" i="11"/>
  <c r="O16" i="11"/>
  <c r="R16" i="11"/>
  <c r="S16" i="11"/>
  <c r="T16" i="11"/>
  <c r="N12" i="7"/>
  <c r="O12" i="7"/>
  <c r="R12" i="7"/>
  <c r="S12" i="7"/>
  <c r="T12" i="7"/>
  <c r="N13" i="7"/>
  <c r="O13" i="7"/>
  <c r="R13" i="7"/>
  <c r="S13" i="7"/>
  <c r="T13" i="7"/>
  <c r="N14" i="7"/>
  <c r="O14" i="7"/>
  <c r="R14" i="7"/>
  <c r="S14" i="7"/>
  <c r="T14" i="7"/>
  <c r="N15" i="7"/>
  <c r="O15" i="7"/>
  <c r="R15" i="7"/>
  <c r="S15" i="7"/>
  <c r="T15" i="7"/>
  <c r="N12" i="5"/>
  <c r="O12" i="5"/>
  <c r="R12" i="5"/>
  <c r="S12" i="5"/>
  <c r="T12" i="5"/>
  <c r="N13" i="5"/>
  <c r="O13" i="5"/>
  <c r="R13" i="5"/>
  <c r="S13" i="5"/>
  <c r="T13" i="5"/>
  <c r="A48" i="15"/>
  <c r="C48" i="15"/>
  <c r="D48" i="15"/>
  <c r="E48" i="15"/>
  <c r="F48" i="15"/>
  <c r="G48" i="15"/>
  <c r="H48" i="15"/>
  <c r="I48" i="15"/>
  <c r="J48" i="15"/>
  <c r="K48" i="15"/>
  <c r="L48" i="15"/>
  <c r="M48" i="15"/>
  <c r="N15" i="15"/>
  <c r="O15" i="15"/>
  <c r="R15" i="15"/>
  <c r="S15" i="15"/>
  <c r="T15" i="15"/>
  <c r="N16" i="15"/>
  <c r="O16" i="15"/>
  <c r="R16" i="15"/>
  <c r="S16" i="15"/>
  <c r="T16" i="15"/>
  <c r="N12" i="14"/>
  <c r="O12" i="14"/>
  <c r="R12" i="14"/>
  <c r="S12" i="14"/>
  <c r="T12" i="14"/>
  <c r="N14" i="15"/>
  <c r="O14" i="15"/>
  <c r="R14" i="15"/>
  <c r="S14" i="15"/>
  <c r="T14" i="15"/>
  <c r="N11" i="5"/>
  <c r="O11" i="5"/>
  <c r="R11" i="5"/>
  <c r="S11" i="5"/>
  <c r="T11" i="5"/>
  <c r="C36" i="11"/>
  <c r="D36" i="11"/>
  <c r="E36" i="11"/>
  <c r="F36" i="11"/>
  <c r="G36" i="11"/>
  <c r="H36" i="11"/>
  <c r="I36" i="11"/>
  <c r="J36" i="11"/>
  <c r="K36" i="11"/>
  <c r="L36" i="11"/>
  <c r="M36" i="11"/>
  <c r="N13" i="9"/>
  <c r="O13" i="9"/>
  <c r="R13" i="9"/>
  <c r="S13" i="9"/>
  <c r="T13" i="9"/>
  <c r="N12" i="15"/>
  <c r="O12" i="15"/>
  <c r="R12" i="15"/>
  <c r="S12" i="15"/>
  <c r="T12" i="15"/>
  <c r="N13" i="15"/>
  <c r="O13" i="15"/>
  <c r="R13" i="15"/>
  <c r="S13" i="15"/>
  <c r="T13" i="15"/>
  <c r="A35" i="11"/>
  <c r="C35" i="11"/>
  <c r="D35" i="11"/>
  <c r="E35" i="11"/>
  <c r="F35" i="11"/>
  <c r="G35" i="11"/>
  <c r="H35" i="11"/>
  <c r="I35" i="11"/>
  <c r="J35" i="11"/>
  <c r="K35" i="11"/>
  <c r="L35" i="11"/>
  <c r="M35" i="11"/>
  <c r="A36" i="11"/>
  <c r="A37" i="11"/>
  <c r="C37" i="11"/>
  <c r="D37" i="11"/>
  <c r="E37" i="11"/>
  <c r="F37" i="11"/>
  <c r="G37" i="11"/>
  <c r="H37" i="11"/>
  <c r="I37" i="11"/>
  <c r="J37" i="11"/>
  <c r="K37" i="11"/>
  <c r="L37" i="11"/>
  <c r="M37" i="11"/>
  <c r="A38" i="11"/>
  <c r="C38" i="11"/>
  <c r="D38" i="11"/>
  <c r="E38" i="11"/>
  <c r="F38" i="11"/>
  <c r="G38" i="11"/>
  <c r="H38" i="11"/>
  <c r="I38" i="11"/>
  <c r="J38" i="11"/>
  <c r="K38" i="11"/>
  <c r="L38" i="11"/>
  <c r="M38" i="11"/>
  <c r="A39" i="11"/>
  <c r="C39" i="11"/>
  <c r="D39" i="11"/>
  <c r="E39" i="11"/>
  <c r="F39" i="11"/>
  <c r="G39" i="11"/>
  <c r="H39" i="11"/>
  <c r="I39" i="11"/>
  <c r="J39" i="11"/>
  <c r="K39" i="11"/>
  <c r="L39" i="11"/>
  <c r="M39" i="11"/>
  <c r="N14" i="11"/>
  <c r="O14" i="11"/>
  <c r="R14" i="11"/>
  <c r="S14" i="11"/>
  <c r="T14" i="11"/>
  <c r="R17" i="11"/>
  <c r="S17" i="11"/>
  <c r="T17" i="11"/>
  <c r="R18" i="11"/>
  <c r="S18" i="11"/>
  <c r="T18" i="11"/>
  <c r="A35" i="7"/>
  <c r="C35" i="7"/>
  <c r="D35" i="7"/>
  <c r="E35" i="7"/>
  <c r="F35" i="7"/>
  <c r="G35" i="7"/>
  <c r="H35" i="7"/>
  <c r="I35" i="7"/>
  <c r="J35" i="7"/>
  <c r="K35" i="7"/>
  <c r="L35" i="7"/>
  <c r="M35" i="7"/>
  <c r="R16" i="10"/>
  <c r="S16" i="10"/>
  <c r="T16" i="10"/>
  <c r="R17" i="10"/>
  <c r="S17" i="10"/>
  <c r="T17" i="10"/>
  <c r="R18" i="10"/>
  <c r="S18" i="10"/>
  <c r="T18" i="10"/>
  <c r="N11" i="7"/>
  <c r="O11" i="7"/>
  <c r="R11" i="7"/>
  <c r="S11" i="7"/>
  <c r="T11" i="7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N5" i="10"/>
  <c r="O5" i="10"/>
  <c r="R5" i="10"/>
  <c r="S5" i="10"/>
  <c r="T5" i="10"/>
  <c r="N6" i="10"/>
  <c r="O6" i="10"/>
  <c r="R6" i="10"/>
  <c r="S6" i="10"/>
  <c r="T6" i="10"/>
  <c r="N7" i="10"/>
  <c r="O7" i="10"/>
  <c r="R7" i="10"/>
  <c r="S7" i="10"/>
  <c r="T7" i="10"/>
  <c r="N8" i="10"/>
  <c r="O8" i="10"/>
  <c r="R8" i="10"/>
  <c r="S8" i="10"/>
  <c r="T8" i="10"/>
  <c r="N9" i="10"/>
  <c r="O9" i="10"/>
  <c r="R9" i="10"/>
  <c r="S9" i="10"/>
  <c r="T9" i="10"/>
  <c r="N10" i="10"/>
  <c r="O10" i="10"/>
  <c r="R10" i="10"/>
  <c r="S10" i="10"/>
  <c r="T10" i="10"/>
  <c r="N11" i="10"/>
  <c r="O11" i="10"/>
  <c r="R11" i="10"/>
  <c r="S11" i="10"/>
  <c r="T11" i="10"/>
  <c r="N12" i="10"/>
  <c r="O12" i="10"/>
  <c r="R12" i="10"/>
  <c r="S12" i="10"/>
  <c r="T12" i="10"/>
  <c r="R15" i="10"/>
  <c r="S15" i="10"/>
  <c r="T15" i="10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R15" i="2"/>
  <c r="S15" i="2"/>
  <c r="T15" i="2"/>
  <c r="A36" i="10"/>
  <c r="C36" i="10"/>
  <c r="D36" i="10"/>
  <c r="E36" i="10"/>
  <c r="F36" i="10"/>
  <c r="G36" i="10"/>
  <c r="H36" i="10"/>
  <c r="I36" i="10"/>
  <c r="J36" i="10"/>
  <c r="K36" i="10"/>
  <c r="L36" i="10"/>
  <c r="M36" i="10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R19" i="10"/>
  <c r="S19" i="10"/>
  <c r="T19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P9" i="10"/>
  <c r="R5" i="11"/>
  <c r="R6" i="11"/>
  <c r="R7" i="11"/>
  <c r="R8" i="11"/>
  <c r="R9" i="11"/>
  <c r="R10" i="11"/>
  <c r="R11" i="11"/>
  <c r="R12" i="11"/>
  <c r="R13" i="11"/>
  <c r="R4" i="11"/>
  <c r="R4" i="10"/>
  <c r="R5" i="14"/>
  <c r="R6" i="14"/>
  <c r="R7" i="14"/>
  <c r="R8" i="14"/>
  <c r="R9" i="14"/>
  <c r="R10" i="14"/>
  <c r="R11" i="14"/>
  <c r="R4" i="14"/>
  <c r="R5" i="9"/>
  <c r="R6" i="9"/>
  <c r="R7" i="9"/>
  <c r="R8" i="9"/>
  <c r="R9" i="9"/>
  <c r="R10" i="9"/>
  <c r="R11" i="9"/>
  <c r="R12" i="9"/>
  <c r="R4" i="9"/>
  <c r="R5" i="7"/>
  <c r="R6" i="7"/>
  <c r="R7" i="7"/>
  <c r="R8" i="7"/>
  <c r="R9" i="7"/>
  <c r="R10" i="7"/>
  <c r="R4" i="7"/>
  <c r="R11" i="15"/>
  <c r="R5" i="6"/>
  <c r="R6" i="6"/>
  <c r="R7" i="6"/>
  <c r="R8" i="6"/>
  <c r="R9" i="6"/>
  <c r="R10" i="6"/>
  <c r="R11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S7" i="7"/>
  <c r="T7" i="7"/>
  <c r="S6" i="7"/>
  <c r="T6" i="7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S6" i="5"/>
  <c r="T6" i="5"/>
  <c r="A33" i="10"/>
  <c r="C33" i="10"/>
  <c r="D33" i="10"/>
  <c r="E33" i="10"/>
  <c r="F33" i="10"/>
  <c r="G33" i="10"/>
  <c r="H33" i="10"/>
  <c r="I33" i="10"/>
  <c r="J33" i="10"/>
  <c r="K33" i="10"/>
  <c r="L33" i="10"/>
  <c r="M33" i="10"/>
  <c r="N9" i="11"/>
  <c r="O9" i="11"/>
  <c r="S9" i="11"/>
  <c r="T9" i="11"/>
  <c r="N10" i="11"/>
  <c r="O10" i="11"/>
  <c r="S10" i="11"/>
  <c r="T10" i="11"/>
  <c r="N13" i="11"/>
  <c r="O13" i="11"/>
  <c r="S13" i="11"/>
  <c r="T13" i="11"/>
  <c r="A35" i="9"/>
  <c r="C35" i="9"/>
  <c r="D35" i="9"/>
  <c r="E35" i="9"/>
  <c r="F35" i="9"/>
  <c r="G35" i="9"/>
  <c r="H35" i="9"/>
  <c r="I35" i="9"/>
  <c r="J35" i="9"/>
  <c r="K35" i="9"/>
  <c r="L35" i="9"/>
  <c r="M35" i="9"/>
  <c r="S6" i="2"/>
  <c r="S5" i="5"/>
  <c r="S7" i="5"/>
  <c r="S8" i="5"/>
  <c r="S4" i="6"/>
  <c r="S5" i="6"/>
  <c r="S6" i="6"/>
  <c r="P6" i="6" s="1"/>
  <c r="S8" i="6"/>
  <c r="S10" i="6"/>
  <c r="S11" i="6"/>
  <c r="S5" i="7"/>
  <c r="S8" i="7"/>
  <c r="S4" i="9"/>
  <c r="S5" i="9"/>
  <c r="S6" i="9"/>
  <c r="S7" i="9"/>
  <c r="S8" i="9"/>
  <c r="S10" i="9"/>
  <c r="S11" i="9"/>
  <c r="S4" i="10"/>
  <c r="S4" i="11"/>
  <c r="S5" i="11"/>
  <c r="S11" i="11"/>
  <c r="S12" i="11"/>
  <c r="S5" i="14"/>
  <c r="S6" i="14"/>
  <c r="S7" i="14"/>
  <c r="S9" i="14"/>
  <c r="P9" i="14" s="1"/>
  <c r="S11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4" i="9"/>
  <c r="C34" i="9"/>
  <c r="D34" i="9"/>
  <c r="E34" i="9"/>
  <c r="F34" i="9"/>
  <c r="G34" i="9"/>
  <c r="H34" i="9"/>
  <c r="I34" i="9"/>
  <c r="J34" i="9"/>
  <c r="K34" i="9"/>
  <c r="L34" i="9"/>
  <c r="M34" i="9"/>
  <c r="A47" i="15"/>
  <c r="C47" i="15"/>
  <c r="D47" i="15"/>
  <c r="E47" i="15"/>
  <c r="F47" i="15"/>
  <c r="G47" i="15"/>
  <c r="H47" i="15"/>
  <c r="I47" i="15"/>
  <c r="J47" i="15"/>
  <c r="K47" i="15"/>
  <c r="L47" i="15"/>
  <c r="M47" i="15"/>
  <c r="T5" i="15"/>
  <c r="T6" i="15"/>
  <c r="T7" i="15"/>
  <c r="T8" i="15"/>
  <c r="T9" i="15"/>
  <c r="T10" i="15"/>
  <c r="T11" i="15"/>
  <c r="T4" i="15"/>
  <c r="T5" i="11"/>
  <c r="T6" i="11"/>
  <c r="T7" i="11"/>
  <c r="T8" i="11"/>
  <c r="T11" i="11"/>
  <c r="T12" i="11"/>
  <c r="T4" i="11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10" i="9"/>
  <c r="T11" i="9"/>
  <c r="T12" i="9"/>
  <c r="T4" i="9"/>
  <c r="T5" i="7"/>
  <c r="T8" i="7"/>
  <c r="T9" i="7"/>
  <c r="T10" i="7"/>
  <c r="T4" i="7"/>
  <c r="T5" i="6"/>
  <c r="T6" i="6"/>
  <c r="T7" i="6"/>
  <c r="T8" i="6"/>
  <c r="T9" i="6"/>
  <c r="T10" i="6"/>
  <c r="T11" i="6"/>
  <c r="T4" i="6"/>
  <c r="T5" i="5"/>
  <c r="T7" i="5"/>
  <c r="T8" i="5"/>
  <c r="T9" i="5"/>
  <c r="T10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4" i="11"/>
  <c r="C34" i="11"/>
  <c r="D34" i="11"/>
  <c r="E34" i="11"/>
  <c r="F34" i="11"/>
  <c r="G34" i="11"/>
  <c r="H34" i="11"/>
  <c r="I34" i="11"/>
  <c r="J34" i="11"/>
  <c r="K34" i="11"/>
  <c r="L34" i="11"/>
  <c r="M34" i="11"/>
  <c r="N12" i="9"/>
  <c r="O12" i="9"/>
  <c r="S12" i="9"/>
  <c r="N11" i="9"/>
  <c r="O11" i="9"/>
  <c r="M32" i="5"/>
  <c r="L32" i="5"/>
  <c r="K32" i="5"/>
  <c r="J32" i="5"/>
  <c r="I32" i="5"/>
  <c r="H32" i="5"/>
  <c r="G32" i="5"/>
  <c r="F32" i="5"/>
  <c r="E32" i="5"/>
  <c r="D32" i="5"/>
  <c r="C32" i="5"/>
  <c r="A32" i="5"/>
  <c r="N12" i="11"/>
  <c r="O12" i="11"/>
  <c r="A34" i="7"/>
  <c r="C34" i="7"/>
  <c r="D34" i="7"/>
  <c r="E34" i="7"/>
  <c r="F34" i="7"/>
  <c r="G34" i="7"/>
  <c r="H34" i="7"/>
  <c r="I34" i="7"/>
  <c r="J34" i="7"/>
  <c r="K34" i="7"/>
  <c r="L34" i="7"/>
  <c r="M34" i="7"/>
  <c r="S8" i="11"/>
  <c r="S7" i="11"/>
  <c r="S6" i="11"/>
  <c r="S9" i="9"/>
  <c r="S10" i="7"/>
  <c r="S9" i="7"/>
  <c r="S4" i="7"/>
  <c r="S9" i="6"/>
  <c r="S7" i="6"/>
  <c r="S4" i="5"/>
  <c r="S11" i="14"/>
  <c r="S10" i="14"/>
  <c r="S8" i="14"/>
  <c r="S4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46" i="15"/>
  <c r="L46" i="15"/>
  <c r="K46" i="15"/>
  <c r="J46" i="15"/>
  <c r="I46" i="15"/>
  <c r="H46" i="15"/>
  <c r="G46" i="15"/>
  <c r="F46" i="15"/>
  <c r="E46" i="15"/>
  <c r="D46" i="15"/>
  <c r="C46" i="15"/>
  <c r="A46" i="15"/>
  <c r="M45" i="15"/>
  <c r="L45" i="15"/>
  <c r="K45" i="15"/>
  <c r="J45" i="15"/>
  <c r="I45" i="15"/>
  <c r="H45" i="15"/>
  <c r="G45" i="15"/>
  <c r="F45" i="15"/>
  <c r="E45" i="15"/>
  <c r="D45" i="15"/>
  <c r="C45" i="15"/>
  <c r="A45" i="15"/>
  <c r="M44" i="15"/>
  <c r="L44" i="15"/>
  <c r="K44" i="15"/>
  <c r="J44" i="15"/>
  <c r="I44" i="15"/>
  <c r="H44" i="15"/>
  <c r="G44" i="15"/>
  <c r="F44" i="15"/>
  <c r="E44" i="15"/>
  <c r="D44" i="15"/>
  <c r="C44" i="15"/>
  <c r="A44" i="15"/>
  <c r="M43" i="15"/>
  <c r="L43" i="15"/>
  <c r="K43" i="15"/>
  <c r="J43" i="15"/>
  <c r="I43" i="15"/>
  <c r="H43" i="15"/>
  <c r="G43" i="15"/>
  <c r="F43" i="15"/>
  <c r="E43" i="15"/>
  <c r="D43" i="15"/>
  <c r="C43" i="15"/>
  <c r="A43" i="15"/>
  <c r="M42" i="15"/>
  <c r="L42" i="15"/>
  <c r="K42" i="15"/>
  <c r="J42" i="15"/>
  <c r="I42" i="15"/>
  <c r="H42" i="15"/>
  <c r="G42" i="15"/>
  <c r="F42" i="15"/>
  <c r="E42" i="15"/>
  <c r="D42" i="15"/>
  <c r="C42" i="15"/>
  <c r="A42" i="15"/>
  <c r="M41" i="15"/>
  <c r="L41" i="15"/>
  <c r="K41" i="15"/>
  <c r="J41" i="15"/>
  <c r="I41" i="15"/>
  <c r="H41" i="15"/>
  <c r="G41" i="15"/>
  <c r="F41" i="15"/>
  <c r="E41" i="15"/>
  <c r="D41" i="15"/>
  <c r="C41" i="15"/>
  <c r="A41" i="15"/>
  <c r="M40" i="15"/>
  <c r="L40" i="15"/>
  <c r="K40" i="15"/>
  <c r="J40" i="15"/>
  <c r="I40" i="15"/>
  <c r="H40" i="15"/>
  <c r="G40" i="15"/>
  <c r="F40" i="15"/>
  <c r="E40" i="15"/>
  <c r="D40" i="15"/>
  <c r="C40" i="15"/>
  <c r="A40" i="15"/>
  <c r="M39" i="15"/>
  <c r="L39" i="15"/>
  <c r="K39" i="15"/>
  <c r="J39" i="15"/>
  <c r="I39" i="15"/>
  <c r="H39" i="15"/>
  <c r="G39" i="15"/>
  <c r="F39" i="15"/>
  <c r="E39" i="15"/>
  <c r="D39" i="15"/>
  <c r="C39" i="15"/>
  <c r="A39" i="15"/>
  <c r="M38" i="15"/>
  <c r="L38" i="15"/>
  <c r="K38" i="15"/>
  <c r="J38" i="15"/>
  <c r="I38" i="15"/>
  <c r="H38" i="15"/>
  <c r="G38" i="15"/>
  <c r="F38" i="15"/>
  <c r="E38" i="15"/>
  <c r="D38" i="15"/>
  <c r="C38" i="15"/>
  <c r="A38" i="15"/>
  <c r="M37" i="15"/>
  <c r="L37" i="15"/>
  <c r="K37" i="15"/>
  <c r="J37" i="15"/>
  <c r="I37" i="15"/>
  <c r="H37" i="15"/>
  <c r="G37" i="15"/>
  <c r="F37" i="15"/>
  <c r="E37" i="15"/>
  <c r="D37" i="15"/>
  <c r="C37" i="15"/>
  <c r="A37" i="15"/>
  <c r="M36" i="15"/>
  <c r="L36" i="15"/>
  <c r="K36" i="15"/>
  <c r="J36" i="15"/>
  <c r="I36" i="15"/>
  <c r="H36" i="15"/>
  <c r="G36" i="15"/>
  <c r="F36" i="15"/>
  <c r="E36" i="15"/>
  <c r="D36" i="15"/>
  <c r="C36" i="15"/>
  <c r="A36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N11" i="11"/>
  <c r="O11" i="11"/>
  <c r="O4" i="11"/>
  <c r="N4" i="11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3" i="11"/>
  <c r="L33" i="11"/>
  <c r="K33" i="11"/>
  <c r="J33" i="11"/>
  <c r="I33" i="11"/>
  <c r="H33" i="11"/>
  <c r="G33" i="11"/>
  <c r="F33" i="11"/>
  <c r="E33" i="11"/>
  <c r="D33" i="11"/>
  <c r="C33" i="11"/>
  <c r="A33" i="11"/>
  <c r="M32" i="11"/>
  <c r="L32" i="11"/>
  <c r="K32" i="11"/>
  <c r="J32" i="11"/>
  <c r="I32" i="11"/>
  <c r="H32" i="11"/>
  <c r="G32" i="11"/>
  <c r="F32" i="11"/>
  <c r="E32" i="11"/>
  <c r="D32" i="11"/>
  <c r="C32" i="11"/>
  <c r="A32" i="11"/>
  <c r="M31" i="11"/>
  <c r="L31" i="11"/>
  <c r="K31" i="11"/>
  <c r="J31" i="11"/>
  <c r="I31" i="11"/>
  <c r="H31" i="11"/>
  <c r="G31" i="11"/>
  <c r="F31" i="11"/>
  <c r="E31" i="11"/>
  <c r="D31" i="11"/>
  <c r="C31" i="11"/>
  <c r="A31" i="11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33" i="9"/>
  <c r="L33" i="9"/>
  <c r="K33" i="9"/>
  <c r="J33" i="9"/>
  <c r="I33" i="9"/>
  <c r="H33" i="9"/>
  <c r="G33" i="9"/>
  <c r="F33" i="9"/>
  <c r="E33" i="9"/>
  <c r="D33" i="9"/>
  <c r="C33" i="9"/>
  <c r="A33" i="9"/>
  <c r="M32" i="9"/>
  <c r="L32" i="9"/>
  <c r="K32" i="9"/>
  <c r="J32" i="9"/>
  <c r="I32" i="9"/>
  <c r="H32" i="9"/>
  <c r="G32" i="9"/>
  <c r="F32" i="9"/>
  <c r="E32" i="9"/>
  <c r="D32" i="9"/>
  <c r="C32" i="9"/>
  <c r="A32" i="9"/>
  <c r="M31" i="9"/>
  <c r="L31" i="9"/>
  <c r="K31" i="9"/>
  <c r="J31" i="9"/>
  <c r="I31" i="9"/>
  <c r="H31" i="9"/>
  <c r="G31" i="9"/>
  <c r="F31" i="9"/>
  <c r="E31" i="9"/>
  <c r="D31" i="9"/>
  <c r="C31" i="9"/>
  <c r="A31" i="9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C31" i="5"/>
  <c r="D31" i="5"/>
  <c r="E31" i="5"/>
  <c r="F31" i="5"/>
  <c r="G31" i="5"/>
  <c r="H31" i="5"/>
  <c r="I31" i="5"/>
  <c r="J31" i="5"/>
  <c r="K31" i="5"/>
  <c r="L31" i="5"/>
  <c r="M31" i="5"/>
  <c r="M19" i="6"/>
  <c r="L19" i="6"/>
  <c r="K19" i="6"/>
  <c r="J19" i="6"/>
  <c r="I19" i="6"/>
  <c r="H19" i="6"/>
  <c r="G19" i="6"/>
  <c r="F19" i="6"/>
  <c r="E19" i="6"/>
  <c r="D19" i="6"/>
  <c r="C19" i="6"/>
  <c r="A19" i="6"/>
  <c r="A31" i="5"/>
  <c r="M30" i="5"/>
  <c r="L30" i="5"/>
  <c r="K30" i="5"/>
  <c r="J30" i="5"/>
  <c r="I30" i="5"/>
  <c r="H30" i="5"/>
  <c r="G30" i="5"/>
  <c r="F30" i="5"/>
  <c r="E30" i="5"/>
  <c r="D30" i="5"/>
  <c r="C30" i="5"/>
  <c r="A30" i="5"/>
  <c r="M29" i="5"/>
  <c r="L29" i="5"/>
  <c r="K29" i="5"/>
  <c r="J29" i="5"/>
  <c r="I29" i="5"/>
  <c r="H29" i="5"/>
  <c r="G29" i="5"/>
  <c r="F29" i="5"/>
  <c r="E29" i="5"/>
  <c r="D29" i="5"/>
  <c r="C29" i="5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D21" i="2"/>
  <c r="C21" i="2"/>
  <c r="E21" i="2"/>
  <c r="F21" i="2"/>
  <c r="G21" i="2"/>
  <c r="H21" i="2"/>
  <c r="I21" i="2"/>
  <c r="J21" i="2"/>
  <c r="K21" i="2"/>
  <c r="L21" i="2"/>
  <c r="M21" i="2"/>
  <c r="A21" i="2"/>
  <c r="P11" i="2" l="1"/>
  <c r="P15" i="14"/>
  <c r="P14" i="14"/>
  <c r="P17" i="7"/>
  <c r="P6" i="14"/>
  <c r="P26" i="15"/>
  <c r="P18" i="9"/>
  <c r="P18" i="5"/>
  <c r="P4" i="11"/>
  <c r="P14" i="6"/>
  <c r="P4" i="6"/>
  <c r="P14" i="10"/>
  <c r="P18" i="7"/>
  <c r="P12" i="5"/>
  <c r="P10" i="6"/>
  <c r="P15" i="6"/>
  <c r="P5" i="2"/>
  <c r="P13" i="10"/>
  <c r="P7" i="10"/>
  <c r="P5" i="9"/>
  <c r="P4" i="9"/>
  <c r="P19" i="7"/>
  <c r="P17" i="5"/>
  <c r="P29" i="15"/>
  <c r="P17" i="15"/>
  <c r="P24" i="15"/>
  <c r="P4" i="2"/>
  <c r="P6" i="10"/>
  <c r="P27" i="15"/>
  <c r="P8" i="2"/>
  <c r="P4" i="10"/>
  <c r="P12" i="10"/>
  <c r="P5" i="10"/>
  <c r="P11" i="14"/>
  <c r="P10" i="9"/>
  <c r="P15" i="7"/>
  <c r="P28" i="15"/>
  <c r="P15" i="15"/>
  <c r="P18" i="15"/>
  <c r="P23" i="15"/>
  <c r="P20" i="15"/>
  <c r="P10" i="11"/>
  <c r="P8" i="6"/>
  <c r="P12" i="6"/>
  <c r="P13" i="6"/>
  <c r="P10" i="2"/>
  <c r="P4" i="14"/>
  <c r="P6" i="9"/>
  <c r="P8" i="9"/>
  <c r="P7" i="9"/>
  <c r="P11" i="9"/>
  <c r="P14" i="9"/>
  <c r="P16" i="9"/>
  <c r="P6" i="7"/>
  <c r="P6" i="5"/>
  <c r="P21" i="15"/>
  <c r="P25" i="15"/>
  <c r="P4" i="15"/>
  <c r="P16" i="11"/>
  <c r="P8" i="11"/>
  <c r="P13" i="11"/>
  <c r="P5" i="11"/>
  <c r="P11" i="10"/>
  <c r="P12" i="14"/>
  <c r="P5" i="14"/>
  <c r="P15" i="9"/>
  <c r="P9" i="9"/>
  <c r="P12" i="9"/>
  <c r="P12" i="7"/>
  <c r="P9" i="7"/>
  <c r="P8" i="5"/>
  <c r="P9" i="5"/>
  <c r="P22" i="15"/>
  <c r="P10" i="15"/>
  <c r="P12" i="11"/>
  <c r="P11" i="11"/>
  <c r="P9" i="11"/>
  <c r="P9" i="6"/>
  <c r="P8" i="10"/>
  <c r="P10" i="10"/>
  <c r="P10" i="14"/>
  <c r="P8" i="14"/>
  <c r="P7" i="7"/>
  <c r="P11" i="7"/>
  <c r="P13" i="7"/>
  <c r="P8" i="7"/>
  <c r="P5" i="7"/>
  <c r="P16" i="7"/>
  <c r="P14" i="7"/>
  <c r="P4" i="7"/>
  <c r="P10" i="7"/>
  <c r="P10" i="5"/>
  <c r="P13" i="15"/>
  <c r="P7" i="15"/>
  <c r="P6" i="15"/>
  <c r="P11" i="15"/>
  <c r="P9" i="15"/>
  <c r="P12" i="15"/>
  <c r="P5" i="15"/>
  <c r="P7" i="11"/>
  <c r="P14" i="11"/>
  <c r="P15" i="11"/>
  <c r="P6" i="11"/>
  <c r="P7" i="6"/>
  <c r="P5" i="6"/>
  <c r="P11" i="6"/>
  <c r="P7" i="2"/>
  <c r="P6" i="2"/>
  <c r="P9" i="2"/>
  <c r="P7" i="14"/>
  <c r="P13" i="9"/>
  <c r="P15" i="5"/>
  <c r="P14" i="5"/>
  <c r="P7" i="5"/>
  <c r="P4" i="5"/>
  <c r="P19" i="15"/>
  <c r="P16" i="15"/>
  <c r="P5" i="5"/>
  <c r="P13" i="5"/>
  <c r="P11" i="5"/>
  <c r="P14" i="15"/>
  <c r="P8" i="15"/>
</calcChain>
</file>

<file path=xl/sharedStrings.xml><?xml version="1.0" encoding="utf-8"?>
<sst xmlns="http://schemas.openxmlformats.org/spreadsheetml/2006/main" count="1689" uniqueCount="417">
  <si>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</si>
  <si>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</si>
  <si>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</si>
  <si>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</si>
  <si>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</si>
  <si>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</si>
  <si>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</si>
  <si>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</si>
  <si>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</si>
  <si>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</si>
  <si>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</si>
  <si>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</si>
  <si>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</si>
  <si>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</si>
  <si>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</si>
  <si>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</si>
  <si>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</si>
  <si>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</si>
  <si>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</si>
  <si>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</si>
  <si>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</si>
  <si>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</si>
  <si>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</si>
  <si>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</si>
  <si>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</si>
  <si>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</si>
  <si>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</si>
  <si>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</si>
  <si>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</si>
  <si>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</si>
  <si>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</si>
  <si>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</si>
  <si>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</si>
  <si>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</si>
  <si>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</si>
  <si>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</si>
  <si>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</si>
  <si>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</si>
  <si>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</si>
  <si>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</si>
  <si>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</si>
  <si>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</si>
  <si>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</si>
  <si>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</si>
  <si>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</si>
  <si>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</si>
  <si>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</si>
  <si>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</si>
  <si>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</si>
  <si>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</si>
  <si>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</si>
  <si>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</si>
  <si>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</si>
  <si>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</si>
  <si>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</si>
  <si>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</si>
  <si>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</si>
  <si>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</si>
  <si>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</si>
  <si>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</si>
  <si>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</si>
  <si>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</si>
  <si>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</si>
  <si>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</si>
  <si>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</si>
  <si>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</si>
  <si>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</si>
  <si>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</si>
  <si>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</si>
  <si>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</si>
  <si>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</si>
  <si>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</si>
  <si>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</si>
  <si>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</si>
  <si>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</si>
  <si>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</si>
  <si>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</si>
  <si>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</si>
  <si>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</si>
  <si>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</si>
  <si>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</si>
  <si>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</si>
  <si>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</si>
  <si>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</si>
  <si>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</si>
  <si>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</si>
  <si>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</si>
  <si>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</si>
  <si>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</si>
  <si>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</si>
  <si>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</si>
  <si>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</si>
  <si>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</si>
  <si>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</si>
  <si>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</si>
  <si>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</si>
  <si>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</si>
  <si>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</si>
  <si>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</si>
  <si>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</si>
  <si>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</si>
  <si>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</si>
  <si>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</si>
  <si>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</si>
  <si>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</si>
  <si>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</si>
  <si>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</si>
  <si>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</si>
  <si>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</si>
  <si>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</si>
  <si>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</si>
  <si>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</si>
  <si>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</si>
  <si>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</si>
  <si>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</si>
  <si>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</si>
  <si>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</si>
  <si>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</si>
  <si>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</si>
  <si>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</si>
  <si>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</si>
  <si>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</si>
  <si>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</si>
  <si>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</si>
  <si>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</si>
  <si>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</si>
  <si>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</si>
  <si>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</si>
  <si>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</si>
  <si>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</si>
  <si>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</si>
  <si>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</si>
  <si>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</si>
  <si>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</si>
  <si>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</si>
  <si>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</si>
  <si>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</si>
  <si>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</si>
  <si>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</si>
  <si>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</si>
  <si>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</si>
  <si>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</si>
  <si>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</si>
  <si>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</si>
  <si>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</si>
  <si>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</si>
  <si>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</si>
  <si>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</si>
  <si>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</si>
  <si>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</si>
  <si>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</si>
  <si>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</si>
  <si>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</si>
  <si>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</si>
  <si>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</si>
  <si>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</si>
  <si>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</si>
  <si>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</si>
  <si>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</si>
  <si>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</si>
  <si>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</si>
  <si>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</si>
  <si>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</si>
  <si>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</si>
  <si>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</si>
  <si>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</si>
  <si>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</si>
  <si>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</si>
  <si>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</si>
  <si>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</si>
  <si>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</si>
  <si>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</si>
  <si>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</si>
  <si>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</si>
  <si>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</si>
  <si>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</si>
  <si>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</si>
  <si>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</si>
  <si>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</si>
  <si>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</si>
  <si>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</si>
  <si>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</si>
  <si>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</si>
  <si>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</si>
  <si>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</si>
  <si>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</si>
  <si>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</si>
  <si>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</si>
  <si>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</si>
  <si>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</si>
  <si>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</si>
  <si>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</si>
  <si>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</si>
  <si>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</si>
  <si>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</si>
  <si>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</si>
  <si>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</si>
  <si>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</si>
  <si>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</si>
  <si>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</si>
  <si>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</si>
  <si>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</si>
  <si>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</si>
  <si>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</si>
  <si>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</si>
  <si>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</si>
  <si>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</si>
  <si>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</si>
  <si>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</si>
  <si>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</si>
  <si>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</si>
  <si>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</si>
  <si>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</si>
  <si>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</si>
  <si>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</si>
  <si>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</si>
  <si>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</si>
  <si>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</si>
  <si>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</si>
  <si>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</si>
  <si>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</si>
  <si>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</si>
  <si>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</si>
  <si>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</si>
  <si>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</si>
  <si>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</si>
  <si>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</si>
  <si>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</si>
  <si>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</si>
  <si>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</si>
  <si>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</si>
  <si>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</si>
  <si>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</si>
  <si>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</si>
  <si>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</si>
  <si>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</si>
  <si>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</si>
  <si>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</si>
  <si>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</si>
  <si>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</si>
  <si>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</si>
  <si>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</si>
  <si>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</si>
  <si>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</si>
  <si>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</si>
  <si>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</si>
  <si>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</si>
  <si>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</si>
  <si>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</si>
  <si>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</si>
  <si>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</si>
  <si>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</si>
  <si>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</si>
  <si>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</si>
  <si>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</si>
  <si>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</si>
  <si>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</si>
  <si>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</si>
  <si>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</si>
  <si>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</si>
  <si>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</si>
  <si>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</si>
  <si>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</si>
  <si>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</si>
  <si>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</si>
  <si>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</si>
  <si>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</si>
  <si>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</si>
  <si>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</si>
  <si>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</si>
  <si>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</si>
  <si>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</si>
  <si>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David Grant</t>
  </si>
  <si>
    <t>minimum 13 games required for finals eligibility</t>
  </si>
  <si>
    <t>Braydon Toms</t>
  </si>
  <si>
    <t>Connor Brownlie</t>
  </si>
  <si>
    <t>Jake Whatman</t>
  </si>
  <si>
    <t>Jett Hart</t>
  </si>
  <si>
    <t>David Kidd</t>
  </si>
  <si>
    <t>Redemtor Saavedra</t>
  </si>
  <si>
    <t>Mitch Davies</t>
  </si>
  <si>
    <t>SBU</t>
  </si>
  <si>
    <t>Alex Fuller</t>
  </si>
  <si>
    <t>Brendan Boyd</t>
  </si>
  <si>
    <t>James Chan</t>
  </si>
  <si>
    <t>Joe Gleeson</t>
  </si>
  <si>
    <t>Ricci Llenos</t>
  </si>
  <si>
    <t>Trevor Stephenson</t>
  </si>
  <si>
    <t>The Revolution</t>
  </si>
  <si>
    <t>Aaron Baguley</t>
  </si>
  <si>
    <t>Brian Christensen</t>
  </si>
  <si>
    <t>Leigh Morgan</t>
  </si>
  <si>
    <t>Matt Northcott</t>
  </si>
  <si>
    <t>Michael Wilson</t>
  </si>
  <si>
    <t>Hal Painter</t>
  </si>
  <si>
    <t>Thunder</t>
  </si>
  <si>
    <t>Daniel Sheehan</t>
  </si>
  <si>
    <t>Trent Naden</t>
  </si>
  <si>
    <t>Travis Naden</t>
  </si>
  <si>
    <t>Bradley Matheson</t>
  </si>
  <si>
    <t>Brendan Willingham</t>
  </si>
  <si>
    <t>Val Baxter</t>
  </si>
  <si>
    <t>Peter Flint</t>
  </si>
  <si>
    <t>Titans</t>
  </si>
  <si>
    <t>Andrew McDonald</t>
  </si>
  <si>
    <t>Brenton Nelson</t>
  </si>
  <si>
    <t>Stuart Faunt</t>
  </si>
  <si>
    <t>Tim Zuber</t>
  </si>
  <si>
    <t>Mitchell Grant</t>
  </si>
  <si>
    <t>David Duong</t>
  </si>
  <si>
    <t>Ryan Maguire</t>
  </si>
  <si>
    <t>WaterMalones</t>
  </si>
  <si>
    <t>Dat Nguyen</t>
  </si>
  <si>
    <t>Steven Perkov</t>
  </si>
  <si>
    <t>Jay Fernandez</t>
  </si>
  <si>
    <t>Jomel Montaos</t>
  </si>
  <si>
    <t>Ben Huntley</t>
  </si>
  <si>
    <t>Isaac Cregan</t>
  </si>
  <si>
    <t>Patrick Maher</t>
  </si>
  <si>
    <t>Ryan Leonard</t>
  </si>
  <si>
    <t>Griffin Armitage</t>
  </si>
  <si>
    <t>Michael Rodda</t>
  </si>
  <si>
    <t>Elton Ni</t>
  </si>
  <si>
    <t>Chris Dilger</t>
  </si>
  <si>
    <t>Angelo Limcango</t>
  </si>
  <si>
    <t>Tom Bermingham</t>
  </si>
  <si>
    <t>James McDonell</t>
  </si>
  <si>
    <t>5 Out</t>
  </si>
  <si>
    <t>Angelo Medina</t>
  </si>
  <si>
    <t>Kryz Bryll Barrientos</t>
  </si>
  <si>
    <t>Dominic Nixon</t>
  </si>
  <si>
    <t>Sherwin Velaseo</t>
  </si>
  <si>
    <t>Shloka Jha</t>
  </si>
  <si>
    <t>Thomas James</t>
  </si>
  <si>
    <t>Dapper Frogs</t>
  </si>
  <si>
    <t>Alex Block</t>
  </si>
  <si>
    <t>Brodie Peek</t>
  </si>
  <si>
    <t>Jacob McCarthy</t>
  </si>
  <si>
    <t>Jake Lauritz</t>
  </si>
  <si>
    <t>Nicholas Biddle</t>
  </si>
  <si>
    <t>Phillip Jonas</t>
  </si>
  <si>
    <t>Grant Astles</t>
  </si>
  <si>
    <t>Benjamin Rice</t>
  </si>
  <si>
    <t>Yu Wang</t>
  </si>
  <si>
    <t>Tom Hart</t>
  </si>
  <si>
    <t>Alex Burnett</t>
  </si>
  <si>
    <t>Dennis Stravopodis</t>
  </si>
  <si>
    <t>Calvin Wicks</t>
  </si>
  <si>
    <t>Tragics</t>
  </si>
  <si>
    <t>Callum McIntosh</t>
  </si>
  <si>
    <t>Hisham Attar</t>
  </si>
  <si>
    <t>John Ruman</t>
  </si>
  <si>
    <t>Michael Ruman</t>
  </si>
  <si>
    <t>Dan Holloway</t>
  </si>
  <si>
    <t>Kyle McKenzie</t>
  </si>
  <si>
    <t>Lachlan Morgan</t>
  </si>
  <si>
    <t>Tom Smith</t>
  </si>
  <si>
    <t>Waterboys</t>
  </si>
  <si>
    <t>Thomas Cole</t>
  </si>
  <si>
    <t>Matthew Hopkin</t>
  </si>
  <si>
    <t>Aleksandar Gjorsoski</t>
  </si>
  <si>
    <t>Alister Hobson</t>
  </si>
  <si>
    <t>Chris Kobarg</t>
  </si>
  <si>
    <t>Kristoffer Quipot</t>
  </si>
  <si>
    <t>Tom Byrne</t>
  </si>
  <si>
    <t>Ajak Lual</t>
  </si>
  <si>
    <t>Paul Baynham</t>
  </si>
  <si>
    <t>Ronell Salingay</t>
  </si>
  <si>
    <t>Bailey Jonas</t>
  </si>
  <si>
    <t>Dan Phillipa</t>
  </si>
  <si>
    <t>Paul Hamilton</t>
  </si>
  <si>
    <t>Dan Graetz</t>
  </si>
  <si>
    <t>Andrew Bawden</t>
  </si>
  <si>
    <t>Manasa Rounds</t>
  </si>
  <si>
    <t>Anwar Arif</t>
  </si>
  <si>
    <t>Mackenzie Wyss</t>
  </si>
  <si>
    <t>Fynn Rawiri</t>
  </si>
  <si>
    <t>Damion Bannell</t>
  </si>
  <si>
    <t>Bright Lai</t>
  </si>
  <si>
    <t>Mark Medina</t>
  </si>
  <si>
    <t>Dell Oso</t>
  </si>
  <si>
    <t>Uniform Penalty</t>
  </si>
  <si>
    <t>Arnold Bernal</t>
  </si>
  <si>
    <t>Eric Gariquez</t>
  </si>
  <si>
    <t>Mike Armeyain</t>
  </si>
  <si>
    <t>Aiden McLean</t>
  </si>
  <si>
    <t>Tony Djurasovic</t>
  </si>
  <si>
    <t>Division 3 League Leaders - 10 games played minimum</t>
  </si>
  <si>
    <t>Tom Goldrick</t>
  </si>
  <si>
    <t>Mark Veloso</t>
  </si>
  <si>
    <t>Alan Velaso</t>
  </si>
  <si>
    <t>Jacob Doyle</t>
  </si>
  <si>
    <t>Matt Growder</t>
  </si>
  <si>
    <t>Tony Wonder</t>
  </si>
  <si>
    <t>Kryan Maisout</t>
  </si>
  <si>
    <t>Jhandz Debulgado</t>
  </si>
  <si>
    <t>Johno Warren</t>
  </si>
  <si>
    <t>Richard Allen</t>
  </si>
  <si>
    <t>Dylan Stalley</t>
  </si>
  <si>
    <t>Josh Toledo</t>
  </si>
  <si>
    <t>Bryan Gomez</t>
  </si>
  <si>
    <t>Aries Bernal</t>
  </si>
  <si>
    <t>Byron Takavis</t>
  </si>
  <si>
    <t>Tobias Beckman</t>
  </si>
  <si>
    <t>Hakam Cosan</t>
  </si>
  <si>
    <t>Steve Coad</t>
  </si>
  <si>
    <t>Jackson Price</t>
  </si>
  <si>
    <t>minimum 12 games required for finals eligibility</t>
  </si>
  <si>
    <t>Alex Schearer</t>
  </si>
  <si>
    <t>Matt Wallace</t>
  </si>
  <si>
    <t>Jordan Wells</t>
  </si>
  <si>
    <t>Angus Hartman</t>
  </si>
  <si>
    <t>Stephon Ford</t>
  </si>
  <si>
    <t>Bryan Te</t>
  </si>
  <si>
    <t>Chad Lauro</t>
  </si>
  <si>
    <t>Ryan Merton</t>
  </si>
  <si>
    <t>Pete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</si>
</sst>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9"/>
      <name val="Arial"/>
      <family val="2"/>
    </font>
    <font>
      <b/>
      <sz val="10"/>
      <color rgb="FFFFFF00"/>
      <name val="Arial"/>
      <family val="2"/>
    </font>
    <font>
      <b/>
      <sz val="10"/>
      <color rgb="FF0099CC"/>
      <name val="Arial"/>
      <family val="2"/>
    </font>
    <font>
      <b/>
      <sz val="11"/>
      <color rgb="FFFFFF00"/>
      <name val="Arial"/>
      <family val="2"/>
    </font>
    <font>
      <b/>
      <sz val="11"/>
      <color rgb="FF00CC99"/>
      <name val="Arial"/>
      <family val="2"/>
    </font>
    <font>
      <b/>
      <sz val="11"/>
      <color rgb="FF0070C0"/>
      <name val="Arial"/>
      <family val="2"/>
    </font>
    <font>
      <b/>
      <sz val="11"/>
      <color rgb="FFFF00FF"/>
      <name val="Arial"/>
      <family val="2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9" xfId="0" applyBorder="1"/>
    <xf numFmtId="0" fontId="0" fillId="0" borderId="4" xfId="0" applyBorder="1" applyAlignment="1">
      <alignment horizontal="left" indent="2"/>
    </xf>
    <xf numFmtId="0" fontId="0" fillId="0" borderId="5" xfId="0" applyBorder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19" borderId="4" xfId="0" applyFont="1" applyFill="1" applyBorder="1" applyAlignment="1">
      <alignment horizontal="center" vertical="center"/>
    </xf>
    <xf numFmtId="0" fontId="19" fillId="19" borderId="5" xfId="0" applyFont="1" applyFill="1" applyBorder="1" applyAlignment="1">
      <alignment horizontal="center" vertical="center"/>
    </xf>
    <xf numFmtId="0" fontId="16" fillId="22" borderId="4" xfId="0" applyFont="1" applyFill="1" applyBorder="1" applyAlignment="1">
      <alignment horizontal="center" shrinkToFit="1"/>
    </xf>
    <xf numFmtId="0" fontId="16" fillId="22" borderId="5" xfId="0" applyFont="1" applyFill="1" applyBorder="1" applyAlignment="1">
      <alignment horizontal="center" shrinkToFit="1"/>
    </xf>
    <xf numFmtId="0" fontId="16" fillId="22" borderId="8" xfId="0" applyFont="1" applyFill="1" applyBorder="1" applyAlignment="1">
      <alignment horizontal="center" shrinkToFit="1"/>
    </xf>
    <xf numFmtId="0" fontId="12" fillId="20" borderId="2" xfId="0" applyFont="1" applyFill="1" applyBorder="1" applyAlignment="1">
      <alignment horizontal="center" shrinkToFit="1"/>
    </xf>
    <xf numFmtId="0" fontId="12" fillId="20" borderId="4" xfId="0" applyFont="1" applyFill="1" applyBorder="1" applyAlignment="1">
      <alignment horizontal="center" shrinkToFit="1"/>
    </xf>
    <xf numFmtId="0" fontId="12" fillId="20" borderId="5" xfId="0" applyFont="1" applyFill="1" applyBorder="1" applyAlignment="1">
      <alignment horizontal="center" shrinkToFit="1"/>
    </xf>
    <xf numFmtId="0" fontId="13" fillId="23" borderId="4" xfId="0" applyFont="1" applyFill="1" applyBorder="1" applyAlignment="1">
      <alignment horizontal="center" vertical="center"/>
    </xf>
    <xf numFmtId="0" fontId="13" fillId="23" borderId="5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shrinkToFit="1"/>
    </xf>
    <xf numFmtId="0" fontId="11" fillId="19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1" borderId="10" xfId="0" applyFont="1" applyFill="1" applyBorder="1" applyAlignment="1">
      <alignment horizontal="center" vertical="center"/>
    </xf>
    <xf numFmtId="0" fontId="14" fillId="21" borderId="11" xfId="0" applyFont="1" applyFill="1" applyBorder="1" applyAlignment="1">
      <alignment horizontal="center" vertical="center"/>
    </xf>
    <xf numFmtId="0" fontId="14" fillId="21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22" borderId="4" xfId="0" applyFont="1" applyFill="1" applyBorder="1" applyAlignment="1">
      <alignment horizontal="center" shrinkToFit="1"/>
    </xf>
    <xf numFmtId="0" fontId="17" fillId="22" borderId="5" xfId="0" applyFont="1" applyFill="1" applyBorder="1" applyAlignment="1">
      <alignment horizontal="center" shrinkToFit="1"/>
    </xf>
    <xf numFmtId="0" fontId="18" fillId="25" borderId="4" xfId="0" applyFont="1" applyFill="1" applyBorder="1" applyAlignment="1">
      <alignment horizontal="center" shrinkToFit="1"/>
    </xf>
    <xf numFmtId="0" fontId="18" fillId="25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15" fillId="24" borderId="8" xfId="0" applyFont="1" applyFill="1" applyBorder="1" applyAlignment="1">
      <alignment horizontal="center" shrinkToFit="1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9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00FF"/>
      <color rgb="FF00FF00"/>
      <color rgb="FF0099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W28" sqref="W28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387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14</v>
      </c>
      <c r="C3" s="21"/>
      <c r="D3" s="21"/>
      <c r="E3" s="21"/>
      <c r="G3" s="21" t="s">
        <v>15</v>
      </c>
      <c r="H3" s="21"/>
      <c r="I3" s="21"/>
      <c r="J3" s="21"/>
      <c r="L3" s="21" t="s">
        <v>16</v>
      </c>
      <c r="M3" s="21"/>
      <c r="N3" s="21"/>
      <c r="O3" s="21"/>
      <c r="Q3" s="21" t="s">
        <v>21</v>
      </c>
      <c r="R3" s="21"/>
      <c r="S3" s="21"/>
      <c r="T3" s="21"/>
      <c r="V3" s="21" t="s">
        <v>41</v>
      </c>
      <c r="W3" s="21"/>
      <c r="X3" s="21"/>
      <c r="Y3" s="21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347</v>
      </c>
      <c r="C5" s="1" t="s">
        <v>303</v>
      </c>
      <c r="D5" s="1">
        <v>23</v>
      </c>
      <c r="E5" s="10">
        <v>16.565217391304348</v>
      </c>
      <c r="G5" s="1" t="s">
        <v>347</v>
      </c>
      <c r="H5" s="1" t="s">
        <v>303</v>
      </c>
      <c r="I5" s="1">
        <v>23</v>
      </c>
      <c r="J5" s="10">
        <v>12.260869565217391</v>
      </c>
      <c r="L5" s="1" t="s">
        <v>310</v>
      </c>
      <c r="M5" s="1" t="s">
        <v>303</v>
      </c>
      <c r="N5" s="1">
        <v>27</v>
      </c>
      <c r="O5" s="10">
        <v>4.8148148148148149</v>
      </c>
      <c r="Q5" s="1" t="s">
        <v>335</v>
      </c>
      <c r="R5" s="1" t="s">
        <v>334</v>
      </c>
      <c r="S5" s="1">
        <v>25</v>
      </c>
      <c r="T5" s="1">
        <v>2.44</v>
      </c>
      <c r="V5" s="1" t="s">
        <v>347</v>
      </c>
      <c r="W5" s="1" t="s">
        <v>303</v>
      </c>
      <c r="X5" s="1">
        <v>23</v>
      </c>
      <c r="Y5" s="10">
        <v>30.978260869565219</v>
      </c>
    </row>
    <row r="6" spans="1:25" x14ac:dyDescent="0.25">
      <c r="A6">
        <v>2</v>
      </c>
      <c r="B6" s="1" t="s">
        <v>372</v>
      </c>
      <c r="C6" s="1" t="s">
        <v>288</v>
      </c>
      <c r="D6" s="1">
        <v>26</v>
      </c>
      <c r="E6" s="10">
        <v>16.423076923076923</v>
      </c>
      <c r="G6" s="1" t="s">
        <v>318</v>
      </c>
      <c r="H6" s="1" t="s">
        <v>303</v>
      </c>
      <c r="I6" s="1">
        <v>27</v>
      </c>
      <c r="J6" s="10">
        <v>10.888888888888889</v>
      </c>
      <c r="L6" s="1" t="s">
        <v>294</v>
      </c>
      <c r="M6" s="1" t="s">
        <v>288</v>
      </c>
      <c r="N6" s="1">
        <v>22</v>
      </c>
      <c r="O6" s="10">
        <v>3.9545454545454546</v>
      </c>
      <c r="Q6" s="1" t="s">
        <v>280</v>
      </c>
      <c r="R6" s="1" t="s">
        <v>311</v>
      </c>
      <c r="S6" s="1">
        <v>30</v>
      </c>
      <c r="T6" s="1">
        <v>2.3333333333333335</v>
      </c>
      <c r="V6" s="1" t="s">
        <v>318</v>
      </c>
      <c r="W6" s="1" t="s">
        <v>303</v>
      </c>
      <c r="X6" s="1">
        <v>27</v>
      </c>
      <c r="Y6" s="10">
        <v>28.703703703703702</v>
      </c>
    </row>
    <row r="7" spans="1:25" x14ac:dyDescent="0.25">
      <c r="A7">
        <v>3</v>
      </c>
      <c r="B7" s="1" t="s">
        <v>274</v>
      </c>
      <c r="C7" s="1" t="s">
        <v>357</v>
      </c>
      <c r="D7" s="1">
        <v>31</v>
      </c>
      <c r="E7" s="10">
        <v>15.96774193548387</v>
      </c>
      <c r="G7" s="1" t="s">
        <v>302</v>
      </c>
      <c r="H7" s="1" t="s">
        <v>295</v>
      </c>
      <c r="I7" s="1">
        <v>26</v>
      </c>
      <c r="J7" s="10">
        <v>10.692307692307692</v>
      </c>
      <c r="L7" s="1" t="s">
        <v>306</v>
      </c>
      <c r="M7" s="1" t="s">
        <v>303</v>
      </c>
      <c r="N7" s="1">
        <v>24</v>
      </c>
      <c r="O7" s="10">
        <v>3.9166666666666665</v>
      </c>
      <c r="Q7" s="1" t="s">
        <v>274</v>
      </c>
      <c r="R7" s="1" t="s">
        <v>357</v>
      </c>
      <c r="S7" s="1">
        <v>31</v>
      </c>
      <c r="T7" s="1">
        <v>2.3225806451612905</v>
      </c>
      <c r="V7" s="1" t="s">
        <v>302</v>
      </c>
      <c r="W7" s="1" t="s">
        <v>295</v>
      </c>
      <c r="X7" s="1">
        <v>26</v>
      </c>
      <c r="Y7" s="10">
        <v>28.26923076923077</v>
      </c>
    </row>
    <row r="8" spans="1:25" x14ac:dyDescent="0.25">
      <c r="A8">
        <v>4</v>
      </c>
      <c r="B8" s="1" t="s">
        <v>318</v>
      </c>
      <c r="C8" s="1" t="s">
        <v>303</v>
      </c>
      <c r="D8" s="1">
        <v>27</v>
      </c>
      <c r="E8" s="10">
        <v>15.592592592592593</v>
      </c>
      <c r="G8" s="1" t="s">
        <v>356</v>
      </c>
      <c r="H8" s="1" t="s">
        <v>348</v>
      </c>
      <c r="I8" s="1">
        <v>17</v>
      </c>
      <c r="J8" s="10">
        <v>9.6470588235294112</v>
      </c>
      <c r="L8" s="1" t="s">
        <v>275</v>
      </c>
      <c r="M8" s="1" t="s">
        <v>357</v>
      </c>
      <c r="N8" s="1">
        <v>19</v>
      </c>
      <c r="O8" s="10">
        <v>3.2105263157894739</v>
      </c>
      <c r="Q8" s="1" t="s">
        <v>299</v>
      </c>
      <c r="R8" s="1" t="s">
        <v>295</v>
      </c>
      <c r="S8" s="1">
        <v>26</v>
      </c>
      <c r="T8" s="1">
        <v>2.2692307692307692</v>
      </c>
      <c r="V8" s="1" t="s">
        <v>274</v>
      </c>
      <c r="W8" s="1" t="s">
        <v>357</v>
      </c>
      <c r="X8" s="1">
        <v>31</v>
      </c>
      <c r="Y8" s="10">
        <v>25.951612903225808</v>
      </c>
    </row>
    <row r="9" spans="1:25" x14ac:dyDescent="0.25">
      <c r="A9">
        <v>5</v>
      </c>
      <c r="B9" s="1" t="s">
        <v>280</v>
      </c>
      <c r="C9" s="1" t="s">
        <v>311</v>
      </c>
      <c r="D9" s="1">
        <v>30</v>
      </c>
      <c r="E9" s="10">
        <v>13.633333333333333</v>
      </c>
      <c r="G9" s="1" t="s">
        <v>335</v>
      </c>
      <c r="H9" s="1" t="s">
        <v>334</v>
      </c>
      <c r="I9" s="1">
        <v>25</v>
      </c>
      <c r="J9" s="10">
        <v>9.6</v>
      </c>
      <c r="L9" s="1" t="s">
        <v>302</v>
      </c>
      <c r="M9" s="1" t="s">
        <v>295</v>
      </c>
      <c r="N9" s="1">
        <v>26</v>
      </c>
      <c r="O9" s="10">
        <v>2.9230769230769229</v>
      </c>
      <c r="Q9" s="1" t="s">
        <v>285</v>
      </c>
      <c r="R9" s="1" t="s">
        <v>281</v>
      </c>
      <c r="S9" s="1">
        <v>21</v>
      </c>
      <c r="T9" s="1">
        <v>2.2380952380952381</v>
      </c>
      <c r="V9" s="1" t="s">
        <v>372</v>
      </c>
      <c r="W9" s="1" t="s">
        <v>288</v>
      </c>
      <c r="X9" s="1">
        <v>26</v>
      </c>
      <c r="Y9" s="10">
        <v>25.846153846153847</v>
      </c>
    </row>
    <row r="10" spans="1:25" x14ac:dyDescent="0.25">
      <c r="A10">
        <v>6</v>
      </c>
      <c r="B10" s="1" t="s">
        <v>302</v>
      </c>
      <c r="C10" s="1" t="s">
        <v>295</v>
      </c>
      <c r="D10" s="1">
        <v>26</v>
      </c>
      <c r="E10" s="10">
        <v>13.538461538461538</v>
      </c>
      <c r="G10" s="1" t="s">
        <v>326</v>
      </c>
      <c r="H10" s="1" t="s">
        <v>311</v>
      </c>
      <c r="I10" s="1">
        <v>17</v>
      </c>
      <c r="J10" s="10">
        <v>8.882352941176471</v>
      </c>
      <c r="L10" s="1" t="s">
        <v>355</v>
      </c>
      <c r="M10" s="1" t="s">
        <v>348</v>
      </c>
      <c r="N10" s="1">
        <v>25</v>
      </c>
      <c r="O10" s="10">
        <v>2.92</v>
      </c>
      <c r="Q10" s="1" t="s">
        <v>310</v>
      </c>
      <c r="R10" s="1" t="s">
        <v>303</v>
      </c>
      <c r="S10" s="1">
        <v>27</v>
      </c>
      <c r="T10" s="1">
        <v>2.1481481481481484</v>
      </c>
      <c r="V10" s="1" t="s">
        <v>285</v>
      </c>
      <c r="W10" s="1" t="s">
        <v>281</v>
      </c>
      <c r="X10" s="1">
        <v>21</v>
      </c>
      <c r="Y10" s="10">
        <v>23.166666666666668</v>
      </c>
    </row>
    <row r="11" spans="1:25" x14ac:dyDescent="0.25">
      <c r="A11">
        <v>7</v>
      </c>
      <c r="B11" s="1" t="s">
        <v>308</v>
      </c>
      <c r="C11" s="1" t="s">
        <v>334</v>
      </c>
      <c r="D11" s="1">
        <v>24</v>
      </c>
      <c r="E11" s="10">
        <v>13.208333333333334</v>
      </c>
      <c r="G11" s="1" t="s">
        <v>372</v>
      </c>
      <c r="H11" s="1" t="s">
        <v>288</v>
      </c>
      <c r="I11" s="1">
        <v>26</v>
      </c>
      <c r="J11" s="10">
        <v>8.8076923076923084</v>
      </c>
      <c r="L11" s="1" t="s">
        <v>274</v>
      </c>
      <c r="M11" s="1" t="s">
        <v>357</v>
      </c>
      <c r="N11" s="1">
        <v>31</v>
      </c>
      <c r="O11" s="10">
        <v>2.7419354838709675</v>
      </c>
      <c r="Q11" s="1" t="s">
        <v>302</v>
      </c>
      <c r="R11" s="1" t="s">
        <v>295</v>
      </c>
      <c r="S11" s="1">
        <v>26</v>
      </c>
      <c r="T11" s="1">
        <v>1.9615384615384615</v>
      </c>
      <c r="V11" s="1" t="s">
        <v>294</v>
      </c>
      <c r="W11" s="1" t="s">
        <v>288</v>
      </c>
      <c r="X11" s="1">
        <v>22</v>
      </c>
      <c r="Y11" s="10">
        <v>21.113636363636363</v>
      </c>
    </row>
    <row r="12" spans="1:25" x14ac:dyDescent="0.25">
      <c r="A12">
        <v>8</v>
      </c>
      <c r="B12" s="1" t="s">
        <v>358</v>
      </c>
      <c r="C12" s="1" t="s">
        <v>357</v>
      </c>
      <c r="D12" s="1">
        <v>25</v>
      </c>
      <c r="E12" s="10">
        <v>13.16</v>
      </c>
      <c r="G12" s="1" t="s">
        <v>332</v>
      </c>
      <c r="H12" s="1" t="s">
        <v>327</v>
      </c>
      <c r="I12" s="1">
        <v>15</v>
      </c>
      <c r="J12" s="10">
        <v>8.8000000000000007</v>
      </c>
      <c r="L12" s="1" t="s">
        <v>325</v>
      </c>
      <c r="M12" s="1" t="s">
        <v>288</v>
      </c>
      <c r="N12" s="1">
        <v>18</v>
      </c>
      <c r="O12" s="10">
        <v>2.6666666666666665</v>
      </c>
      <c r="Q12" s="1" t="s">
        <v>294</v>
      </c>
      <c r="R12" s="1" t="s">
        <v>288</v>
      </c>
      <c r="S12" s="1">
        <v>22</v>
      </c>
      <c r="T12" s="1">
        <v>1.9545454545454546</v>
      </c>
      <c r="V12" s="1" t="s">
        <v>384</v>
      </c>
      <c r="W12" s="1" t="s">
        <v>327</v>
      </c>
      <c r="X12" s="1">
        <v>20</v>
      </c>
      <c r="Y12" s="10">
        <v>21</v>
      </c>
    </row>
    <row r="13" spans="1:25" x14ac:dyDescent="0.25">
      <c r="A13">
        <v>9</v>
      </c>
      <c r="B13" s="1" t="s">
        <v>344</v>
      </c>
      <c r="C13" s="1" t="s">
        <v>295</v>
      </c>
      <c r="D13" s="1">
        <v>27</v>
      </c>
      <c r="E13" s="10">
        <v>12.37037037037037</v>
      </c>
      <c r="G13" s="1" t="s">
        <v>285</v>
      </c>
      <c r="H13" s="1" t="s">
        <v>281</v>
      </c>
      <c r="I13" s="1">
        <v>21</v>
      </c>
      <c r="J13" s="10">
        <v>8.5238095238095237</v>
      </c>
      <c r="L13" s="1" t="s">
        <v>345</v>
      </c>
      <c r="M13" s="1" t="s">
        <v>303</v>
      </c>
      <c r="N13" s="1">
        <v>20</v>
      </c>
      <c r="O13" s="10">
        <v>2.6</v>
      </c>
      <c r="Q13" s="1" t="s">
        <v>328</v>
      </c>
      <c r="R13" s="1" t="s">
        <v>327</v>
      </c>
      <c r="S13" s="1">
        <v>19</v>
      </c>
      <c r="T13" s="1">
        <v>1.9473684210526316</v>
      </c>
      <c r="V13" s="1" t="s">
        <v>310</v>
      </c>
      <c r="W13" s="1" t="s">
        <v>303</v>
      </c>
      <c r="X13" s="1">
        <v>27</v>
      </c>
      <c r="Y13" s="10">
        <v>19.481481481481481</v>
      </c>
    </row>
    <row r="14" spans="1:25" x14ac:dyDescent="0.25">
      <c r="A14">
        <v>10</v>
      </c>
      <c r="B14" s="1" t="s">
        <v>294</v>
      </c>
      <c r="C14" s="1" t="s">
        <v>288</v>
      </c>
      <c r="D14" s="1">
        <v>22</v>
      </c>
      <c r="E14" s="10">
        <v>11.818181818181818</v>
      </c>
      <c r="G14" s="1" t="s">
        <v>341</v>
      </c>
      <c r="H14" s="1" t="s">
        <v>334</v>
      </c>
      <c r="I14" s="1">
        <v>29</v>
      </c>
      <c r="J14" s="10">
        <v>8.3103448275862064</v>
      </c>
      <c r="L14" s="1" t="s">
        <v>296</v>
      </c>
      <c r="M14" s="1" t="s">
        <v>295</v>
      </c>
      <c r="N14" s="1">
        <v>30</v>
      </c>
      <c r="O14" s="10">
        <v>2.4333333333333331</v>
      </c>
      <c r="Q14" s="1" t="s">
        <v>384</v>
      </c>
      <c r="R14" s="1" t="s">
        <v>327</v>
      </c>
      <c r="S14" s="1">
        <v>20</v>
      </c>
      <c r="T14" s="1">
        <v>1.75</v>
      </c>
      <c r="V14" s="1" t="s">
        <v>335</v>
      </c>
      <c r="W14" s="1" t="s">
        <v>334</v>
      </c>
      <c r="X14" s="1">
        <v>25</v>
      </c>
      <c r="Y14" s="10">
        <v>19.36</v>
      </c>
    </row>
    <row r="15" spans="1:25" x14ac:dyDescent="0.25">
      <c r="A15">
        <v>11</v>
      </c>
      <c r="B15" s="1" t="s">
        <v>320</v>
      </c>
      <c r="C15" s="1" t="s">
        <v>281</v>
      </c>
      <c r="D15" s="1">
        <v>28</v>
      </c>
      <c r="E15" s="10">
        <v>11.607142857142858</v>
      </c>
      <c r="G15" s="1" t="s">
        <v>351</v>
      </c>
      <c r="H15" s="1" t="s">
        <v>348</v>
      </c>
      <c r="I15" s="1">
        <v>26</v>
      </c>
      <c r="J15" s="10">
        <v>8.2692307692307701</v>
      </c>
      <c r="L15" s="1" t="s">
        <v>318</v>
      </c>
      <c r="M15" s="1" t="s">
        <v>303</v>
      </c>
      <c r="N15" s="1">
        <v>27</v>
      </c>
      <c r="O15" s="10">
        <v>2.3703703703703702</v>
      </c>
      <c r="Q15" s="1" t="s">
        <v>317</v>
      </c>
      <c r="R15" s="1" t="s">
        <v>295</v>
      </c>
      <c r="S15" s="1">
        <v>13</v>
      </c>
      <c r="T15" s="1">
        <v>1.6923076923076923</v>
      </c>
      <c r="V15" s="1" t="s">
        <v>358</v>
      </c>
      <c r="W15" s="1" t="s">
        <v>357</v>
      </c>
      <c r="X15" s="1">
        <v>25</v>
      </c>
      <c r="Y15" s="10">
        <v>19.3</v>
      </c>
    </row>
    <row r="16" spans="1:25" x14ac:dyDescent="0.25">
      <c r="A16">
        <v>12</v>
      </c>
      <c r="B16" s="1" t="s">
        <v>384</v>
      </c>
      <c r="C16" s="1" t="s">
        <v>327</v>
      </c>
      <c r="D16" s="1">
        <v>20</v>
      </c>
      <c r="E16" s="10">
        <v>11.35</v>
      </c>
      <c r="G16" s="1" t="s">
        <v>316</v>
      </c>
      <c r="H16" s="1" t="s">
        <v>311</v>
      </c>
      <c r="I16" s="1">
        <v>27</v>
      </c>
      <c r="J16" s="10">
        <v>7.7777777777777777</v>
      </c>
      <c r="L16" s="1" t="s">
        <v>292</v>
      </c>
      <c r="M16" s="1" t="s">
        <v>288</v>
      </c>
      <c r="N16" s="1">
        <v>22</v>
      </c>
      <c r="O16" s="10">
        <v>2.3636363636363638</v>
      </c>
      <c r="Q16" s="1" t="s">
        <v>347</v>
      </c>
      <c r="R16" s="1" t="s">
        <v>303</v>
      </c>
      <c r="S16" s="1">
        <v>23</v>
      </c>
      <c r="T16" s="1">
        <v>1.6521739130434783</v>
      </c>
      <c r="V16" s="1" t="s">
        <v>356</v>
      </c>
      <c r="W16" s="1" t="s">
        <v>348</v>
      </c>
      <c r="X16" s="1">
        <v>17</v>
      </c>
      <c r="Y16" s="10">
        <v>18.441176470588236</v>
      </c>
    </row>
    <row r="17" spans="1:25" x14ac:dyDescent="0.25">
      <c r="A17">
        <v>13</v>
      </c>
      <c r="B17" s="1" t="s">
        <v>275</v>
      </c>
      <c r="C17" s="1" t="s">
        <v>357</v>
      </c>
      <c r="D17" s="1">
        <v>19</v>
      </c>
      <c r="E17" s="10">
        <v>11</v>
      </c>
      <c r="G17" s="1" t="s">
        <v>293</v>
      </c>
      <c r="H17" s="1" t="s">
        <v>288</v>
      </c>
      <c r="I17" s="1">
        <v>22</v>
      </c>
      <c r="J17" s="10">
        <v>7.7727272727272725</v>
      </c>
      <c r="L17" s="1" t="s">
        <v>335</v>
      </c>
      <c r="M17" s="1" t="s">
        <v>334</v>
      </c>
      <c r="N17" s="1">
        <v>25</v>
      </c>
      <c r="O17" s="10">
        <v>2.3199999999999998</v>
      </c>
      <c r="Q17" s="1" t="s">
        <v>355</v>
      </c>
      <c r="R17" s="1" t="s">
        <v>348</v>
      </c>
      <c r="S17" s="1">
        <v>25</v>
      </c>
      <c r="T17" s="1">
        <v>1.64</v>
      </c>
      <c r="V17" s="1" t="s">
        <v>344</v>
      </c>
      <c r="W17" s="1" t="s">
        <v>295</v>
      </c>
      <c r="X17" s="1">
        <v>27</v>
      </c>
      <c r="Y17" s="10">
        <v>18.407407407407408</v>
      </c>
    </row>
    <row r="18" spans="1:25" x14ac:dyDescent="0.25">
      <c r="A18">
        <v>14</v>
      </c>
      <c r="B18" s="1" t="s">
        <v>285</v>
      </c>
      <c r="C18" s="1" t="s">
        <v>281</v>
      </c>
      <c r="D18" s="1">
        <v>21</v>
      </c>
      <c r="E18" s="10">
        <v>11</v>
      </c>
      <c r="G18" s="1" t="s">
        <v>384</v>
      </c>
      <c r="H18" s="1" t="s">
        <v>327</v>
      </c>
      <c r="I18" s="1">
        <v>20</v>
      </c>
      <c r="J18" s="10">
        <v>7.75</v>
      </c>
      <c r="L18" s="1" t="s">
        <v>361</v>
      </c>
      <c r="M18" s="1" t="s">
        <v>357</v>
      </c>
      <c r="N18" s="1">
        <v>30</v>
      </c>
      <c r="O18" s="10">
        <v>2.2999999999999998</v>
      </c>
      <c r="Q18" s="1" t="s">
        <v>312</v>
      </c>
      <c r="R18" s="1" t="s">
        <v>311</v>
      </c>
      <c r="S18" s="1">
        <v>21</v>
      </c>
      <c r="T18" s="1">
        <v>1.5714285714285714</v>
      </c>
      <c r="V18" s="1" t="s">
        <v>280</v>
      </c>
      <c r="W18" s="1" t="s">
        <v>311</v>
      </c>
      <c r="X18" s="1">
        <v>30</v>
      </c>
      <c r="Y18" s="10">
        <v>17.783333333333335</v>
      </c>
    </row>
    <row r="19" spans="1:25" x14ac:dyDescent="0.25">
      <c r="A19">
        <v>15</v>
      </c>
      <c r="B19" s="1" t="s">
        <v>341</v>
      </c>
      <c r="C19" s="1" t="s">
        <v>334</v>
      </c>
      <c r="D19" s="1">
        <v>29</v>
      </c>
      <c r="E19" s="10">
        <v>10.482758620689655</v>
      </c>
      <c r="G19" s="1" t="s">
        <v>272</v>
      </c>
      <c r="H19" s="1" t="s">
        <v>281</v>
      </c>
      <c r="I19" s="1">
        <v>27</v>
      </c>
      <c r="J19" s="10">
        <v>7.3703703703703702</v>
      </c>
      <c r="L19" s="1" t="s">
        <v>299</v>
      </c>
      <c r="M19" s="1" t="s">
        <v>295</v>
      </c>
      <c r="N19" s="1">
        <v>26</v>
      </c>
      <c r="O19" s="10">
        <v>2.1153846153846154</v>
      </c>
      <c r="Q19" s="1" t="s">
        <v>344</v>
      </c>
      <c r="R19" s="1" t="s">
        <v>295</v>
      </c>
      <c r="S19" s="1">
        <v>27</v>
      </c>
      <c r="T19" s="1">
        <v>1.5555555555555556</v>
      </c>
      <c r="V19" s="1" t="s">
        <v>276</v>
      </c>
      <c r="W19" s="1" t="s">
        <v>327</v>
      </c>
      <c r="X19" s="1">
        <v>11</v>
      </c>
      <c r="Y19" s="10">
        <v>17.772727272727273</v>
      </c>
    </row>
    <row r="20" spans="1:25" ht="6" customHeight="1" x14ac:dyDescent="0.25">
      <c r="R20" s="4"/>
      <c r="S20" s="7"/>
    </row>
    <row r="21" spans="1:25" x14ac:dyDescent="0.25">
      <c r="B21" s="21" t="s">
        <v>22</v>
      </c>
      <c r="C21" s="21"/>
      <c r="D21" s="21"/>
      <c r="E21" s="21"/>
      <c r="G21" s="21" t="s">
        <v>23</v>
      </c>
      <c r="H21" s="21"/>
      <c r="I21" s="21"/>
      <c r="J21" s="21"/>
      <c r="L21" s="21" t="s">
        <v>24</v>
      </c>
      <c r="M21" s="21"/>
      <c r="N21" s="21"/>
      <c r="O21" s="21"/>
      <c r="Q21" s="21" t="s">
        <v>25</v>
      </c>
      <c r="R21" s="21"/>
      <c r="S21" s="21"/>
      <c r="T21" s="21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285</v>
      </c>
      <c r="C23" s="1" t="s">
        <v>281</v>
      </c>
      <c r="D23" s="1">
        <v>21</v>
      </c>
      <c r="E23" s="10">
        <v>1.9523809523809523</v>
      </c>
      <c r="F23" s="8"/>
      <c r="G23" s="1" t="s">
        <v>332</v>
      </c>
      <c r="H23" s="1" t="s">
        <v>327</v>
      </c>
      <c r="I23" s="1">
        <v>15</v>
      </c>
      <c r="J23" s="10">
        <v>3</v>
      </c>
      <c r="K23" s="8"/>
      <c r="L23" s="1" t="s">
        <v>280</v>
      </c>
      <c r="M23" s="1" t="s">
        <v>311</v>
      </c>
      <c r="N23" s="1">
        <v>30</v>
      </c>
      <c r="O23" s="10">
        <v>2.1666666666666665</v>
      </c>
      <c r="Q23" s="1" t="s">
        <v>372</v>
      </c>
      <c r="R23" s="1" t="s">
        <v>288</v>
      </c>
      <c r="S23" s="1">
        <v>26</v>
      </c>
      <c r="T23" s="1">
        <v>2.7692307692307692</v>
      </c>
    </row>
    <row r="24" spans="1:25" x14ac:dyDescent="0.25">
      <c r="A24">
        <v>2</v>
      </c>
      <c r="B24" s="1" t="s">
        <v>358</v>
      </c>
      <c r="C24" s="1" t="s">
        <v>357</v>
      </c>
      <c r="D24" s="1">
        <v>25</v>
      </c>
      <c r="E24" s="10">
        <v>1.24</v>
      </c>
      <c r="F24" s="8"/>
      <c r="G24" s="1" t="s">
        <v>335</v>
      </c>
      <c r="H24" s="1" t="s">
        <v>334</v>
      </c>
      <c r="I24" s="1">
        <v>25</v>
      </c>
      <c r="J24" s="10">
        <v>2.76</v>
      </c>
      <c r="L24" s="1" t="s">
        <v>309</v>
      </c>
      <c r="M24" s="1" t="s">
        <v>303</v>
      </c>
      <c r="N24" s="1">
        <v>27</v>
      </c>
      <c r="O24" s="10">
        <v>2.0370370370370372</v>
      </c>
      <c r="Q24" s="1" t="s">
        <v>320</v>
      </c>
      <c r="R24" s="1" t="s">
        <v>281</v>
      </c>
      <c r="S24" s="1">
        <v>28</v>
      </c>
      <c r="T24" s="1">
        <v>2.7142857142857144</v>
      </c>
    </row>
    <row r="25" spans="1:25" x14ac:dyDescent="0.25">
      <c r="A25">
        <v>3</v>
      </c>
      <c r="B25" s="1" t="s">
        <v>356</v>
      </c>
      <c r="C25" s="1" t="s">
        <v>348</v>
      </c>
      <c r="D25" s="1">
        <v>17</v>
      </c>
      <c r="E25" s="10">
        <v>1.2352941176470589</v>
      </c>
      <c r="F25" s="8"/>
      <c r="G25" s="1" t="s">
        <v>341</v>
      </c>
      <c r="H25" s="1" t="s">
        <v>334</v>
      </c>
      <c r="I25" s="1">
        <v>29</v>
      </c>
      <c r="J25" s="10">
        <v>2.6551724137931036</v>
      </c>
      <c r="L25" s="1" t="s">
        <v>275</v>
      </c>
      <c r="M25" s="1" t="s">
        <v>357</v>
      </c>
      <c r="N25" s="1">
        <v>19</v>
      </c>
      <c r="O25" s="10">
        <v>2</v>
      </c>
      <c r="Q25" s="1" t="s">
        <v>302</v>
      </c>
      <c r="R25" s="1" t="s">
        <v>295</v>
      </c>
      <c r="S25" s="1">
        <v>26</v>
      </c>
      <c r="T25" s="1">
        <v>2.5384615384615383</v>
      </c>
    </row>
    <row r="26" spans="1:25" x14ac:dyDescent="0.25">
      <c r="A26">
        <v>4</v>
      </c>
      <c r="B26" s="1" t="s">
        <v>355</v>
      </c>
      <c r="C26" s="1" t="s">
        <v>348</v>
      </c>
      <c r="D26" s="1">
        <v>25</v>
      </c>
      <c r="E26" s="10">
        <v>1.2</v>
      </c>
      <c r="F26" s="8"/>
      <c r="G26" s="1" t="s">
        <v>297</v>
      </c>
      <c r="H26" s="1" t="s">
        <v>295</v>
      </c>
      <c r="I26" s="1">
        <v>17</v>
      </c>
      <c r="J26" s="10">
        <v>2.2941176470588234</v>
      </c>
      <c r="L26" s="1" t="s">
        <v>274</v>
      </c>
      <c r="M26" s="1" t="s">
        <v>357</v>
      </c>
      <c r="N26" s="1">
        <v>31</v>
      </c>
      <c r="O26" s="10">
        <v>1.903225806451613</v>
      </c>
      <c r="Q26" s="1" t="s">
        <v>347</v>
      </c>
      <c r="R26" s="1" t="s">
        <v>303</v>
      </c>
      <c r="S26" s="1">
        <v>23</v>
      </c>
      <c r="T26" s="1">
        <v>2.5217391304347827</v>
      </c>
    </row>
    <row r="27" spans="1:25" x14ac:dyDescent="0.25">
      <c r="A27">
        <v>5</v>
      </c>
      <c r="B27" s="1" t="s">
        <v>332</v>
      </c>
      <c r="C27" s="1" t="s">
        <v>327</v>
      </c>
      <c r="D27" s="1">
        <v>15</v>
      </c>
      <c r="E27" s="10">
        <v>1</v>
      </c>
      <c r="F27" s="8"/>
      <c r="G27" s="1" t="s">
        <v>272</v>
      </c>
      <c r="H27" s="1" t="s">
        <v>281</v>
      </c>
      <c r="I27" s="1">
        <v>27</v>
      </c>
      <c r="J27" s="10">
        <v>2.2592592592592591</v>
      </c>
      <c r="L27" s="1" t="s">
        <v>319</v>
      </c>
      <c r="M27" s="1" t="s">
        <v>311</v>
      </c>
      <c r="N27" s="1">
        <v>19</v>
      </c>
      <c r="O27" s="10">
        <v>1.7894736842105263</v>
      </c>
      <c r="Q27" s="1" t="s">
        <v>272</v>
      </c>
      <c r="R27" s="1" t="s">
        <v>281</v>
      </c>
      <c r="S27" s="1">
        <v>27</v>
      </c>
      <c r="T27" s="1">
        <v>2.5185185185185186</v>
      </c>
    </row>
    <row r="28" spans="1:25" x14ac:dyDescent="0.25">
      <c r="A28">
        <v>6</v>
      </c>
      <c r="B28" s="1" t="s">
        <v>345</v>
      </c>
      <c r="C28" s="1" t="s">
        <v>303</v>
      </c>
      <c r="D28" s="1">
        <v>20</v>
      </c>
      <c r="E28" s="10">
        <v>0.95</v>
      </c>
      <c r="G28" s="1" t="s">
        <v>280</v>
      </c>
      <c r="H28" s="1" t="s">
        <v>311</v>
      </c>
      <c r="I28" s="1">
        <v>30</v>
      </c>
      <c r="J28" s="10">
        <v>2.2333333333333334</v>
      </c>
      <c r="L28" s="1" t="s">
        <v>345</v>
      </c>
      <c r="M28" s="1" t="s">
        <v>303</v>
      </c>
      <c r="N28" s="1">
        <v>20</v>
      </c>
      <c r="O28" s="10">
        <v>1.7</v>
      </c>
      <c r="Q28" s="1" t="s">
        <v>341</v>
      </c>
      <c r="R28" s="1" t="s">
        <v>334</v>
      </c>
      <c r="S28" s="1">
        <v>29</v>
      </c>
      <c r="T28" s="1">
        <v>2.2068965517241379</v>
      </c>
    </row>
    <row r="29" spans="1:25" x14ac:dyDescent="0.25">
      <c r="A29">
        <v>7</v>
      </c>
      <c r="B29" s="1" t="s">
        <v>317</v>
      </c>
      <c r="C29" s="1" t="s">
        <v>295</v>
      </c>
      <c r="D29" s="1">
        <v>13</v>
      </c>
      <c r="E29" s="10">
        <v>0.92307692307692313</v>
      </c>
      <c r="F29" s="8"/>
      <c r="G29" s="1" t="s">
        <v>293</v>
      </c>
      <c r="H29" s="1" t="s">
        <v>288</v>
      </c>
      <c r="I29" s="1">
        <v>22</v>
      </c>
      <c r="J29" s="10">
        <v>2.2272727272727271</v>
      </c>
      <c r="L29" s="1" t="s">
        <v>292</v>
      </c>
      <c r="M29" s="1" t="s">
        <v>288</v>
      </c>
      <c r="N29" s="1">
        <v>22</v>
      </c>
      <c r="O29" s="10">
        <v>1.6818181818181819</v>
      </c>
      <c r="Q29" s="1" t="s">
        <v>294</v>
      </c>
      <c r="R29" s="1" t="s">
        <v>288</v>
      </c>
      <c r="S29" s="1">
        <v>22</v>
      </c>
      <c r="T29" s="1">
        <v>2.1818181818181817</v>
      </c>
    </row>
    <row r="30" spans="1:25" x14ac:dyDescent="0.25">
      <c r="A30">
        <v>8</v>
      </c>
      <c r="B30" s="1" t="s">
        <v>372</v>
      </c>
      <c r="C30" s="1" t="s">
        <v>288</v>
      </c>
      <c r="D30" s="1">
        <v>26</v>
      </c>
      <c r="E30" s="10">
        <v>0.84615384615384615</v>
      </c>
      <c r="F30" s="8"/>
      <c r="G30" s="1" t="s">
        <v>351</v>
      </c>
      <c r="H30" s="1" t="s">
        <v>348</v>
      </c>
      <c r="I30" s="1">
        <v>26</v>
      </c>
      <c r="J30" s="10">
        <v>2.1923076923076925</v>
      </c>
      <c r="L30" s="1" t="s">
        <v>308</v>
      </c>
      <c r="M30" s="1" t="s">
        <v>334</v>
      </c>
      <c r="N30" s="1">
        <v>24</v>
      </c>
      <c r="O30" s="10">
        <v>1.5833333333333333</v>
      </c>
      <c r="Q30" s="1" t="s">
        <v>384</v>
      </c>
      <c r="R30" s="1" t="s">
        <v>327</v>
      </c>
      <c r="S30" s="1">
        <v>20</v>
      </c>
      <c r="T30" s="1">
        <v>2.0499999999999998</v>
      </c>
    </row>
    <row r="31" spans="1:25" x14ac:dyDescent="0.25">
      <c r="A31">
        <v>9</v>
      </c>
      <c r="B31" s="1" t="s">
        <v>274</v>
      </c>
      <c r="C31" s="1" t="s">
        <v>357</v>
      </c>
      <c r="D31" s="1">
        <v>31</v>
      </c>
      <c r="E31" s="10">
        <v>0.77419354838709675</v>
      </c>
      <c r="F31" s="8"/>
      <c r="G31" s="1" t="s">
        <v>372</v>
      </c>
      <c r="H31" s="1" t="s">
        <v>288</v>
      </c>
      <c r="I31" s="1">
        <v>26</v>
      </c>
      <c r="J31" s="10">
        <v>2.1538461538461537</v>
      </c>
      <c r="L31" s="1" t="s">
        <v>355</v>
      </c>
      <c r="M31" s="1" t="s">
        <v>348</v>
      </c>
      <c r="N31" s="1">
        <v>25</v>
      </c>
      <c r="O31" s="10">
        <v>1.24</v>
      </c>
      <c r="Q31" s="1" t="s">
        <v>310</v>
      </c>
      <c r="R31" s="1" t="s">
        <v>303</v>
      </c>
      <c r="S31" s="1">
        <v>27</v>
      </c>
      <c r="T31" s="1">
        <v>1.962962962962963</v>
      </c>
    </row>
    <row r="32" spans="1:25" x14ac:dyDescent="0.25">
      <c r="A32">
        <v>10</v>
      </c>
      <c r="B32" s="1" t="s">
        <v>302</v>
      </c>
      <c r="C32" s="1" t="s">
        <v>295</v>
      </c>
      <c r="D32" s="1">
        <v>26</v>
      </c>
      <c r="E32" s="10">
        <v>0.61538461538461542</v>
      </c>
      <c r="F32" s="8"/>
      <c r="G32" s="1" t="s">
        <v>349</v>
      </c>
      <c r="H32" s="1" t="s">
        <v>348</v>
      </c>
      <c r="I32" s="1">
        <v>26</v>
      </c>
      <c r="J32" s="10">
        <v>2.0384615384615383</v>
      </c>
      <c r="L32" s="1" t="s">
        <v>317</v>
      </c>
      <c r="M32" s="1" t="s">
        <v>295</v>
      </c>
      <c r="N32" s="1">
        <v>13</v>
      </c>
      <c r="O32" s="10">
        <v>1.2307692307692308</v>
      </c>
      <c r="Q32" s="1" t="s">
        <v>308</v>
      </c>
      <c r="R32" s="1" t="s">
        <v>334</v>
      </c>
      <c r="S32" s="1">
        <v>24</v>
      </c>
      <c r="T32" s="1">
        <v>1.9583333333333333</v>
      </c>
    </row>
    <row r="33" spans="1:20" x14ac:dyDescent="0.25">
      <c r="A33">
        <v>11</v>
      </c>
      <c r="B33" s="1" t="s">
        <v>304</v>
      </c>
      <c r="C33" s="1" t="s">
        <v>303</v>
      </c>
      <c r="D33" s="1">
        <v>22</v>
      </c>
      <c r="E33" s="10">
        <v>0.59090909090909094</v>
      </c>
      <c r="F33" s="8"/>
      <c r="G33" s="1" t="s">
        <v>344</v>
      </c>
      <c r="H33" s="1" t="s">
        <v>295</v>
      </c>
      <c r="I33" s="1">
        <v>27</v>
      </c>
      <c r="J33" s="10">
        <v>2.0370370370370372</v>
      </c>
      <c r="L33" s="1" t="s">
        <v>315</v>
      </c>
      <c r="M33" s="1" t="s">
        <v>311</v>
      </c>
      <c r="N33" s="1">
        <v>28</v>
      </c>
      <c r="O33" s="10">
        <v>1.2142857142857142</v>
      </c>
      <c r="Q33" s="1" t="s">
        <v>285</v>
      </c>
      <c r="R33" s="1" t="s">
        <v>281</v>
      </c>
      <c r="S33" s="1">
        <v>21</v>
      </c>
      <c r="T33" s="1">
        <v>1.9523809523809523</v>
      </c>
    </row>
    <row r="34" spans="1:20" x14ac:dyDescent="0.25">
      <c r="A34">
        <v>12</v>
      </c>
      <c r="B34" s="1" t="s">
        <v>343</v>
      </c>
      <c r="C34" s="1" t="s">
        <v>288</v>
      </c>
      <c r="D34" s="1">
        <v>14</v>
      </c>
      <c r="E34" s="10">
        <v>0.5714285714285714</v>
      </c>
      <c r="F34" s="8"/>
      <c r="G34" s="1" t="s">
        <v>320</v>
      </c>
      <c r="H34" s="1" t="s">
        <v>281</v>
      </c>
      <c r="I34" s="1">
        <v>28</v>
      </c>
      <c r="J34" s="10">
        <v>2.0357142857142856</v>
      </c>
      <c r="L34" s="1" t="s">
        <v>291</v>
      </c>
      <c r="M34" s="1" t="s">
        <v>288</v>
      </c>
      <c r="N34" s="1">
        <v>24</v>
      </c>
      <c r="O34" s="10">
        <v>1.2083333333333333</v>
      </c>
      <c r="Q34" s="1" t="s">
        <v>280</v>
      </c>
      <c r="R34" s="1" t="s">
        <v>311</v>
      </c>
      <c r="S34" s="1">
        <v>30</v>
      </c>
      <c r="T34" s="1">
        <v>1.8666666666666667</v>
      </c>
    </row>
    <row r="35" spans="1:20" x14ac:dyDescent="0.25">
      <c r="A35">
        <v>13</v>
      </c>
      <c r="B35" s="1" t="s">
        <v>293</v>
      </c>
      <c r="C35" s="1" t="s">
        <v>288</v>
      </c>
      <c r="D35" s="1">
        <v>22</v>
      </c>
      <c r="E35" s="10">
        <v>0.54545454545454541</v>
      </c>
      <c r="F35" s="8"/>
      <c r="G35" s="1" t="s">
        <v>337</v>
      </c>
      <c r="H35" s="1" t="s">
        <v>334</v>
      </c>
      <c r="I35" s="1">
        <v>21</v>
      </c>
      <c r="J35" s="10">
        <v>2</v>
      </c>
      <c r="L35" s="1" t="s">
        <v>350</v>
      </c>
      <c r="M35" s="1" t="s">
        <v>348</v>
      </c>
      <c r="N35" s="1">
        <v>29</v>
      </c>
      <c r="O35" s="10">
        <v>1.1724137931034482</v>
      </c>
      <c r="Q35" s="1" t="s">
        <v>344</v>
      </c>
      <c r="R35" s="1" t="s">
        <v>295</v>
      </c>
      <c r="S35" s="1">
        <v>27</v>
      </c>
      <c r="T35" s="1">
        <v>1.7777777777777777</v>
      </c>
    </row>
    <row r="36" spans="1:20" x14ac:dyDescent="0.25">
      <c r="A36">
        <v>14</v>
      </c>
      <c r="B36" s="1" t="s">
        <v>335</v>
      </c>
      <c r="C36" s="1" t="s">
        <v>334</v>
      </c>
      <c r="D36" s="1">
        <v>25</v>
      </c>
      <c r="E36" s="10">
        <v>0.52</v>
      </c>
      <c r="F36" s="8"/>
      <c r="G36" s="1" t="s">
        <v>365</v>
      </c>
      <c r="H36" s="1" t="s">
        <v>357</v>
      </c>
      <c r="I36" s="1">
        <v>11</v>
      </c>
      <c r="J36" s="10">
        <v>1.9090909090909092</v>
      </c>
      <c r="L36" s="1" t="s">
        <v>299</v>
      </c>
      <c r="M36" s="1" t="s">
        <v>295</v>
      </c>
      <c r="N36" s="1">
        <v>26</v>
      </c>
      <c r="O36" s="10">
        <v>1.1538461538461537</v>
      </c>
      <c r="Q36" s="1" t="s">
        <v>318</v>
      </c>
      <c r="R36" s="1" t="s">
        <v>303</v>
      </c>
      <c r="S36" s="1">
        <v>27</v>
      </c>
      <c r="T36" s="1">
        <v>1.7037037037037037</v>
      </c>
    </row>
    <row r="37" spans="1:20" x14ac:dyDescent="0.25">
      <c r="A37">
        <v>15</v>
      </c>
      <c r="B37" s="1" t="s">
        <v>272</v>
      </c>
      <c r="C37" s="1" t="s">
        <v>281</v>
      </c>
      <c r="D37" s="1">
        <v>27</v>
      </c>
      <c r="E37" s="10">
        <v>0.51851851851851849</v>
      </c>
      <c r="F37" s="8"/>
      <c r="G37" s="1" t="s">
        <v>304</v>
      </c>
      <c r="H37" s="1" t="s">
        <v>303</v>
      </c>
      <c r="I37" s="1">
        <v>22</v>
      </c>
      <c r="J37" s="10">
        <v>1.9090909090909092</v>
      </c>
      <c r="L37" s="1" t="s">
        <v>286</v>
      </c>
      <c r="M37" s="1" t="s">
        <v>281</v>
      </c>
      <c r="N37" s="1">
        <v>28</v>
      </c>
      <c r="O37" s="10">
        <v>1.0714285714285714</v>
      </c>
      <c r="Q37" s="1" t="s">
        <v>358</v>
      </c>
      <c r="R37" s="1" t="s">
        <v>357</v>
      </c>
      <c r="S37" s="1">
        <v>25</v>
      </c>
      <c r="T37" s="1">
        <v>1.48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0"/>
  <sheetViews>
    <sheetView workbookViewId="0">
      <selection activeCell="U9" sqref="U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9.140625" customWidth="1"/>
  </cols>
  <sheetData>
    <row r="1" spans="1:20" x14ac:dyDescent="0.25">
      <c r="A1" t="s">
        <v>273</v>
      </c>
    </row>
    <row r="2" spans="1:20" x14ac:dyDescent="0.25">
      <c r="A2" s="45" t="s">
        <v>357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11" t="s">
        <v>357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274</v>
      </c>
      <c r="B4" s="1">
        <v>31</v>
      </c>
      <c r="C4" s="1">
        <v>145</v>
      </c>
      <c r="D4" s="1">
        <v>59</v>
      </c>
      <c r="E4" s="1">
        <v>28</v>
      </c>
      <c r="F4" s="1">
        <v>130</v>
      </c>
      <c r="G4" s="1">
        <v>85</v>
      </c>
      <c r="H4" s="1">
        <v>72</v>
      </c>
      <c r="I4" s="1">
        <v>24</v>
      </c>
      <c r="J4" s="1">
        <v>22</v>
      </c>
      <c r="K4" s="1">
        <v>0</v>
      </c>
      <c r="L4" s="1">
        <v>0</v>
      </c>
      <c r="M4" s="1">
        <v>495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25.951612903225808</v>
      </c>
      <c r="R4">
        <f>SUM(M4,I4,H4,(G4*1.5),F4)</f>
        <v>848.5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361</v>
      </c>
      <c r="B5" s="1">
        <v>30</v>
      </c>
      <c r="C5" s="1">
        <v>27</v>
      </c>
      <c r="D5" s="1">
        <v>3</v>
      </c>
      <c r="E5" s="1">
        <v>13</v>
      </c>
      <c r="F5" s="1">
        <v>198</v>
      </c>
      <c r="G5" s="1">
        <v>69</v>
      </c>
      <c r="H5" s="1">
        <v>38</v>
      </c>
      <c r="I5" s="1">
        <v>3</v>
      </c>
      <c r="J5" s="1">
        <v>54</v>
      </c>
      <c r="K5" s="1">
        <v>0</v>
      </c>
      <c r="L5" s="1">
        <v>0</v>
      </c>
      <c r="M5" s="1">
        <v>76</v>
      </c>
      <c r="N5" s="1">
        <f>VLOOKUP(A5,Games!$A$2:$D$527,3,FALSE)</f>
        <v>0</v>
      </c>
      <c r="O5" s="1">
        <f>VLOOKUP(A5,Games!$A$2:$D$527,4,FALSE)</f>
        <v>30</v>
      </c>
      <c r="P5" s="3">
        <f t="shared" ref="P5:P11" si="0">(R5-S5)/B5</f>
        <v>10.35</v>
      </c>
      <c r="R5">
        <f t="shared" ref="R5:R11" si="1">SUM(M5,I5,H5,(G5*1.5),F5)</f>
        <v>418.5</v>
      </c>
      <c r="S5">
        <f t="shared" ref="S5:S11" si="2">SUM((J5*2),(K5*3),(L5*4))</f>
        <v>108</v>
      </c>
      <c r="T5" t="str">
        <f>IFERROR(VLOOKUP(A5,Games!$I$2:$I$246,1,FALSE)," ")</f>
        <v xml:space="preserve"> </v>
      </c>
    </row>
    <row r="6" spans="1:20" x14ac:dyDescent="0.25">
      <c r="A6" s="2" t="s">
        <v>362</v>
      </c>
      <c r="B6" s="1">
        <v>29</v>
      </c>
      <c r="C6" s="1">
        <v>12</v>
      </c>
      <c r="D6" s="1">
        <v>26</v>
      </c>
      <c r="E6" s="1">
        <v>1</v>
      </c>
      <c r="F6" s="1">
        <v>140</v>
      </c>
      <c r="G6" s="1">
        <v>18</v>
      </c>
      <c r="H6" s="1">
        <v>17</v>
      </c>
      <c r="I6" s="1">
        <v>1</v>
      </c>
      <c r="J6" s="1">
        <v>18</v>
      </c>
      <c r="K6" s="1">
        <v>0</v>
      </c>
      <c r="L6" s="1">
        <v>0</v>
      </c>
      <c r="M6" s="1">
        <v>103</v>
      </c>
      <c r="N6" s="1">
        <f>VLOOKUP(A6,Games!$A$2:$D$527,3,FALSE)</f>
        <v>0</v>
      </c>
      <c r="O6" s="1">
        <f>VLOOKUP(A6,Games!$A$2:$D$527,4,FALSE)</f>
        <v>29</v>
      </c>
      <c r="P6" s="3">
        <f t="shared" si="0"/>
        <v>8.6896551724137936</v>
      </c>
      <c r="R6">
        <f t="shared" si="1"/>
        <v>288</v>
      </c>
      <c r="S6">
        <f t="shared" si="2"/>
        <v>36</v>
      </c>
      <c r="T6" t="str">
        <f>IFERROR(VLOOKUP(A6,Games!$I$2:$I$246,1,FALSE)," ")</f>
        <v xml:space="preserve"> </v>
      </c>
    </row>
    <row r="7" spans="1:20" x14ac:dyDescent="0.25">
      <c r="A7" s="2" t="s">
        <v>358</v>
      </c>
      <c r="B7" s="1">
        <v>25</v>
      </c>
      <c r="C7" s="1">
        <v>125</v>
      </c>
      <c r="D7" s="1">
        <v>14</v>
      </c>
      <c r="E7" s="1">
        <v>37</v>
      </c>
      <c r="F7" s="1">
        <v>152</v>
      </c>
      <c r="G7" s="1">
        <v>35</v>
      </c>
      <c r="H7" s="1">
        <v>15</v>
      </c>
      <c r="I7" s="1">
        <v>31</v>
      </c>
      <c r="J7" s="1">
        <v>47</v>
      </c>
      <c r="K7" s="1">
        <v>1</v>
      </c>
      <c r="L7" s="1">
        <v>0</v>
      </c>
      <c r="M7" s="1">
        <v>329</v>
      </c>
      <c r="N7" s="1">
        <f>VLOOKUP(A7,Games!$A$2:$D$527,3,FALSE)</f>
        <v>0</v>
      </c>
      <c r="O7" s="1">
        <f>VLOOKUP(A7,Games!$A$2:$D$527,4,FALSE)</f>
        <v>25</v>
      </c>
      <c r="P7" s="3">
        <f t="shared" si="0"/>
        <v>19.3</v>
      </c>
      <c r="R7">
        <f t="shared" si="1"/>
        <v>579.5</v>
      </c>
      <c r="S7">
        <f t="shared" si="2"/>
        <v>97</v>
      </c>
      <c r="T7" t="str">
        <f>IFERROR(VLOOKUP(A7,Games!$I$2:$I$246,1,FALSE)," ")</f>
        <v xml:space="preserve"> </v>
      </c>
    </row>
    <row r="8" spans="1:20" x14ac:dyDescent="0.25">
      <c r="A8" s="2" t="s">
        <v>364</v>
      </c>
      <c r="B8" s="1">
        <v>23</v>
      </c>
      <c r="C8" s="1">
        <v>13</v>
      </c>
      <c r="D8" s="1">
        <v>0</v>
      </c>
      <c r="E8" s="1">
        <v>3</v>
      </c>
      <c r="F8" s="1">
        <v>97</v>
      </c>
      <c r="G8" s="1">
        <v>11</v>
      </c>
      <c r="H8" s="1">
        <v>6</v>
      </c>
      <c r="I8" s="1">
        <v>2</v>
      </c>
      <c r="J8" s="1">
        <v>8</v>
      </c>
      <c r="K8" s="1">
        <v>0</v>
      </c>
      <c r="L8" s="1">
        <v>0</v>
      </c>
      <c r="M8" s="1">
        <v>29</v>
      </c>
      <c r="N8" s="1">
        <f>VLOOKUP(A8,Games!$A$2:$D$527,3,FALSE)</f>
        <v>0</v>
      </c>
      <c r="O8" s="1">
        <f>VLOOKUP(A8,Games!$A$2:$D$527,4,FALSE)</f>
        <v>23</v>
      </c>
      <c r="P8" s="3">
        <f t="shared" si="0"/>
        <v>5.8478260869565215</v>
      </c>
      <c r="R8">
        <f t="shared" si="1"/>
        <v>150.5</v>
      </c>
      <c r="S8">
        <f t="shared" si="2"/>
        <v>16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19</v>
      </c>
      <c r="C9" s="1">
        <v>38</v>
      </c>
      <c r="D9" s="1">
        <v>38</v>
      </c>
      <c r="E9" s="1">
        <v>19</v>
      </c>
      <c r="F9" s="1">
        <v>59</v>
      </c>
      <c r="G9" s="1">
        <v>61</v>
      </c>
      <c r="H9" s="1">
        <v>29</v>
      </c>
      <c r="I9" s="1">
        <v>1</v>
      </c>
      <c r="J9" s="1">
        <v>28</v>
      </c>
      <c r="K9" s="1">
        <v>1</v>
      </c>
      <c r="L9" s="1">
        <v>0</v>
      </c>
      <c r="M9" s="1">
        <v>209</v>
      </c>
      <c r="N9" s="1">
        <f>VLOOKUP(A9,Games!$A$2:$D$527,3,FALSE)</f>
        <v>0</v>
      </c>
      <c r="O9" s="1">
        <f>VLOOKUP(A9,Games!$A$2:$D$527,4,FALSE)</f>
        <v>19</v>
      </c>
      <c r="P9" s="3">
        <f t="shared" si="0"/>
        <v>17.394736842105264</v>
      </c>
      <c r="R9">
        <f t="shared" si="1"/>
        <v>389.5</v>
      </c>
      <c r="S9">
        <f t="shared" si="2"/>
        <v>59</v>
      </c>
      <c r="T9" t="str">
        <f>IFERROR(VLOOKUP(A9,Games!$I$2:$I$246,1,FALSE)," ")</f>
        <v xml:space="preserve"> </v>
      </c>
    </row>
    <row r="10" spans="1:20" x14ac:dyDescent="0.25">
      <c r="A10" s="2" t="s">
        <v>359</v>
      </c>
      <c r="B10" s="1">
        <v>18</v>
      </c>
      <c r="C10" s="1">
        <v>16</v>
      </c>
      <c r="D10" s="1">
        <v>0</v>
      </c>
      <c r="E10" s="1">
        <v>5</v>
      </c>
      <c r="F10" s="1">
        <v>92</v>
      </c>
      <c r="G10" s="1">
        <v>10</v>
      </c>
      <c r="H10" s="1">
        <v>5</v>
      </c>
      <c r="I10" s="1">
        <v>6</v>
      </c>
      <c r="J10" s="1">
        <v>16</v>
      </c>
      <c r="K10" s="1">
        <v>0</v>
      </c>
      <c r="L10" s="1">
        <v>0</v>
      </c>
      <c r="M10" s="1">
        <v>37</v>
      </c>
      <c r="N10" s="1">
        <f>VLOOKUP(A10,Games!$A$2:$D$527,3,FALSE)</f>
        <v>0</v>
      </c>
      <c r="O10" s="1">
        <f>VLOOKUP(A10,Games!$A$2:$D$527,4,FALSE)</f>
        <v>18</v>
      </c>
      <c r="P10" s="3">
        <f t="shared" ref="P10" si="3">(R10-S10)/B10</f>
        <v>6.833333333333333</v>
      </c>
      <c r="R10">
        <f t="shared" si="1"/>
        <v>155</v>
      </c>
      <c r="S10">
        <f t="shared" ref="S10" si="4">SUM((J10*2),(K10*3),(L10*4))</f>
        <v>32</v>
      </c>
      <c r="T10" t="str">
        <f>IFERROR(VLOOKUP(A10,Games!$I$2:$I$246,1,FALSE)," ")</f>
        <v xml:space="preserve"> </v>
      </c>
    </row>
    <row r="11" spans="1:20" x14ac:dyDescent="0.25">
      <c r="A11" s="2" t="s">
        <v>360</v>
      </c>
      <c r="B11" s="1">
        <v>17</v>
      </c>
      <c r="C11" s="1">
        <v>1</v>
      </c>
      <c r="D11" s="1">
        <v>6</v>
      </c>
      <c r="E11" s="1">
        <v>0</v>
      </c>
      <c r="F11" s="1">
        <v>33</v>
      </c>
      <c r="G11" s="1">
        <v>9</v>
      </c>
      <c r="H11" s="1">
        <v>2</v>
      </c>
      <c r="I11" s="1">
        <v>0</v>
      </c>
      <c r="J11" s="1">
        <v>11</v>
      </c>
      <c r="K11" s="1">
        <v>0</v>
      </c>
      <c r="L11" s="1">
        <v>0</v>
      </c>
      <c r="M11" s="1">
        <v>20</v>
      </c>
      <c r="N11" s="1">
        <f>VLOOKUP(A11,Games!$A$2:$D$527,3,FALSE)</f>
        <v>0</v>
      </c>
      <c r="O11" s="1">
        <f>VLOOKUP(A11,Games!$A$2:$D$527,4,FALSE)</f>
        <v>17</v>
      </c>
      <c r="P11" s="3">
        <f t="shared" si="0"/>
        <v>2.7352941176470589</v>
      </c>
      <c r="R11">
        <f t="shared" si="1"/>
        <v>68.5</v>
      </c>
      <c r="S11">
        <f t="shared" si="2"/>
        <v>22</v>
      </c>
      <c r="T11" t="str">
        <f>IFERROR(VLOOKUP(A11,Games!$I$2:$I$246,1,FALSE)," ")</f>
        <v xml:space="preserve"> </v>
      </c>
    </row>
    <row r="12" spans="1:20" x14ac:dyDescent="0.25">
      <c r="A12" s="2" t="s">
        <v>391</v>
      </c>
      <c r="B12" s="1">
        <v>14</v>
      </c>
      <c r="C12" s="1">
        <v>25</v>
      </c>
      <c r="D12" s="1">
        <v>2</v>
      </c>
      <c r="E12" s="1">
        <v>9</v>
      </c>
      <c r="F12" s="1">
        <v>71</v>
      </c>
      <c r="G12" s="1">
        <v>8</v>
      </c>
      <c r="H12" s="1">
        <v>6</v>
      </c>
      <c r="I12" s="1">
        <v>4</v>
      </c>
      <c r="J12" s="1">
        <v>21</v>
      </c>
      <c r="K12" s="1">
        <v>0</v>
      </c>
      <c r="L12" s="1">
        <v>0</v>
      </c>
      <c r="M12" s="1">
        <v>65</v>
      </c>
      <c r="N12" s="1">
        <f>VLOOKUP(A12,Games!$A$2:$D$527,3,FALSE)</f>
        <v>0</v>
      </c>
      <c r="O12" s="1">
        <f>VLOOKUP(A12,Games!$A$2:$D$527,4,FALSE)</f>
        <v>14</v>
      </c>
      <c r="P12" s="3">
        <f t="shared" ref="P12:P13" si="5">(R12-S12)/B12</f>
        <v>8.2857142857142865</v>
      </c>
      <c r="R12">
        <f t="shared" ref="R12:R13" si="6">SUM(M12,I12,H12,(G12*1.5),F12)</f>
        <v>158</v>
      </c>
      <c r="S12">
        <f t="shared" ref="S12:S13" si="7">SUM((J12*2),(K12*3),(L12*4))</f>
        <v>42</v>
      </c>
      <c r="T12" t="str">
        <f>IFERROR(VLOOKUP(A12,Games!$I$2:$I$246,1,FALSE)," ")</f>
        <v xml:space="preserve"> </v>
      </c>
    </row>
    <row r="13" spans="1:20" x14ac:dyDescent="0.25">
      <c r="A13" s="2" t="s">
        <v>365</v>
      </c>
      <c r="B13" s="1">
        <v>11</v>
      </c>
      <c r="C13" s="1">
        <v>5</v>
      </c>
      <c r="D13" s="1">
        <v>0</v>
      </c>
      <c r="E13" s="1">
        <v>0</v>
      </c>
      <c r="F13" s="1">
        <v>33</v>
      </c>
      <c r="G13" s="1">
        <v>6</v>
      </c>
      <c r="H13" s="1">
        <v>4</v>
      </c>
      <c r="I13" s="1">
        <v>3</v>
      </c>
      <c r="J13" s="1">
        <v>21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11</v>
      </c>
      <c r="P13" s="3">
        <f t="shared" si="5"/>
        <v>1.5454545454545454</v>
      </c>
      <c r="R13">
        <f t="shared" si="6"/>
        <v>59</v>
      </c>
      <c r="S13">
        <f t="shared" si="7"/>
        <v>42</v>
      </c>
      <c r="T13" t="str">
        <f>IFERROR(VLOOKUP(A13,Games!$I$2:$I$246,1,FALSE)," ")</f>
        <v xml:space="preserve"> </v>
      </c>
    </row>
    <row r="14" spans="1:20" x14ac:dyDescent="0.25">
      <c r="A14" s="2" t="s">
        <v>406</v>
      </c>
      <c r="B14" s="1">
        <v>9</v>
      </c>
      <c r="C14" s="1">
        <v>6</v>
      </c>
      <c r="D14" s="1">
        <v>3</v>
      </c>
      <c r="E14" s="1">
        <v>3</v>
      </c>
      <c r="F14" s="1">
        <v>55</v>
      </c>
      <c r="G14" s="1">
        <v>10</v>
      </c>
      <c r="H14" s="1">
        <v>11</v>
      </c>
      <c r="I14" s="1">
        <v>3</v>
      </c>
      <c r="J14" s="1">
        <v>15</v>
      </c>
      <c r="K14" s="1">
        <v>0</v>
      </c>
      <c r="L14" s="1">
        <v>0</v>
      </c>
      <c r="M14" s="1">
        <v>24</v>
      </c>
      <c r="N14" s="1">
        <f>VLOOKUP(A14,Games!$A$2:$D$527,3,FALSE)</f>
        <v>0</v>
      </c>
      <c r="O14" s="1">
        <f>VLOOKUP(A14,Games!$A$2:$D$527,4,FALSE)</f>
        <v>9</v>
      </c>
      <c r="P14" s="3">
        <f t="shared" ref="P14:P15" si="8">(R14-S14)/B14</f>
        <v>8.6666666666666661</v>
      </c>
      <c r="R14">
        <f t="shared" ref="R14:R15" si="9">SUM(M14,I14,H14,(G14*1.5),F14)</f>
        <v>108</v>
      </c>
      <c r="S14">
        <f t="shared" ref="S14:S15" si="10">SUM((J14*2),(K14*3),(L14*4))</f>
        <v>30</v>
      </c>
      <c r="T14" t="str">
        <f>IFERROR(VLOOKUP(A14,Games!$I$2:$I$246,1,FALSE)," ")</f>
        <v xml:space="preserve"> </v>
      </c>
    </row>
    <row r="15" spans="1:20" x14ac:dyDescent="0.25">
      <c r="A15" s="2" t="s">
        <v>363</v>
      </c>
      <c r="B15" s="1">
        <v>9</v>
      </c>
      <c r="C15" s="1">
        <v>2</v>
      </c>
      <c r="D15" s="1">
        <v>0</v>
      </c>
      <c r="E15" s="1">
        <v>0</v>
      </c>
      <c r="F15" s="1">
        <v>11</v>
      </c>
      <c r="G15" s="1">
        <v>3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4</v>
      </c>
      <c r="N15" s="1">
        <f>VLOOKUP(A15,Games!$A$2:$D$527,3,FALSE)</f>
        <v>0</v>
      </c>
      <c r="O15" s="1">
        <f>VLOOKUP(A15,Games!$A$2:$D$527,4,FALSE)</f>
        <v>9</v>
      </c>
      <c r="P15" s="3">
        <f t="shared" si="8"/>
        <v>2.1666666666666665</v>
      </c>
      <c r="R15">
        <f t="shared" si="9"/>
        <v>19.5</v>
      </c>
      <c r="S15">
        <f t="shared" si="10"/>
        <v>0</v>
      </c>
      <c r="T15" t="str">
        <f>IFERROR(VLOOKUP(A15,Games!$I$2:$I$246,1,FALSE)," ")</f>
        <v xml:space="preserve"> </v>
      </c>
    </row>
    <row r="16" spans="1:20" x14ac:dyDescent="0.25">
      <c r="A16" s="24" t="s">
        <v>13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45" t="s">
        <v>357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30" si="11">IF(A4=""," ",A4)</f>
        <v>Braydon Toms</v>
      </c>
      <c r="B19" s="1"/>
      <c r="C19" s="3">
        <f t="shared" ref="C19:M19" si="12">IF(ISNUMBER($B4),C4/$B4," ")</f>
        <v>4.67741935483871</v>
      </c>
      <c r="D19" s="3">
        <f t="shared" si="12"/>
        <v>1.903225806451613</v>
      </c>
      <c r="E19" s="3">
        <f t="shared" si="12"/>
        <v>0.90322580645161288</v>
      </c>
      <c r="F19" s="3">
        <f t="shared" si="12"/>
        <v>4.193548387096774</v>
      </c>
      <c r="G19" s="3">
        <f t="shared" si="12"/>
        <v>2.7419354838709675</v>
      </c>
      <c r="H19" s="3">
        <f t="shared" si="12"/>
        <v>2.3225806451612905</v>
      </c>
      <c r="I19" s="3">
        <f t="shared" si="12"/>
        <v>0.77419354838709675</v>
      </c>
      <c r="J19" s="3">
        <f t="shared" si="12"/>
        <v>0.70967741935483875</v>
      </c>
      <c r="K19" s="3">
        <f t="shared" si="12"/>
        <v>0</v>
      </c>
      <c r="L19" s="3">
        <f t="shared" si="12"/>
        <v>0</v>
      </c>
      <c r="M19" s="3">
        <f t="shared" si="12"/>
        <v>15.96774193548387</v>
      </c>
    </row>
    <row r="20" spans="1:13" x14ac:dyDescent="0.25">
      <c r="A20" s="2" t="str">
        <f t="shared" si="11"/>
        <v>Alister Hobson</v>
      </c>
      <c r="B20" s="1"/>
      <c r="C20" s="3">
        <f t="shared" ref="C20:M20" si="13">IF(ISNUMBER($B5),C5/$B5," ")</f>
        <v>0.9</v>
      </c>
      <c r="D20" s="3">
        <f t="shared" si="13"/>
        <v>0.1</v>
      </c>
      <c r="E20" s="3">
        <f t="shared" si="13"/>
        <v>0.43333333333333335</v>
      </c>
      <c r="F20" s="3">
        <f t="shared" si="13"/>
        <v>6.6</v>
      </c>
      <c r="G20" s="3">
        <f t="shared" si="13"/>
        <v>2.2999999999999998</v>
      </c>
      <c r="H20" s="3">
        <f t="shared" si="13"/>
        <v>1.2666666666666666</v>
      </c>
      <c r="I20" s="3">
        <f t="shared" si="13"/>
        <v>0.1</v>
      </c>
      <c r="J20" s="3">
        <f t="shared" si="13"/>
        <v>1.8</v>
      </c>
      <c r="K20" s="3">
        <f t="shared" si="13"/>
        <v>0</v>
      </c>
      <c r="L20" s="3">
        <f t="shared" si="13"/>
        <v>0</v>
      </c>
      <c r="M20" s="3">
        <f t="shared" si="13"/>
        <v>2.5333333333333332</v>
      </c>
    </row>
    <row r="21" spans="1:13" x14ac:dyDescent="0.25">
      <c r="A21" s="2" t="str">
        <f t="shared" si="11"/>
        <v>Chris Kobarg</v>
      </c>
      <c r="B21" s="1"/>
      <c r="C21" s="3">
        <f t="shared" ref="C21:M21" si="14">IF(ISNUMBER($B6),C6/$B6," ")</f>
        <v>0.41379310344827586</v>
      </c>
      <c r="D21" s="3">
        <f t="shared" si="14"/>
        <v>0.89655172413793105</v>
      </c>
      <c r="E21" s="3">
        <f t="shared" si="14"/>
        <v>3.4482758620689655E-2</v>
      </c>
      <c r="F21" s="3">
        <f t="shared" si="14"/>
        <v>4.8275862068965516</v>
      </c>
      <c r="G21" s="3">
        <f t="shared" si="14"/>
        <v>0.62068965517241381</v>
      </c>
      <c r="H21" s="3">
        <f t="shared" si="14"/>
        <v>0.58620689655172409</v>
      </c>
      <c r="I21" s="3">
        <f t="shared" si="14"/>
        <v>3.4482758620689655E-2</v>
      </c>
      <c r="J21" s="3">
        <f t="shared" si="14"/>
        <v>0.62068965517241381</v>
      </c>
      <c r="K21" s="3">
        <f t="shared" si="14"/>
        <v>0</v>
      </c>
      <c r="L21" s="3">
        <f t="shared" si="14"/>
        <v>0</v>
      </c>
      <c r="M21" s="3">
        <f t="shared" si="14"/>
        <v>3.5517241379310347</v>
      </c>
    </row>
    <row r="22" spans="1:13" x14ac:dyDescent="0.25">
      <c r="A22" s="2" t="str">
        <f t="shared" si="11"/>
        <v>Thomas Cole</v>
      </c>
      <c r="B22" s="1"/>
      <c r="C22" s="3">
        <f t="shared" ref="C22:M22" si="15">IF(ISNUMBER($B7),C7/$B7," ")</f>
        <v>5</v>
      </c>
      <c r="D22" s="3">
        <f t="shared" si="15"/>
        <v>0.56000000000000005</v>
      </c>
      <c r="E22" s="3">
        <f t="shared" si="15"/>
        <v>1.48</v>
      </c>
      <c r="F22" s="3">
        <f t="shared" si="15"/>
        <v>6.08</v>
      </c>
      <c r="G22" s="3">
        <f t="shared" si="15"/>
        <v>1.4</v>
      </c>
      <c r="H22" s="3">
        <f t="shared" si="15"/>
        <v>0.6</v>
      </c>
      <c r="I22" s="3">
        <f t="shared" si="15"/>
        <v>1.24</v>
      </c>
      <c r="J22" s="3">
        <f t="shared" si="15"/>
        <v>1.88</v>
      </c>
      <c r="K22" s="3">
        <f t="shared" si="15"/>
        <v>0.04</v>
      </c>
      <c r="L22" s="3">
        <f t="shared" si="15"/>
        <v>0</v>
      </c>
      <c r="M22" s="3">
        <f t="shared" si="15"/>
        <v>13.16</v>
      </c>
    </row>
    <row r="23" spans="1:13" x14ac:dyDescent="0.25">
      <c r="A23" s="2" t="str">
        <f t="shared" si="11"/>
        <v>Tom Byrne</v>
      </c>
      <c r="B23" s="1"/>
      <c r="C23" s="3">
        <f t="shared" ref="C23:M23" si="16">IF(ISNUMBER($B8),C8/$B8," ")</f>
        <v>0.56521739130434778</v>
      </c>
      <c r="D23" s="3">
        <f t="shared" si="16"/>
        <v>0</v>
      </c>
      <c r="E23" s="3">
        <f t="shared" si="16"/>
        <v>0.13043478260869565</v>
      </c>
      <c r="F23" s="3">
        <f t="shared" si="16"/>
        <v>4.2173913043478262</v>
      </c>
      <c r="G23" s="3">
        <f t="shared" si="16"/>
        <v>0.47826086956521741</v>
      </c>
      <c r="H23" s="3">
        <f t="shared" si="16"/>
        <v>0.2608695652173913</v>
      </c>
      <c r="I23" s="3">
        <f t="shared" si="16"/>
        <v>8.6956521739130432E-2</v>
      </c>
      <c r="J23" s="3">
        <f t="shared" si="16"/>
        <v>0.34782608695652173</v>
      </c>
      <c r="K23" s="3">
        <f t="shared" si="16"/>
        <v>0</v>
      </c>
      <c r="L23" s="3">
        <f t="shared" si="16"/>
        <v>0</v>
      </c>
      <c r="M23" s="3">
        <f t="shared" si="16"/>
        <v>1.2608695652173914</v>
      </c>
    </row>
    <row r="24" spans="1:13" x14ac:dyDescent="0.25">
      <c r="A24" s="2" t="str">
        <f t="shared" si="11"/>
        <v>Connor Brownlie</v>
      </c>
      <c r="B24" s="1"/>
      <c r="C24" s="3">
        <f t="shared" ref="C24:M24" si="17">IF(ISNUMBER($B9),C9/$B9," ")</f>
        <v>2</v>
      </c>
      <c r="D24" s="3">
        <f t="shared" si="17"/>
        <v>2</v>
      </c>
      <c r="E24" s="3">
        <f t="shared" si="17"/>
        <v>1</v>
      </c>
      <c r="F24" s="3">
        <f t="shared" si="17"/>
        <v>3.1052631578947367</v>
      </c>
      <c r="G24" s="3">
        <f t="shared" si="17"/>
        <v>3.2105263157894739</v>
      </c>
      <c r="H24" s="3">
        <f t="shared" si="17"/>
        <v>1.5263157894736843</v>
      </c>
      <c r="I24" s="3">
        <f t="shared" si="17"/>
        <v>5.2631578947368418E-2</v>
      </c>
      <c r="J24" s="3">
        <f t="shared" si="17"/>
        <v>1.4736842105263157</v>
      </c>
      <c r="K24" s="3">
        <f t="shared" si="17"/>
        <v>5.2631578947368418E-2</v>
      </c>
      <c r="L24" s="3">
        <f t="shared" si="17"/>
        <v>0</v>
      </c>
      <c r="M24" s="3">
        <f t="shared" si="17"/>
        <v>11</v>
      </c>
    </row>
    <row r="25" spans="1:13" x14ac:dyDescent="0.25">
      <c r="A25" s="2" t="str">
        <f t="shared" si="11"/>
        <v>Matthew Hopkin</v>
      </c>
      <c r="B25" s="1"/>
      <c r="C25" s="3">
        <f t="shared" ref="C25:M25" si="18">IF(ISNUMBER($B10),C10/$B10," ")</f>
        <v>0.88888888888888884</v>
      </c>
      <c r="D25" s="3">
        <f t="shared" si="18"/>
        <v>0</v>
      </c>
      <c r="E25" s="3">
        <f t="shared" si="18"/>
        <v>0.27777777777777779</v>
      </c>
      <c r="F25" s="3">
        <f t="shared" si="18"/>
        <v>5.1111111111111107</v>
      </c>
      <c r="G25" s="3">
        <f t="shared" si="18"/>
        <v>0.55555555555555558</v>
      </c>
      <c r="H25" s="3">
        <f t="shared" si="18"/>
        <v>0.27777777777777779</v>
      </c>
      <c r="I25" s="3">
        <f t="shared" si="18"/>
        <v>0.33333333333333331</v>
      </c>
      <c r="J25" s="3">
        <f t="shared" si="18"/>
        <v>0.88888888888888884</v>
      </c>
      <c r="K25" s="3">
        <f t="shared" si="18"/>
        <v>0</v>
      </c>
      <c r="L25" s="3">
        <f t="shared" si="18"/>
        <v>0</v>
      </c>
      <c r="M25" s="3">
        <f t="shared" si="18"/>
        <v>2.0555555555555554</v>
      </c>
    </row>
    <row r="26" spans="1:13" x14ac:dyDescent="0.25">
      <c r="A26" s="2" t="str">
        <f t="shared" si="11"/>
        <v>Aleksandar Gjorsoski</v>
      </c>
      <c r="B26" s="1"/>
      <c r="C26" s="3">
        <f t="shared" ref="C26:M26" si="19">IF(ISNUMBER($B11),C11/$B11," ")</f>
        <v>5.8823529411764705E-2</v>
      </c>
      <c r="D26" s="3">
        <f t="shared" si="19"/>
        <v>0.35294117647058826</v>
      </c>
      <c r="E26" s="3">
        <f t="shared" si="19"/>
        <v>0</v>
      </c>
      <c r="F26" s="3">
        <f t="shared" si="19"/>
        <v>1.9411764705882353</v>
      </c>
      <c r="G26" s="3">
        <f t="shared" si="19"/>
        <v>0.52941176470588236</v>
      </c>
      <c r="H26" s="3">
        <f t="shared" si="19"/>
        <v>0.11764705882352941</v>
      </c>
      <c r="I26" s="3">
        <f t="shared" si="19"/>
        <v>0</v>
      </c>
      <c r="J26" s="3">
        <f t="shared" si="19"/>
        <v>0.6470588235294118</v>
      </c>
      <c r="K26" s="3">
        <f t="shared" si="19"/>
        <v>0</v>
      </c>
      <c r="L26" s="3">
        <f t="shared" si="19"/>
        <v>0</v>
      </c>
      <c r="M26" s="3">
        <f t="shared" si="19"/>
        <v>1.1764705882352942</v>
      </c>
    </row>
    <row r="27" spans="1:13" x14ac:dyDescent="0.25">
      <c r="A27" s="2" t="str">
        <f t="shared" si="11"/>
        <v>Jacob Doyle</v>
      </c>
      <c r="B27" s="1"/>
      <c r="C27" s="3">
        <f t="shared" ref="C27:M27" si="20">IF(ISNUMBER($B12),C12/$B12," ")</f>
        <v>1.7857142857142858</v>
      </c>
      <c r="D27" s="3">
        <f t="shared" si="20"/>
        <v>0.14285714285714285</v>
      </c>
      <c r="E27" s="3">
        <f t="shared" si="20"/>
        <v>0.6428571428571429</v>
      </c>
      <c r="F27" s="3">
        <f t="shared" si="20"/>
        <v>5.0714285714285712</v>
      </c>
      <c r="G27" s="3">
        <f t="shared" si="20"/>
        <v>0.5714285714285714</v>
      </c>
      <c r="H27" s="3">
        <f t="shared" si="20"/>
        <v>0.42857142857142855</v>
      </c>
      <c r="I27" s="3">
        <f t="shared" si="20"/>
        <v>0.2857142857142857</v>
      </c>
      <c r="J27" s="3">
        <f t="shared" si="20"/>
        <v>1.5</v>
      </c>
      <c r="K27" s="3">
        <f t="shared" si="20"/>
        <v>0</v>
      </c>
      <c r="L27" s="3">
        <f t="shared" si="20"/>
        <v>0</v>
      </c>
      <c r="M27" s="3">
        <f t="shared" si="20"/>
        <v>4.6428571428571432</v>
      </c>
    </row>
    <row r="28" spans="1:13" x14ac:dyDescent="0.25">
      <c r="A28" s="2" t="str">
        <f t="shared" si="11"/>
        <v>Ajak Lual</v>
      </c>
      <c r="B28" s="1"/>
      <c r="C28" s="3">
        <f t="shared" ref="C28:M28" si="21">IF(ISNUMBER($B13),C13/$B13," ")</f>
        <v>0.45454545454545453</v>
      </c>
      <c r="D28" s="3">
        <f t="shared" si="21"/>
        <v>0</v>
      </c>
      <c r="E28" s="3">
        <f t="shared" si="21"/>
        <v>0</v>
      </c>
      <c r="F28" s="3">
        <f t="shared" si="21"/>
        <v>3</v>
      </c>
      <c r="G28" s="3">
        <f t="shared" si="21"/>
        <v>0.54545454545454541</v>
      </c>
      <c r="H28" s="3">
        <f t="shared" si="21"/>
        <v>0.36363636363636365</v>
      </c>
      <c r="I28" s="3">
        <f t="shared" si="21"/>
        <v>0.27272727272727271</v>
      </c>
      <c r="J28" s="3">
        <f t="shared" si="21"/>
        <v>1.9090909090909092</v>
      </c>
      <c r="K28" s="3">
        <f t="shared" si="21"/>
        <v>0</v>
      </c>
      <c r="L28" s="3">
        <f t="shared" si="21"/>
        <v>0</v>
      </c>
      <c r="M28" s="3">
        <f t="shared" si="21"/>
        <v>0.90909090909090906</v>
      </c>
    </row>
    <row r="29" spans="1:13" x14ac:dyDescent="0.25">
      <c r="A29" s="2" t="str">
        <f t="shared" si="11"/>
        <v>Jackson Price</v>
      </c>
      <c r="B29" s="1"/>
      <c r="C29" s="3">
        <f t="shared" ref="C29:M30" si="22">IF(ISNUMBER($B14),C14/$B14," ")</f>
        <v>0.66666666666666663</v>
      </c>
      <c r="D29" s="3">
        <f t="shared" si="22"/>
        <v>0.33333333333333331</v>
      </c>
      <c r="E29" s="3">
        <f t="shared" si="22"/>
        <v>0.33333333333333331</v>
      </c>
      <c r="F29" s="3">
        <f t="shared" si="22"/>
        <v>6.1111111111111107</v>
      </c>
      <c r="G29" s="3">
        <f t="shared" si="22"/>
        <v>1.1111111111111112</v>
      </c>
      <c r="H29" s="3">
        <f t="shared" si="22"/>
        <v>1.2222222222222223</v>
      </c>
      <c r="I29" s="3">
        <f t="shared" si="22"/>
        <v>0.33333333333333331</v>
      </c>
      <c r="J29" s="3">
        <f t="shared" si="22"/>
        <v>1.6666666666666667</v>
      </c>
      <c r="K29" s="3">
        <f t="shared" si="22"/>
        <v>0</v>
      </c>
      <c r="L29" s="3">
        <f t="shared" si="22"/>
        <v>0</v>
      </c>
      <c r="M29" s="3">
        <f t="shared" si="22"/>
        <v>2.6666666666666665</v>
      </c>
    </row>
    <row r="30" spans="1:13" x14ac:dyDescent="0.25">
      <c r="A30" s="2" t="str">
        <f t="shared" si="11"/>
        <v>Kristoffer Quipot</v>
      </c>
      <c r="B30" s="1"/>
      <c r="C30" s="3">
        <f t="shared" si="22"/>
        <v>0.22222222222222221</v>
      </c>
      <c r="D30" s="3">
        <f t="shared" si="22"/>
        <v>0</v>
      </c>
      <c r="E30" s="3">
        <f t="shared" si="22"/>
        <v>0</v>
      </c>
      <c r="F30" s="3">
        <f t="shared" si="22"/>
        <v>1.2222222222222223</v>
      </c>
      <c r="G30" s="3">
        <f t="shared" si="22"/>
        <v>0.33333333333333331</v>
      </c>
      <c r="H30" s="3">
        <f t="shared" si="22"/>
        <v>0</v>
      </c>
      <c r="I30" s="3">
        <f t="shared" si="22"/>
        <v>0</v>
      </c>
      <c r="J30" s="3">
        <f t="shared" si="22"/>
        <v>0</v>
      </c>
      <c r="K30" s="3">
        <f t="shared" si="22"/>
        <v>0</v>
      </c>
      <c r="L30" s="3">
        <f t="shared" si="22"/>
        <v>0</v>
      </c>
      <c r="M30" s="3">
        <f t="shared" si="22"/>
        <v>0.44444444444444442</v>
      </c>
    </row>
  </sheetData>
  <mergeCells count="3">
    <mergeCell ref="A16:M16"/>
    <mergeCell ref="A17:M17"/>
    <mergeCell ref="A2:P2"/>
  </mergeCells>
  <conditionalFormatting sqref="A4:A13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T39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47" t="s">
        <v>311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11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280</v>
      </c>
      <c r="B4" s="1">
        <v>30</v>
      </c>
      <c r="C4" s="1">
        <v>79</v>
      </c>
      <c r="D4" s="1">
        <v>65</v>
      </c>
      <c r="E4" s="1">
        <v>56</v>
      </c>
      <c r="F4" s="1">
        <v>91</v>
      </c>
      <c r="G4" s="1">
        <v>59</v>
      </c>
      <c r="H4" s="1">
        <v>70</v>
      </c>
      <c r="I4" s="1">
        <v>9</v>
      </c>
      <c r="J4" s="1">
        <v>67</v>
      </c>
      <c r="K4" s="1">
        <v>0</v>
      </c>
      <c r="L4" s="1">
        <v>0</v>
      </c>
      <c r="M4" s="1">
        <v>409</v>
      </c>
      <c r="N4" s="1">
        <f>VLOOKUP(A4,Games!$A$2:$D$527,3,FALSE)</f>
        <v>1</v>
      </c>
      <c r="O4" s="1">
        <f>VLOOKUP(A4,Games!$A$2:$D$527,4,FALSE)</f>
        <v>31</v>
      </c>
      <c r="P4" s="3">
        <f>(R4-S4)/B4</f>
        <v>17.783333333333335</v>
      </c>
      <c r="R4">
        <f>SUM(M4,I4,H4,(G4*1.5),F4)</f>
        <v>667.5</v>
      </c>
      <c r="S4">
        <f>SUM((J4*2),(K4*3),(L4*4))</f>
        <v>134</v>
      </c>
      <c r="T4" t="str">
        <f>IFERROR(VLOOKUP(A4,Games!$I$2:$I$246,1,FALSE)," ")</f>
        <v xml:space="preserve"> </v>
      </c>
    </row>
    <row r="5" spans="1:20" x14ac:dyDescent="0.25">
      <c r="A5" s="2" t="s">
        <v>314</v>
      </c>
      <c r="B5" s="1">
        <v>28</v>
      </c>
      <c r="C5" s="1">
        <v>64</v>
      </c>
      <c r="D5" s="1">
        <v>15</v>
      </c>
      <c r="E5" s="1">
        <v>24</v>
      </c>
      <c r="F5" s="1">
        <v>88</v>
      </c>
      <c r="G5" s="1">
        <v>39</v>
      </c>
      <c r="H5" s="1">
        <v>30</v>
      </c>
      <c r="I5" s="1">
        <v>0</v>
      </c>
      <c r="J5" s="1">
        <v>40</v>
      </c>
      <c r="K5" s="1">
        <v>0</v>
      </c>
      <c r="L5" s="1">
        <v>0</v>
      </c>
      <c r="M5" s="1">
        <v>197</v>
      </c>
      <c r="N5" s="1">
        <f>VLOOKUP(A5,Games!$A$2:$D$527,3,FALSE)</f>
        <v>1</v>
      </c>
      <c r="O5" s="1">
        <f>VLOOKUP(A5,Games!$A$2:$D$527,4,FALSE)</f>
        <v>29</v>
      </c>
      <c r="P5" s="3">
        <f t="shared" ref="P5:P11" si="0">(R5-S5)/B5</f>
        <v>10.482142857142858</v>
      </c>
      <c r="R5">
        <f t="shared" ref="R5:R13" si="1">SUM(M5,I5,H5,(G5*1.5),F5)</f>
        <v>373.5</v>
      </c>
      <c r="S5">
        <f t="shared" ref="S5:S11" si="2">SUM((J5*2),(K5*3),(L5*4))</f>
        <v>80</v>
      </c>
      <c r="T5" t="str">
        <f>IFERROR(VLOOKUP(A5,Games!$I$2:$I$246,1,FALSE)," ")</f>
        <v xml:space="preserve"> </v>
      </c>
    </row>
    <row r="6" spans="1:20" x14ac:dyDescent="0.25">
      <c r="A6" s="2" t="s">
        <v>315</v>
      </c>
      <c r="B6" s="1">
        <v>28</v>
      </c>
      <c r="C6" s="1">
        <v>17</v>
      </c>
      <c r="D6" s="1">
        <v>34</v>
      </c>
      <c r="E6" s="1">
        <v>19</v>
      </c>
      <c r="F6" s="1">
        <v>75</v>
      </c>
      <c r="G6" s="1">
        <v>41</v>
      </c>
      <c r="H6" s="1">
        <v>32</v>
      </c>
      <c r="I6" s="1">
        <v>1</v>
      </c>
      <c r="J6" s="1">
        <v>51</v>
      </c>
      <c r="K6" s="1">
        <v>2</v>
      </c>
      <c r="L6" s="1">
        <v>2</v>
      </c>
      <c r="M6" s="1">
        <v>155</v>
      </c>
      <c r="N6" s="1">
        <f>VLOOKUP(A6,Games!$A$2:$D$527,3,FALSE)</f>
        <v>0</v>
      </c>
      <c r="O6" s="1">
        <f>VLOOKUP(A6,Games!$A$2:$D$527,4,FALSE)</f>
        <v>28</v>
      </c>
      <c r="P6" s="3">
        <f t="shared" si="0"/>
        <v>7.4464285714285712</v>
      </c>
      <c r="R6">
        <f t="shared" si="1"/>
        <v>324.5</v>
      </c>
      <c r="S6">
        <f t="shared" si="2"/>
        <v>116</v>
      </c>
      <c r="T6" t="str">
        <f>IFERROR(VLOOKUP(A6,Games!$I$2:$I$246,1,FALSE)," ")</f>
        <v xml:space="preserve"> </v>
      </c>
    </row>
    <row r="7" spans="1:20" x14ac:dyDescent="0.25">
      <c r="A7" s="2" t="s">
        <v>316</v>
      </c>
      <c r="B7" s="1">
        <v>27</v>
      </c>
      <c r="C7" s="1">
        <v>43</v>
      </c>
      <c r="D7" s="1">
        <v>1</v>
      </c>
      <c r="E7" s="1">
        <v>16</v>
      </c>
      <c r="F7" s="1">
        <v>210</v>
      </c>
      <c r="G7" s="1">
        <v>26</v>
      </c>
      <c r="H7" s="1">
        <v>22</v>
      </c>
      <c r="I7" s="1">
        <v>2</v>
      </c>
      <c r="J7" s="1">
        <v>48</v>
      </c>
      <c r="K7" s="1">
        <v>0</v>
      </c>
      <c r="L7" s="1">
        <v>0</v>
      </c>
      <c r="M7" s="1">
        <v>105</v>
      </c>
      <c r="N7" s="1">
        <f>VLOOKUP(A7,Games!$A$2:$D$527,3,FALSE)</f>
        <v>0</v>
      </c>
      <c r="O7" s="1">
        <f>VLOOKUP(A7,Games!$A$2:$D$527,4,FALSE)</f>
        <v>27</v>
      </c>
      <c r="P7" s="3">
        <f t="shared" si="0"/>
        <v>10.444444444444445</v>
      </c>
      <c r="R7">
        <f t="shared" si="1"/>
        <v>378</v>
      </c>
      <c r="S7">
        <f t="shared" si="2"/>
        <v>96</v>
      </c>
      <c r="T7" t="str">
        <f>IFERROR(VLOOKUP(A7,Games!$I$2:$I$246,1,FALSE)," ")</f>
        <v xml:space="preserve"> </v>
      </c>
    </row>
    <row r="8" spans="1:20" x14ac:dyDescent="0.25">
      <c r="A8" s="2" t="s">
        <v>313</v>
      </c>
      <c r="B8" s="1">
        <v>24</v>
      </c>
      <c r="C8" s="1">
        <v>26</v>
      </c>
      <c r="D8" s="1">
        <v>1</v>
      </c>
      <c r="E8" s="1">
        <v>15</v>
      </c>
      <c r="F8" s="1">
        <v>123</v>
      </c>
      <c r="G8" s="1">
        <v>20</v>
      </c>
      <c r="H8" s="1">
        <v>18</v>
      </c>
      <c r="I8" s="1">
        <v>3</v>
      </c>
      <c r="J8" s="1">
        <v>33</v>
      </c>
      <c r="K8" s="1">
        <v>0</v>
      </c>
      <c r="L8" s="1">
        <v>0</v>
      </c>
      <c r="M8" s="1">
        <v>70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7.416666666666667</v>
      </c>
      <c r="R8">
        <f t="shared" si="1"/>
        <v>244</v>
      </c>
      <c r="S8">
        <f t="shared" si="2"/>
        <v>66</v>
      </c>
      <c r="T8" t="str">
        <f>IFERROR(VLOOKUP(A8,Games!$I$2:$I$246,1,FALSE)," ")</f>
        <v xml:space="preserve"> </v>
      </c>
    </row>
    <row r="9" spans="1:20" x14ac:dyDescent="0.25">
      <c r="A9" s="2" t="s">
        <v>312</v>
      </c>
      <c r="B9" s="1">
        <v>21</v>
      </c>
      <c r="C9" s="1">
        <v>17</v>
      </c>
      <c r="D9" s="1">
        <v>1</v>
      </c>
      <c r="E9" s="1">
        <v>1</v>
      </c>
      <c r="F9" s="1">
        <v>44</v>
      </c>
      <c r="G9" s="1">
        <v>41</v>
      </c>
      <c r="H9" s="1">
        <v>33</v>
      </c>
      <c r="I9" s="1">
        <v>5</v>
      </c>
      <c r="J9" s="1">
        <v>23</v>
      </c>
      <c r="K9" s="1">
        <v>0</v>
      </c>
      <c r="L9" s="1">
        <v>0</v>
      </c>
      <c r="M9" s="1">
        <v>38</v>
      </c>
      <c r="N9" s="1">
        <f>VLOOKUP(A9,Games!$A$2:$D$527,3,FALSE)</f>
        <v>1</v>
      </c>
      <c r="O9" s="1">
        <f>VLOOKUP(A9,Games!$A$2:$D$527,4,FALSE)</f>
        <v>22</v>
      </c>
      <c r="P9" s="3">
        <f t="shared" ref="P9:P10" si="3">(R9-S9)/B9</f>
        <v>6.4523809523809526</v>
      </c>
      <c r="R9">
        <f t="shared" si="1"/>
        <v>181.5</v>
      </c>
      <c r="S9">
        <f t="shared" ref="S9:S10" si="4">SUM((J9*2),(K9*3),(L9*4))</f>
        <v>46</v>
      </c>
      <c r="T9" t="str">
        <f>IFERROR(VLOOKUP(A9,Games!$I$2:$I$246,1,FALSE)," ")</f>
        <v xml:space="preserve"> </v>
      </c>
    </row>
    <row r="10" spans="1:20" x14ac:dyDescent="0.25">
      <c r="A10" s="2" t="s">
        <v>370</v>
      </c>
      <c r="B10" s="1">
        <v>20</v>
      </c>
      <c r="C10" s="1">
        <v>22</v>
      </c>
      <c r="D10" s="1">
        <v>2</v>
      </c>
      <c r="E10" s="1">
        <v>8</v>
      </c>
      <c r="F10" s="1">
        <v>42</v>
      </c>
      <c r="G10" s="1">
        <v>31</v>
      </c>
      <c r="H10" s="1">
        <v>21</v>
      </c>
      <c r="I10" s="1">
        <v>2</v>
      </c>
      <c r="J10" s="1">
        <v>27</v>
      </c>
      <c r="K10" s="1">
        <v>1</v>
      </c>
      <c r="L10" s="1">
        <v>0</v>
      </c>
      <c r="M10" s="1">
        <v>58</v>
      </c>
      <c r="N10" s="1">
        <f>VLOOKUP(A10,Games!$A$2:$D$527,3,FALSE)</f>
        <v>0</v>
      </c>
      <c r="O10" s="1">
        <f>VLOOKUP(A10,Games!$A$2:$D$527,4,FALSE)</f>
        <v>20</v>
      </c>
      <c r="P10" s="3">
        <f t="shared" si="3"/>
        <v>5.625</v>
      </c>
      <c r="R10">
        <f t="shared" si="1"/>
        <v>169.5</v>
      </c>
      <c r="S10">
        <f t="shared" si="4"/>
        <v>57</v>
      </c>
      <c r="T10" t="str">
        <f>IFERROR(VLOOKUP(A10,Games!$I$2:$I$246,1,FALSE)," ")</f>
        <v xml:space="preserve"> </v>
      </c>
    </row>
    <row r="11" spans="1:20" x14ac:dyDescent="0.25">
      <c r="A11" s="2" t="s">
        <v>366</v>
      </c>
      <c r="B11" s="1">
        <v>20</v>
      </c>
      <c r="C11" s="1">
        <v>12</v>
      </c>
      <c r="D11" s="1">
        <v>1</v>
      </c>
      <c r="E11" s="1">
        <v>4</v>
      </c>
      <c r="F11" s="1">
        <v>84</v>
      </c>
      <c r="G11" s="1">
        <v>6</v>
      </c>
      <c r="H11" s="1">
        <v>7</v>
      </c>
      <c r="I11" s="1">
        <v>5</v>
      </c>
      <c r="J11" s="1">
        <v>36</v>
      </c>
      <c r="K11" s="1">
        <v>0</v>
      </c>
      <c r="L11" s="1">
        <v>0</v>
      </c>
      <c r="M11" s="1">
        <v>31</v>
      </c>
      <c r="N11" s="1">
        <f>VLOOKUP(A11,Games!$A$2:$D$527,3,FALSE)</f>
        <v>4</v>
      </c>
      <c r="O11" s="1">
        <f>VLOOKUP(A11,Games!$A$2:$D$527,4,FALSE)</f>
        <v>24</v>
      </c>
      <c r="P11" s="3">
        <f t="shared" si="0"/>
        <v>3.2</v>
      </c>
      <c r="R11">
        <f t="shared" si="1"/>
        <v>136</v>
      </c>
      <c r="S11">
        <f t="shared" si="2"/>
        <v>72</v>
      </c>
      <c r="T11" t="str">
        <f>IFERROR(VLOOKUP(A11,Games!$I$2:$I$246,1,FALSE)," ")</f>
        <v xml:space="preserve"> </v>
      </c>
    </row>
    <row r="12" spans="1:20" x14ac:dyDescent="0.25">
      <c r="A12" s="2" t="s">
        <v>319</v>
      </c>
      <c r="B12" s="1">
        <v>19</v>
      </c>
      <c r="C12" s="1">
        <v>42</v>
      </c>
      <c r="D12" s="1">
        <v>34</v>
      </c>
      <c r="E12" s="1">
        <v>5</v>
      </c>
      <c r="F12" s="1">
        <v>101</v>
      </c>
      <c r="G12" s="1">
        <v>24</v>
      </c>
      <c r="H12" s="1">
        <v>15</v>
      </c>
      <c r="I12" s="1">
        <v>0</v>
      </c>
      <c r="J12" s="1">
        <v>5</v>
      </c>
      <c r="K12" s="1">
        <v>0</v>
      </c>
      <c r="L12" s="1">
        <v>0</v>
      </c>
      <c r="M12" s="1">
        <v>191</v>
      </c>
      <c r="N12" s="1">
        <f>VLOOKUP(A12,Games!$A$2:$D$527,3,FALSE)</f>
        <v>2</v>
      </c>
      <c r="O12" s="1">
        <f>VLOOKUP(A12,Games!$A$2:$D$527,4,FALSE)</f>
        <v>21</v>
      </c>
      <c r="P12" s="3">
        <f t="shared" ref="P12" si="5">(R12-S12)/B12</f>
        <v>17.526315789473685</v>
      </c>
      <c r="R12">
        <f t="shared" si="1"/>
        <v>343</v>
      </c>
      <c r="S12">
        <f t="shared" ref="S12" si="6">SUM((J12*2),(K12*3),(L12*4))</f>
        <v>10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17</v>
      </c>
      <c r="C13" s="1">
        <v>18</v>
      </c>
      <c r="D13" s="1">
        <v>1</v>
      </c>
      <c r="E13" s="1">
        <v>7</v>
      </c>
      <c r="F13" s="1">
        <v>151</v>
      </c>
      <c r="G13" s="1">
        <v>11</v>
      </c>
      <c r="H13" s="1">
        <v>21</v>
      </c>
      <c r="I13" s="1">
        <v>5</v>
      </c>
      <c r="J13" s="1">
        <v>32</v>
      </c>
      <c r="K13" s="1">
        <v>0</v>
      </c>
      <c r="L13" s="1">
        <v>0</v>
      </c>
      <c r="M13" s="1">
        <v>46</v>
      </c>
      <c r="N13" s="1">
        <f>VLOOKUP(A13,Games!$A$2:$D$527,3,FALSE)</f>
        <v>1</v>
      </c>
      <c r="O13" s="1">
        <f>VLOOKUP(A13,Games!$A$2:$D$527,4,FALSE)</f>
        <v>18</v>
      </c>
      <c r="P13" s="3">
        <f t="shared" ref="P13" si="7">(R13-S13)/B13</f>
        <v>10.323529411764707</v>
      </c>
      <c r="R13">
        <f t="shared" si="1"/>
        <v>239.5</v>
      </c>
      <c r="S13">
        <f t="shared" ref="S13" si="8">SUM((J13*2),(K13*3),(L13*4))</f>
        <v>64</v>
      </c>
      <c r="T13" t="str">
        <f>IFERROR(VLOOKUP(A13,Games!$I$2:$I$246,1,FALSE)," ")</f>
        <v xml:space="preserve"> </v>
      </c>
    </row>
    <row r="14" spans="1:20" x14ac:dyDescent="0.25">
      <c r="A14" s="2" t="s">
        <v>371</v>
      </c>
      <c r="B14" s="1">
        <v>1</v>
      </c>
      <c r="C14" s="1">
        <v>2</v>
      </c>
      <c r="D14" s="1">
        <v>0</v>
      </c>
      <c r="E14" s="1">
        <v>0</v>
      </c>
      <c r="F14" s="1">
        <v>6</v>
      </c>
      <c r="G14" s="1">
        <v>2</v>
      </c>
      <c r="H14" s="1">
        <v>2</v>
      </c>
      <c r="I14" s="1">
        <v>0</v>
      </c>
      <c r="J14" s="1">
        <v>1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13</v>
      </c>
      <c r="R14">
        <f t="shared" ref="R14:R18" si="10">SUM(M14,I14,H14,(G14*1.5),F14)</f>
        <v>15</v>
      </c>
      <c r="S14">
        <f t="shared" ref="S14:S18" si="11">SUM((J14*2),(K14*3),(L14*4))</f>
        <v>2</v>
      </c>
      <c r="T14" t="str">
        <f>IFERROR(VLOOKUP(A14,Games!$I$2:$I$246,1,FALSE)," ")</f>
        <v xml:space="preserve"> </v>
      </c>
    </row>
    <row r="15" spans="1:20" x14ac:dyDescent="0.25">
      <c r="A15" s="2" t="s">
        <v>277</v>
      </c>
      <c r="B15" s="1">
        <v>1</v>
      </c>
      <c r="C15" s="1">
        <v>0</v>
      </c>
      <c r="D15" s="1">
        <v>0</v>
      </c>
      <c r="E15" s="1">
        <v>2</v>
      </c>
      <c r="F15" s="1">
        <v>3</v>
      </c>
      <c r="G15" s="1">
        <v>1</v>
      </c>
      <c r="H15" s="1">
        <v>1</v>
      </c>
      <c r="I15" s="1">
        <v>1</v>
      </c>
      <c r="J15" s="1">
        <v>0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8.5</v>
      </c>
      <c r="R15">
        <f t="shared" ref="R15:R16" si="13">SUM(M15,I15,H15,(G15*1.5),F15)</f>
        <v>8.5</v>
      </c>
      <c r="S15">
        <f t="shared" ref="S15:S16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323</v>
      </c>
      <c r="B16" s="1">
        <v>1</v>
      </c>
      <c r="C16" s="1">
        <v>3</v>
      </c>
      <c r="D16" s="1">
        <v>0</v>
      </c>
      <c r="E16" s="1">
        <v>0</v>
      </c>
      <c r="F16" s="1">
        <v>5</v>
      </c>
      <c r="G16" s="1">
        <v>1</v>
      </c>
      <c r="H16" s="1">
        <v>3</v>
      </c>
      <c r="I16" s="1">
        <v>0</v>
      </c>
      <c r="J16" s="1">
        <v>4</v>
      </c>
      <c r="K16" s="1">
        <v>0</v>
      </c>
      <c r="L16" s="1">
        <v>0</v>
      </c>
      <c r="M16" s="1">
        <v>6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7.5</v>
      </c>
      <c r="R16">
        <f t="shared" si="13"/>
        <v>15.5</v>
      </c>
      <c r="S16">
        <f t="shared" si="14"/>
        <v>8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0"/>
        <v>0</v>
      </c>
      <c r="S17">
        <f t="shared" si="11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0"/>
        <v>0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4"/>
      <c r="P19" s="14"/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47" t="s">
        <v>311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5">IF(A4=""," ",A4)</f>
        <v>Mitch Davies</v>
      </c>
      <c r="B24" s="1"/>
      <c r="C24" s="3">
        <f t="shared" ref="C24:M24" si="16">IF(ISNUMBER($B4),C4/$B4," ")</f>
        <v>2.6333333333333333</v>
      </c>
      <c r="D24" s="3">
        <f t="shared" si="16"/>
        <v>2.1666666666666665</v>
      </c>
      <c r="E24" s="3">
        <f t="shared" si="16"/>
        <v>1.8666666666666667</v>
      </c>
      <c r="F24" s="3">
        <f t="shared" si="16"/>
        <v>3.0333333333333332</v>
      </c>
      <c r="G24" s="3">
        <f t="shared" si="16"/>
        <v>1.9666666666666666</v>
      </c>
      <c r="H24" s="3">
        <f t="shared" si="16"/>
        <v>2.3333333333333335</v>
      </c>
      <c r="I24" s="3">
        <f t="shared" si="16"/>
        <v>0.3</v>
      </c>
      <c r="J24" s="3">
        <f t="shared" si="16"/>
        <v>2.2333333333333334</v>
      </c>
      <c r="K24" s="3">
        <f t="shared" si="16"/>
        <v>0</v>
      </c>
      <c r="L24" s="3">
        <f t="shared" si="16"/>
        <v>0</v>
      </c>
      <c r="M24" s="3">
        <f t="shared" si="16"/>
        <v>13.633333333333333</v>
      </c>
    </row>
    <row r="25" spans="1:20" x14ac:dyDescent="0.25">
      <c r="A25" s="2" t="str">
        <f t="shared" si="15"/>
        <v>Jay Fernandez</v>
      </c>
      <c r="B25" s="1"/>
      <c r="C25" s="3">
        <f t="shared" ref="C25:M25" si="17">IF(ISNUMBER($B5),C5/$B5," ")</f>
        <v>2.2857142857142856</v>
      </c>
      <c r="D25" s="3">
        <f t="shared" si="17"/>
        <v>0.5357142857142857</v>
      </c>
      <c r="E25" s="3">
        <f t="shared" si="17"/>
        <v>0.8571428571428571</v>
      </c>
      <c r="F25" s="3">
        <f t="shared" si="17"/>
        <v>3.1428571428571428</v>
      </c>
      <c r="G25" s="3">
        <f t="shared" si="17"/>
        <v>1.3928571428571428</v>
      </c>
      <c r="H25" s="3">
        <f t="shared" si="17"/>
        <v>1.0714285714285714</v>
      </c>
      <c r="I25" s="3">
        <f t="shared" si="17"/>
        <v>0</v>
      </c>
      <c r="J25" s="3">
        <f t="shared" si="17"/>
        <v>1.4285714285714286</v>
      </c>
      <c r="K25" s="3">
        <f t="shared" si="17"/>
        <v>0</v>
      </c>
      <c r="L25" s="3">
        <f t="shared" si="17"/>
        <v>0</v>
      </c>
      <c r="M25" s="3">
        <f t="shared" si="17"/>
        <v>7.0357142857142856</v>
      </c>
    </row>
    <row r="26" spans="1:20" x14ac:dyDescent="0.25">
      <c r="A26" s="2" t="str">
        <f t="shared" si="15"/>
        <v>Jomel Montaos</v>
      </c>
      <c r="B26" s="1"/>
      <c r="C26" s="3">
        <f t="shared" ref="C26:M26" si="18">IF(ISNUMBER($B6),C6/$B6," ")</f>
        <v>0.6071428571428571</v>
      </c>
      <c r="D26" s="3">
        <f t="shared" si="18"/>
        <v>1.2142857142857142</v>
      </c>
      <c r="E26" s="3">
        <f t="shared" si="18"/>
        <v>0.6785714285714286</v>
      </c>
      <c r="F26" s="3">
        <f t="shared" si="18"/>
        <v>2.6785714285714284</v>
      </c>
      <c r="G26" s="3">
        <f t="shared" si="18"/>
        <v>1.4642857142857142</v>
      </c>
      <c r="H26" s="3">
        <f t="shared" si="18"/>
        <v>1.1428571428571428</v>
      </c>
      <c r="I26" s="3">
        <f t="shared" si="18"/>
        <v>3.5714285714285712E-2</v>
      </c>
      <c r="J26" s="3">
        <f t="shared" si="18"/>
        <v>1.8214285714285714</v>
      </c>
      <c r="K26" s="3">
        <f t="shared" si="18"/>
        <v>7.1428571428571425E-2</v>
      </c>
      <c r="L26" s="3">
        <f t="shared" si="18"/>
        <v>7.1428571428571425E-2</v>
      </c>
      <c r="M26" s="3">
        <f t="shared" si="18"/>
        <v>5.5357142857142856</v>
      </c>
    </row>
    <row r="27" spans="1:20" x14ac:dyDescent="0.25">
      <c r="A27" s="2" t="str">
        <f t="shared" si="15"/>
        <v>Ben Huntley</v>
      </c>
      <c r="B27" s="1"/>
      <c r="C27" s="3">
        <f t="shared" ref="C27:M27" si="19">IF(ISNUMBER($B7),C7/$B7," ")</f>
        <v>1.5925925925925926</v>
      </c>
      <c r="D27" s="3">
        <f t="shared" si="19"/>
        <v>3.7037037037037035E-2</v>
      </c>
      <c r="E27" s="3">
        <f t="shared" si="19"/>
        <v>0.59259259259259256</v>
      </c>
      <c r="F27" s="3">
        <f t="shared" si="19"/>
        <v>7.7777777777777777</v>
      </c>
      <c r="G27" s="3">
        <f t="shared" si="19"/>
        <v>0.96296296296296291</v>
      </c>
      <c r="H27" s="3">
        <f t="shared" si="19"/>
        <v>0.81481481481481477</v>
      </c>
      <c r="I27" s="3">
        <f t="shared" si="19"/>
        <v>7.407407407407407E-2</v>
      </c>
      <c r="J27" s="3">
        <f t="shared" si="19"/>
        <v>1.7777777777777777</v>
      </c>
      <c r="K27" s="3">
        <f t="shared" si="19"/>
        <v>0</v>
      </c>
      <c r="L27" s="3">
        <f t="shared" si="19"/>
        <v>0</v>
      </c>
      <c r="M27" s="3">
        <f t="shared" si="19"/>
        <v>3.8888888888888888</v>
      </c>
    </row>
    <row r="28" spans="1:20" x14ac:dyDescent="0.25">
      <c r="A28" s="2" t="str">
        <f t="shared" si="15"/>
        <v>Steven Perkov</v>
      </c>
      <c r="B28" s="1"/>
      <c r="C28" s="3">
        <f t="shared" ref="C28:M28" si="20">IF(ISNUMBER($B8),C8/$B8," ")</f>
        <v>1.0833333333333333</v>
      </c>
      <c r="D28" s="3">
        <f t="shared" si="20"/>
        <v>4.1666666666666664E-2</v>
      </c>
      <c r="E28" s="3">
        <f t="shared" si="20"/>
        <v>0.625</v>
      </c>
      <c r="F28" s="3">
        <f t="shared" si="20"/>
        <v>5.125</v>
      </c>
      <c r="G28" s="3">
        <f t="shared" si="20"/>
        <v>0.83333333333333337</v>
      </c>
      <c r="H28" s="3">
        <f t="shared" si="20"/>
        <v>0.75</v>
      </c>
      <c r="I28" s="3">
        <f t="shared" si="20"/>
        <v>0.125</v>
      </c>
      <c r="J28" s="3">
        <f t="shared" si="20"/>
        <v>1.375</v>
      </c>
      <c r="K28" s="3">
        <f t="shared" si="20"/>
        <v>0</v>
      </c>
      <c r="L28" s="3">
        <f t="shared" si="20"/>
        <v>0</v>
      </c>
      <c r="M28" s="3">
        <f t="shared" si="20"/>
        <v>2.9166666666666665</v>
      </c>
    </row>
    <row r="29" spans="1:20" x14ac:dyDescent="0.25">
      <c r="A29" s="2" t="str">
        <f t="shared" si="15"/>
        <v>Dat Nguyen</v>
      </c>
      <c r="B29" s="1"/>
      <c r="C29" s="3">
        <f t="shared" ref="C29:M29" si="21">IF(ISNUMBER($B9),C9/$B9," ")</f>
        <v>0.80952380952380953</v>
      </c>
      <c r="D29" s="3">
        <f t="shared" si="21"/>
        <v>4.7619047619047616E-2</v>
      </c>
      <c r="E29" s="3">
        <f t="shared" si="21"/>
        <v>4.7619047619047616E-2</v>
      </c>
      <c r="F29" s="3">
        <f t="shared" si="21"/>
        <v>2.0952380952380953</v>
      </c>
      <c r="G29" s="3">
        <f t="shared" si="21"/>
        <v>1.9523809523809523</v>
      </c>
      <c r="H29" s="3">
        <f t="shared" si="21"/>
        <v>1.5714285714285714</v>
      </c>
      <c r="I29" s="3">
        <f t="shared" si="21"/>
        <v>0.23809523809523808</v>
      </c>
      <c r="J29" s="3">
        <f t="shared" si="21"/>
        <v>1.0952380952380953</v>
      </c>
      <c r="K29" s="3">
        <f t="shared" si="21"/>
        <v>0</v>
      </c>
      <c r="L29" s="3">
        <f t="shared" si="21"/>
        <v>0</v>
      </c>
      <c r="M29" s="3">
        <f t="shared" si="21"/>
        <v>1.8095238095238095</v>
      </c>
    </row>
    <row r="30" spans="1:20" x14ac:dyDescent="0.25">
      <c r="A30" s="2" t="str">
        <f t="shared" si="15"/>
        <v>Paul Hamilton</v>
      </c>
      <c r="B30" s="1"/>
      <c r="C30" s="3">
        <f t="shared" ref="C30:M30" si="22">IF(ISNUMBER($B10),C10/$B10," ")</f>
        <v>1.1000000000000001</v>
      </c>
      <c r="D30" s="3">
        <f t="shared" si="22"/>
        <v>0.1</v>
      </c>
      <c r="E30" s="3">
        <f t="shared" si="22"/>
        <v>0.4</v>
      </c>
      <c r="F30" s="3">
        <f t="shared" si="22"/>
        <v>2.1</v>
      </c>
      <c r="G30" s="3">
        <f t="shared" si="22"/>
        <v>1.55</v>
      </c>
      <c r="H30" s="3">
        <f t="shared" si="22"/>
        <v>1.05</v>
      </c>
      <c r="I30" s="3">
        <f t="shared" si="22"/>
        <v>0.1</v>
      </c>
      <c r="J30" s="3">
        <f t="shared" si="22"/>
        <v>1.35</v>
      </c>
      <c r="K30" s="3">
        <f t="shared" si="22"/>
        <v>0.05</v>
      </c>
      <c r="L30" s="3">
        <f t="shared" si="22"/>
        <v>0</v>
      </c>
      <c r="M30" s="3">
        <f t="shared" si="22"/>
        <v>2.9</v>
      </c>
    </row>
    <row r="31" spans="1:20" x14ac:dyDescent="0.25">
      <c r="A31" s="2" t="str">
        <f t="shared" si="15"/>
        <v>Paul Baynham</v>
      </c>
      <c r="B31" s="1"/>
      <c r="C31" s="3">
        <f t="shared" ref="C31:M31" si="23">IF(ISNUMBER($B11),C11/$B11," ")</f>
        <v>0.6</v>
      </c>
      <c r="D31" s="3">
        <f t="shared" si="23"/>
        <v>0.05</v>
      </c>
      <c r="E31" s="3">
        <f t="shared" si="23"/>
        <v>0.2</v>
      </c>
      <c r="F31" s="3">
        <f t="shared" si="23"/>
        <v>4.2</v>
      </c>
      <c r="G31" s="3">
        <f t="shared" si="23"/>
        <v>0.3</v>
      </c>
      <c r="H31" s="3">
        <f t="shared" si="23"/>
        <v>0.35</v>
      </c>
      <c r="I31" s="3">
        <f t="shared" si="23"/>
        <v>0.25</v>
      </c>
      <c r="J31" s="3">
        <f t="shared" si="23"/>
        <v>1.8</v>
      </c>
      <c r="K31" s="3">
        <f t="shared" si="23"/>
        <v>0</v>
      </c>
      <c r="L31" s="3">
        <f t="shared" si="23"/>
        <v>0</v>
      </c>
      <c r="M31" s="3">
        <f t="shared" si="23"/>
        <v>1.55</v>
      </c>
    </row>
    <row r="32" spans="1:20" x14ac:dyDescent="0.25">
      <c r="A32" s="2" t="str">
        <f t="shared" si="15"/>
        <v>Ryan Leonard</v>
      </c>
      <c r="B32" s="1"/>
      <c r="C32" s="3">
        <f t="shared" ref="C32:M32" si="24">IF(ISNUMBER($B12),C12/$B12," ")</f>
        <v>2.2105263157894739</v>
      </c>
      <c r="D32" s="3">
        <f t="shared" si="24"/>
        <v>1.7894736842105263</v>
      </c>
      <c r="E32" s="3">
        <f t="shared" si="24"/>
        <v>0.26315789473684209</v>
      </c>
      <c r="F32" s="3">
        <f t="shared" si="24"/>
        <v>5.3157894736842106</v>
      </c>
      <c r="G32" s="3">
        <f t="shared" si="24"/>
        <v>1.263157894736842</v>
      </c>
      <c r="H32" s="3">
        <f t="shared" si="24"/>
        <v>0.78947368421052633</v>
      </c>
      <c r="I32" s="3">
        <f t="shared" si="24"/>
        <v>0</v>
      </c>
      <c r="J32" s="3">
        <f t="shared" si="24"/>
        <v>0.26315789473684209</v>
      </c>
      <c r="K32" s="3">
        <f t="shared" si="24"/>
        <v>0</v>
      </c>
      <c r="L32" s="3">
        <f t="shared" si="24"/>
        <v>0</v>
      </c>
      <c r="M32" s="3">
        <f t="shared" si="24"/>
        <v>10.052631578947368</v>
      </c>
    </row>
    <row r="33" spans="1:13" x14ac:dyDescent="0.25">
      <c r="A33" s="2" t="str">
        <f t="shared" si="15"/>
        <v>James McDonell</v>
      </c>
      <c r="B33" s="1"/>
      <c r="C33" s="3">
        <f t="shared" ref="C33:M33" si="25">IF(ISNUMBER($B13),C13/$B13," ")</f>
        <v>1.0588235294117647</v>
      </c>
      <c r="D33" s="3">
        <f t="shared" si="25"/>
        <v>5.8823529411764705E-2</v>
      </c>
      <c r="E33" s="3">
        <f t="shared" si="25"/>
        <v>0.41176470588235292</v>
      </c>
      <c r="F33" s="3">
        <f t="shared" si="25"/>
        <v>8.882352941176471</v>
      </c>
      <c r="G33" s="3">
        <f t="shared" si="25"/>
        <v>0.6470588235294118</v>
      </c>
      <c r="H33" s="3">
        <f t="shared" si="25"/>
        <v>1.2352941176470589</v>
      </c>
      <c r="I33" s="3">
        <f t="shared" si="25"/>
        <v>0.29411764705882354</v>
      </c>
      <c r="J33" s="3">
        <f t="shared" si="25"/>
        <v>1.8823529411764706</v>
      </c>
      <c r="K33" s="3">
        <f t="shared" si="25"/>
        <v>0</v>
      </c>
      <c r="L33" s="3">
        <f t="shared" si="25"/>
        <v>0</v>
      </c>
      <c r="M33" s="3">
        <f t="shared" si="25"/>
        <v>2.7058823529411766</v>
      </c>
    </row>
    <row r="34" spans="1:13" x14ac:dyDescent="0.25">
      <c r="A34" s="2" t="str">
        <f t="shared" si="15"/>
        <v>Dan Graetz</v>
      </c>
      <c r="B34" s="1"/>
      <c r="C34" s="3">
        <f t="shared" ref="C34:M34" si="26">IF(ISNUMBER($B14),C14/$B14," ")</f>
        <v>2</v>
      </c>
      <c r="D34" s="3">
        <f t="shared" si="26"/>
        <v>0</v>
      </c>
      <c r="E34" s="3">
        <f t="shared" si="26"/>
        <v>0</v>
      </c>
      <c r="F34" s="3">
        <f t="shared" si="26"/>
        <v>6</v>
      </c>
      <c r="G34" s="3">
        <f t="shared" si="26"/>
        <v>2</v>
      </c>
      <c r="H34" s="3">
        <f t="shared" si="26"/>
        <v>2</v>
      </c>
      <c r="I34" s="3">
        <f t="shared" si="26"/>
        <v>0</v>
      </c>
      <c r="J34" s="3">
        <f t="shared" si="26"/>
        <v>1</v>
      </c>
      <c r="K34" s="3">
        <f t="shared" si="26"/>
        <v>0</v>
      </c>
      <c r="L34" s="3">
        <f t="shared" si="26"/>
        <v>0</v>
      </c>
      <c r="M34" s="3">
        <f t="shared" si="26"/>
        <v>4</v>
      </c>
    </row>
    <row r="35" spans="1:13" x14ac:dyDescent="0.25">
      <c r="A35" s="2" t="str">
        <f t="shared" si="15"/>
        <v>Jett Hart</v>
      </c>
      <c r="B35" s="1"/>
      <c r="C35" s="3">
        <f t="shared" ref="C35:M36" si="27">IF(ISNUMBER($B15),C15/$B15," ")</f>
        <v>0</v>
      </c>
      <c r="D35" s="3">
        <f t="shared" si="27"/>
        <v>0</v>
      </c>
      <c r="E35" s="3">
        <f t="shared" si="27"/>
        <v>2</v>
      </c>
      <c r="F35" s="3">
        <f t="shared" si="27"/>
        <v>3</v>
      </c>
      <c r="G35" s="3">
        <f t="shared" si="27"/>
        <v>1</v>
      </c>
      <c r="H35" s="3">
        <f t="shared" si="27"/>
        <v>1</v>
      </c>
      <c r="I35" s="3">
        <f t="shared" si="27"/>
        <v>1</v>
      </c>
      <c r="J35" s="3">
        <f t="shared" si="27"/>
        <v>0</v>
      </c>
      <c r="K35" s="3">
        <f t="shared" si="27"/>
        <v>0</v>
      </c>
      <c r="L35" s="3">
        <f t="shared" si="27"/>
        <v>0</v>
      </c>
      <c r="M35" s="3">
        <f t="shared" si="27"/>
        <v>2</v>
      </c>
    </row>
    <row r="36" spans="1:13" x14ac:dyDescent="0.25">
      <c r="A36" s="2" t="str">
        <f t="shared" si="15"/>
        <v>Chris Dilger</v>
      </c>
      <c r="B36" s="1"/>
      <c r="C36" s="3">
        <f t="shared" si="27"/>
        <v>3</v>
      </c>
      <c r="D36" s="3">
        <f t="shared" si="27"/>
        <v>0</v>
      </c>
      <c r="E36" s="3">
        <f t="shared" si="27"/>
        <v>0</v>
      </c>
      <c r="F36" s="3">
        <f t="shared" si="27"/>
        <v>5</v>
      </c>
      <c r="G36" s="3">
        <f t="shared" si="27"/>
        <v>1</v>
      </c>
      <c r="H36" s="3">
        <f t="shared" si="27"/>
        <v>3</v>
      </c>
      <c r="I36" s="3">
        <f t="shared" si="27"/>
        <v>0</v>
      </c>
      <c r="J36" s="3">
        <f t="shared" si="27"/>
        <v>4</v>
      </c>
      <c r="K36" s="3">
        <f t="shared" si="27"/>
        <v>0</v>
      </c>
      <c r="L36" s="3">
        <f t="shared" si="27"/>
        <v>0</v>
      </c>
      <c r="M36" s="3">
        <f t="shared" si="27"/>
        <v>6</v>
      </c>
    </row>
    <row r="37" spans="1:13" x14ac:dyDescent="0.25">
      <c r="A37" s="2" t="str">
        <f t="shared" si="15"/>
        <v xml:space="preserve"> </v>
      </c>
      <c r="B37" s="1"/>
      <c r="C37" s="3" t="str">
        <f t="shared" ref="C37:M37" si="28">IF(ISNUMBER($B17),C17/$B17," ")</f>
        <v xml:space="preserve"> </v>
      </c>
      <c r="D37" s="3" t="str">
        <f t="shared" si="28"/>
        <v xml:space="preserve"> </v>
      </c>
      <c r="E37" s="3" t="str">
        <f t="shared" si="28"/>
        <v xml:space="preserve"> </v>
      </c>
      <c r="F37" s="3" t="str">
        <f t="shared" si="28"/>
        <v xml:space="preserve"> </v>
      </c>
      <c r="G37" s="3" t="str">
        <f t="shared" si="28"/>
        <v xml:space="preserve"> </v>
      </c>
      <c r="H37" s="3" t="str">
        <f t="shared" si="28"/>
        <v xml:space="preserve"> </v>
      </c>
      <c r="I37" s="3" t="str">
        <f t="shared" si="28"/>
        <v xml:space="preserve"> </v>
      </c>
      <c r="J37" s="3" t="str">
        <f t="shared" si="28"/>
        <v xml:space="preserve"> </v>
      </c>
      <c r="K37" s="3" t="str">
        <f t="shared" si="28"/>
        <v xml:space="preserve"> </v>
      </c>
      <c r="L37" s="3" t="str">
        <f t="shared" si="28"/>
        <v xml:space="preserve"> </v>
      </c>
      <c r="M37" s="3" t="str">
        <f t="shared" si="28"/>
        <v xml:space="preserve"> </v>
      </c>
    </row>
    <row r="38" spans="1:13" x14ac:dyDescent="0.25">
      <c r="A38" s="2" t="str">
        <f t="shared" si="15"/>
        <v xml:space="preserve"> </v>
      </c>
      <c r="B38" s="1"/>
      <c r="C38" s="3" t="str">
        <f t="shared" ref="C38:M38" si="29">IF(ISNUMBER($B18),C18/$B18," ")</f>
        <v xml:space="preserve"> </v>
      </c>
      <c r="D38" s="3" t="str">
        <f t="shared" si="29"/>
        <v xml:space="preserve"> </v>
      </c>
      <c r="E38" s="3" t="str">
        <f t="shared" si="29"/>
        <v xml:space="preserve"> </v>
      </c>
      <c r="F38" s="3" t="str">
        <f t="shared" si="29"/>
        <v xml:space="preserve"> </v>
      </c>
      <c r="G38" s="3" t="str">
        <f t="shared" si="29"/>
        <v xml:space="preserve"> </v>
      </c>
      <c r="H38" s="3" t="str">
        <f t="shared" si="29"/>
        <v xml:space="preserve"> </v>
      </c>
      <c r="I38" s="3" t="str">
        <f t="shared" si="29"/>
        <v xml:space="preserve"> </v>
      </c>
      <c r="J38" s="3" t="str">
        <f t="shared" si="29"/>
        <v xml:space="preserve"> </v>
      </c>
      <c r="K38" s="3" t="str">
        <f t="shared" si="29"/>
        <v xml:space="preserve"> </v>
      </c>
      <c r="L38" s="3" t="str">
        <f t="shared" si="29"/>
        <v xml:space="preserve"> </v>
      </c>
      <c r="M38" s="3" t="str">
        <f t="shared" si="29"/>
        <v xml:space="preserve"> </v>
      </c>
    </row>
    <row r="39" spans="1:13" x14ac:dyDescent="0.25">
      <c r="A39" s="2" t="str">
        <f t="shared" si="15"/>
        <v xml:space="preserve"> </v>
      </c>
      <c r="B39" s="1"/>
      <c r="C39" s="3" t="str">
        <f t="shared" ref="C39:M39" si="30">IF(ISNUMBER($B19),C19/$B19," ")</f>
        <v xml:space="preserve"> </v>
      </c>
      <c r="D39" s="3" t="str">
        <f t="shared" si="30"/>
        <v xml:space="preserve"> </v>
      </c>
      <c r="E39" s="3" t="str">
        <f t="shared" si="30"/>
        <v xml:space="preserve"> </v>
      </c>
      <c r="F39" s="3" t="str">
        <f t="shared" si="30"/>
        <v xml:space="preserve"> </v>
      </c>
      <c r="G39" s="3" t="str">
        <f t="shared" si="30"/>
        <v xml:space="preserve"> </v>
      </c>
      <c r="H39" s="3" t="str">
        <f t="shared" si="30"/>
        <v xml:space="preserve"> </v>
      </c>
      <c r="I39" s="3" t="str">
        <f t="shared" si="30"/>
        <v xml:space="preserve"> </v>
      </c>
      <c r="J39" s="3" t="str">
        <f t="shared" si="30"/>
        <v xml:space="preserve"> </v>
      </c>
      <c r="K39" s="3" t="str">
        <f t="shared" si="30"/>
        <v xml:space="preserve"> </v>
      </c>
      <c r="L39" s="3" t="str">
        <f t="shared" si="30"/>
        <v xml:space="preserve"> </v>
      </c>
      <c r="M39" s="3" t="str">
        <f t="shared" si="30"/>
        <v xml:space="preserve"> </v>
      </c>
    </row>
  </sheetData>
  <mergeCells count="3">
    <mergeCell ref="A21:M21"/>
    <mergeCell ref="A22:M22"/>
    <mergeCell ref="A2:P2"/>
  </mergeCells>
  <conditionalFormatting sqref="A4:A20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E12" sqref="E12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327</v>
      </c>
      <c r="B2" s="12">
        <v>239</v>
      </c>
      <c r="C2" s="12"/>
      <c r="D2" s="12">
        <v>239</v>
      </c>
      <c r="I2" t="s">
        <v>45</v>
      </c>
      <c r="J2" t="s">
        <v>46</v>
      </c>
    </row>
    <row r="3" spans="1:10" x14ac:dyDescent="0.25">
      <c r="A3" s="4" t="s">
        <v>324</v>
      </c>
      <c r="B3">
        <v>5</v>
      </c>
      <c r="D3">
        <v>5</v>
      </c>
      <c r="I3" t="s">
        <v>47</v>
      </c>
      <c r="J3" t="s">
        <v>46</v>
      </c>
    </row>
    <row r="4" spans="1:10" x14ac:dyDescent="0.25">
      <c r="A4" s="4" t="s">
        <v>276</v>
      </c>
      <c r="B4">
        <v>11</v>
      </c>
      <c r="D4">
        <v>11</v>
      </c>
      <c r="I4" t="s">
        <v>48</v>
      </c>
      <c r="J4" t="s">
        <v>46</v>
      </c>
    </row>
    <row r="5" spans="1:10" x14ac:dyDescent="0.25">
      <c r="A5" s="4" t="s">
        <v>398</v>
      </c>
      <c r="B5">
        <v>8</v>
      </c>
      <c r="D5">
        <v>8</v>
      </c>
      <c r="I5" t="s">
        <v>49</v>
      </c>
      <c r="J5" t="s">
        <v>46</v>
      </c>
    </row>
    <row r="6" spans="1:10" x14ac:dyDescent="0.25">
      <c r="A6" s="4" t="s">
        <v>278</v>
      </c>
      <c r="B6">
        <v>31</v>
      </c>
      <c r="D6">
        <v>31</v>
      </c>
      <c r="I6" t="s">
        <v>50</v>
      </c>
      <c r="J6" t="s">
        <v>46</v>
      </c>
    </row>
    <row r="7" spans="1:10" x14ac:dyDescent="0.25">
      <c r="A7" s="4" t="s">
        <v>279</v>
      </c>
      <c r="B7">
        <v>21</v>
      </c>
      <c r="D7">
        <v>21</v>
      </c>
      <c r="I7" t="s">
        <v>51</v>
      </c>
      <c r="J7" t="s">
        <v>46</v>
      </c>
    </row>
    <row r="8" spans="1:10" x14ac:dyDescent="0.25">
      <c r="A8" s="4" t="s">
        <v>330</v>
      </c>
      <c r="B8">
        <v>8</v>
      </c>
      <c r="D8">
        <v>8</v>
      </c>
      <c r="I8" t="s">
        <v>52</v>
      </c>
      <c r="J8" t="s">
        <v>46</v>
      </c>
    </row>
    <row r="9" spans="1:10" x14ac:dyDescent="0.25">
      <c r="A9" s="4" t="s">
        <v>328</v>
      </c>
      <c r="B9">
        <v>19</v>
      </c>
      <c r="D9">
        <v>19</v>
      </c>
      <c r="I9" t="s">
        <v>53</v>
      </c>
      <c r="J9" t="s">
        <v>46</v>
      </c>
    </row>
    <row r="10" spans="1:10" x14ac:dyDescent="0.25">
      <c r="A10" s="4" t="s">
        <v>329</v>
      </c>
      <c r="B10">
        <v>23</v>
      </c>
      <c r="D10">
        <v>23</v>
      </c>
      <c r="I10" t="s">
        <v>54</v>
      </c>
      <c r="J10" t="s">
        <v>46</v>
      </c>
    </row>
    <row r="11" spans="1:10" x14ac:dyDescent="0.25">
      <c r="A11" s="4" t="s">
        <v>333</v>
      </c>
      <c r="B11">
        <v>4</v>
      </c>
      <c r="D11">
        <v>4</v>
      </c>
      <c r="I11" t="s">
        <v>55</v>
      </c>
      <c r="J11" t="s">
        <v>46</v>
      </c>
    </row>
    <row r="12" spans="1:10" x14ac:dyDescent="0.25">
      <c r="A12" s="4" t="s">
        <v>332</v>
      </c>
      <c r="B12">
        <v>15</v>
      </c>
      <c r="D12">
        <v>15</v>
      </c>
      <c r="I12" t="s">
        <v>56</v>
      </c>
      <c r="J12" t="s">
        <v>46</v>
      </c>
    </row>
    <row r="13" spans="1:10" x14ac:dyDescent="0.25">
      <c r="A13" s="7" t="s">
        <v>331</v>
      </c>
      <c r="B13" s="12">
        <v>24</v>
      </c>
      <c r="C13" s="12"/>
      <c r="D13" s="12">
        <v>24</v>
      </c>
      <c r="I13" t="s">
        <v>57</v>
      </c>
      <c r="J13" t="s">
        <v>46</v>
      </c>
    </row>
    <row r="14" spans="1:10" x14ac:dyDescent="0.25">
      <c r="A14" s="4" t="s">
        <v>367</v>
      </c>
      <c r="B14">
        <v>9</v>
      </c>
      <c r="D14">
        <v>9</v>
      </c>
      <c r="I14" t="s">
        <v>58</v>
      </c>
      <c r="J14" t="s">
        <v>46</v>
      </c>
    </row>
    <row r="15" spans="1:10" x14ac:dyDescent="0.25">
      <c r="A15" s="4" t="s">
        <v>377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378</v>
      </c>
      <c r="B16">
        <v>1</v>
      </c>
      <c r="D16">
        <v>1</v>
      </c>
      <c r="I16" t="s">
        <v>60</v>
      </c>
      <c r="J16" t="s">
        <v>46</v>
      </c>
    </row>
    <row r="17" spans="1:10" x14ac:dyDescent="0.25">
      <c r="A17" s="4" t="s">
        <v>379</v>
      </c>
      <c r="B17">
        <v>1</v>
      </c>
      <c r="D17">
        <v>1</v>
      </c>
      <c r="I17" t="s">
        <v>61</v>
      </c>
      <c r="J17" t="s">
        <v>46</v>
      </c>
    </row>
    <row r="18" spans="1:10" x14ac:dyDescent="0.25">
      <c r="A18" s="4" t="s">
        <v>380</v>
      </c>
      <c r="B18">
        <v>1</v>
      </c>
      <c r="D18">
        <v>1</v>
      </c>
      <c r="I18" t="s">
        <v>62</v>
      </c>
      <c r="J18" t="s">
        <v>46</v>
      </c>
    </row>
    <row r="19" spans="1:10" x14ac:dyDescent="0.25">
      <c r="A19" s="4" t="s">
        <v>382</v>
      </c>
      <c r="B19">
        <v>2</v>
      </c>
      <c r="D19">
        <v>2</v>
      </c>
      <c r="I19" t="s">
        <v>63</v>
      </c>
      <c r="J19" t="s">
        <v>46</v>
      </c>
    </row>
    <row r="20" spans="1:10" x14ac:dyDescent="0.25">
      <c r="A20" s="4" t="s">
        <v>383</v>
      </c>
      <c r="B20">
        <v>3</v>
      </c>
      <c r="D20">
        <v>3</v>
      </c>
      <c r="I20" t="s">
        <v>64</v>
      </c>
      <c r="J20" t="s">
        <v>46</v>
      </c>
    </row>
    <row r="21" spans="1:10" x14ac:dyDescent="0.25">
      <c r="A21" s="4" t="s">
        <v>384</v>
      </c>
      <c r="B21">
        <v>20</v>
      </c>
      <c r="D21">
        <v>20</v>
      </c>
      <c r="I21" t="s">
        <v>65</v>
      </c>
      <c r="J21" t="s">
        <v>46</v>
      </c>
    </row>
    <row r="22" spans="1:10" x14ac:dyDescent="0.25">
      <c r="A22" s="4" t="s">
        <v>389</v>
      </c>
      <c r="B22">
        <v>1</v>
      </c>
      <c r="D22">
        <v>1</v>
      </c>
      <c r="I22" t="s">
        <v>66</v>
      </c>
      <c r="J22" t="s">
        <v>46</v>
      </c>
    </row>
    <row r="23" spans="1:10" x14ac:dyDescent="0.25">
      <c r="A23" s="4" t="s">
        <v>390</v>
      </c>
      <c r="B23">
        <v>1</v>
      </c>
      <c r="D23">
        <v>1</v>
      </c>
      <c r="I23" t="s">
        <v>67</v>
      </c>
      <c r="J23" t="s">
        <v>46</v>
      </c>
    </row>
    <row r="24" spans="1:10" x14ac:dyDescent="0.25">
      <c r="A24" s="4" t="s">
        <v>395</v>
      </c>
      <c r="B24">
        <v>4</v>
      </c>
      <c r="D24">
        <v>4</v>
      </c>
      <c r="I24" t="s">
        <v>68</v>
      </c>
      <c r="J24" t="s">
        <v>46</v>
      </c>
    </row>
    <row r="25" spans="1:10" x14ac:dyDescent="0.25">
      <c r="A25" s="4" t="s">
        <v>399</v>
      </c>
      <c r="B25">
        <v>12</v>
      </c>
      <c r="D25">
        <v>12</v>
      </c>
      <c r="I25" t="s">
        <v>69</v>
      </c>
      <c r="J25" t="s">
        <v>46</v>
      </c>
    </row>
    <row r="26" spans="1:10" x14ac:dyDescent="0.25">
      <c r="A26" s="4" t="s">
        <v>400</v>
      </c>
      <c r="B26">
        <v>4</v>
      </c>
      <c r="D26">
        <v>4</v>
      </c>
      <c r="I26" t="s">
        <v>70</v>
      </c>
      <c r="J26" t="s">
        <v>46</v>
      </c>
    </row>
    <row r="27" spans="1:10" x14ac:dyDescent="0.25">
      <c r="A27" s="4" t="s">
        <v>401</v>
      </c>
      <c r="B27">
        <v>2</v>
      </c>
      <c r="D27">
        <v>2</v>
      </c>
      <c r="I27" t="s">
        <v>71</v>
      </c>
      <c r="J27" t="s">
        <v>46</v>
      </c>
    </row>
    <row r="28" spans="1:10" x14ac:dyDescent="0.25">
      <c r="A28" s="4" t="s">
        <v>410</v>
      </c>
      <c r="B28">
        <v>6</v>
      </c>
      <c r="D28">
        <v>6</v>
      </c>
      <c r="I28" t="s">
        <v>72</v>
      </c>
      <c r="J28" t="s">
        <v>46</v>
      </c>
    </row>
    <row r="29" spans="1:10" x14ac:dyDescent="0.25">
      <c r="A29" s="4" t="s">
        <v>413</v>
      </c>
      <c r="B29">
        <v>1</v>
      </c>
      <c r="D29">
        <v>1</v>
      </c>
      <c r="I29" t="s">
        <v>73</v>
      </c>
      <c r="J29" t="s">
        <v>46</v>
      </c>
    </row>
    <row r="30" spans="1:10" x14ac:dyDescent="0.25">
      <c r="A30" s="4" t="s">
        <v>414</v>
      </c>
      <c r="B30">
        <v>1</v>
      </c>
      <c r="D30">
        <v>1</v>
      </c>
      <c r="I30" t="s">
        <v>74</v>
      </c>
      <c r="J30" t="s">
        <v>46</v>
      </c>
    </row>
    <row r="31" spans="1:10" x14ac:dyDescent="0.25">
      <c r="A31" s="7" t="s">
        <v>334</v>
      </c>
      <c r="B31" s="12">
        <v>212</v>
      </c>
      <c r="C31" s="12">
        <v>4</v>
      </c>
      <c r="D31" s="12">
        <v>216</v>
      </c>
      <c r="I31" t="s">
        <v>75</v>
      </c>
      <c r="J31" t="s">
        <v>46</v>
      </c>
    </row>
    <row r="32" spans="1:10" x14ac:dyDescent="0.25">
      <c r="A32" s="4" t="s">
        <v>335</v>
      </c>
      <c r="B32">
        <v>25</v>
      </c>
      <c r="D32">
        <v>25</v>
      </c>
      <c r="I32" t="s">
        <v>76</v>
      </c>
      <c r="J32" t="s">
        <v>46</v>
      </c>
    </row>
    <row r="33" spans="1:10" x14ac:dyDescent="0.25">
      <c r="A33" s="4" t="s">
        <v>374</v>
      </c>
      <c r="B33">
        <v>2</v>
      </c>
      <c r="D33">
        <v>2</v>
      </c>
      <c r="I33" t="s">
        <v>77</v>
      </c>
      <c r="J33" t="s">
        <v>46</v>
      </c>
    </row>
    <row r="34" spans="1:10" x14ac:dyDescent="0.25">
      <c r="A34" s="4" t="s">
        <v>336</v>
      </c>
      <c r="B34">
        <v>18</v>
      </c>
      <c r="D34">
        <v>18</v>
      </c>
      <c r="I34" t="s">
        <v>78</v>
      </c>
      <c r="J34" t="s">
        <v>46</v>
      </c>
    </row>
    <row r="35" spans="1:10" x14ac:dyDescent="0.25">
      <c r="A35" s="4" t="s">
        <v>337</v>
      </c>
      <c r="B35">
        <v>21</v>
      </c>
      <c r="D35">
        <v>21</v>
      </c>
      <c r="I35" t="s">
        <v>79</v>
      </c>
      <c r="J35" t="s">
        <v>46</v>
      </c>
    </row>
    <row r="36" spans="1:10" x14ac:dyDescent="0.25">
      <c r="A36" s="4" t="s">
        <v>338</v>
      </c>
      <c r="B36">
        <v>19</v>
      </c>
      <c r="C36">
        <v>3</v>
      </c>
      <c r="D36">
        <v>22</v>
      </c>
      <c r="I36" t="s">
        <v>80</v>
      </c>
      <c r="J36" t="s">
        <v>46</v>
      </c>
    </row>
    <row r="37" spans="1:10" x14ac:dyDescent="0.25">
      <c r="A37" s="4" t="s">
        <v>339</v>
      </c>
      <c r="B37">
        <v>21</v>
      </c>
      <c r="D37">
        <v>21</v>
      </c>
      <c r="I37" t="s">
        <v>81</v>
      </c>
      <c r="J37" t="s">
        <v>46</v>
      </c>
    </row>
    <row r="38" spans="1:10" x14ac:dyDescent="0.25">
      <c r="A38" s="4" t="s">
        <v>340</v>
      </c>
      <c r="B38">
        <v>22</v>
      </c>
      <c r="C38">
        <v>1</v>
      </c>
      <c r="D38">
        <v>23</v>
      </c>
      <c r="I38" t="s">
        <v>82</v>
      </c>
      <c r="J38" t="s">
        <v>46</v>
      </c>
    </row>
    <row r="39" spans="1:10" x14ac:dyDescent="0.25">
      <c r="A39" s="4" t="s">
        <v>308</v>
      </c>
      <c r="B39">
        <v>24</v>
      </c>
      <c r="D39">
        <v>24</v>
      </c>
      <c r="I39" t="s">
        <v>83</v>
      </c>
      <c r="J39" t="s">
        <v>46</v>
      </c>
    </row>
    <row r="40" spans="1:10" x14ac:dyDescent="0.25">
      <c r="A40" s="4" t="s">
        <v>368</v>
      </c>
      <c r="B40">
        <v>9</v>
      </c>
      <c r="D40">
        <v>9</v>
      </c>
      <c r="I40" t="s">
        <v>84</v>
      </c>
      <c r="J40" t="s">
        <v>46</v>
      </c>
    </row>
    <row r="41" spans="1:10" x14ac:dyDescent="0.25">
      <c r="A41" s="4" t="s">
        <v>341</v>
      </c>
      <c r="B41">
        <v>29</v>
      </c>
      <c r="D41">
        <v>29</v>
      </c>
      <c r="I41" t="s">
        <v>85</v>
      </c>
      <c r="J41" t="s">
        <v>46</v>
      </c>
    </row>
    <row r="42" spans="1:10" x14ac:dyDescent="0.25">
      <c r="A42" s="7" t="s">
        <v>342</v>
      </c>
      <c r="B42" s="12">
        <v>18</v>
      </c>
      <c r="C42" s="12"/>
      <c r="D42" s="12">
        <v>18</v>
      </c>
      <c r="I42" t="s">
        <v>86</v>
      </c>
      <c r="J42" t="s">
        <v>46</v>
      </c>
    </row>
    <row r="43" spans="1:10" x14ac:dyDescent="0.25">
      <c r="A43" s="4" t="s">
        <v>392</v>
      </c>
      <c r="B43">
        <v>1</v>
      </c>
      <c r="D43">
        <v>1</v>
      </c>
      <c r="I43" t="s">
        <v>87</v>
      </c>
      <c r="J43" t="s">
        <v>46</v>
      </c>
    </row>
    <row r="44" spans="1:10" x14ac:dyDescent="0.25">
      <c r="A44" s="4" t="s">
        <v>393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394</v>
      </c>
      <c r="B45">
        <v>1</v>
      </c>
      <c r="D45">
        <v>1</v>
      </c>
      <c r="I45" t="s">
        <v>89</v>
      </c>
      <c r="J45" t="s">
        <v>46</v>
      </c>
    </row>
    <row r="46" spans="1:10" x14ac:dyDescent="0.25">
      <c r="A46" s="4" t="s">
        <v>403</v>
      </c>
      <c r="B46">
        <v>1</v>
      </c>
      <c r="D46">
        <v>1</v>
      </c>
      <c r="I46" t="s">
        <v>90</v>
      </c>
      <c r="J46" t="s">
        <v>46</v>
      </c>
    </row>
    <row r="47" spans="1:10" x14ac:dyDescent="0.25">
      <c r="A47" s="4" t="s">
        <v>281</v>
      </c>
      <c r="B47">
        <v>220</v>
      </c>
      <c r="C47">
        <v>5</v>
      </c>
      <c r="D47">
        <v>225</v>
      </c>
      <c r="I47" t="s">
        <v>91</v>
      </c>
      <c r="J47" t="s">
        <v>46</v>
      </c>
    </row>
    <row r="48" spans="1:10" x14ac:dyDescent="0.25">
      <c r="A48" s="4" t="s">
        <v>385</v>
      </c>
      <c r="B48">
        <v>16</v>
      </c>
      <c r="D48">
        <v>16</v>
      </c>
      <c r="I48" t="s">
        <v>92</v>
      </c>
      <c r="J48" t="s">
        <v>46</v>
      </c>
    </row>
    <row r="49" spans="1:10" x14ac:dyDescent="0.25">
      <c r="A49" s="4" t="s">
        <v>282</v>
      </c>
      <c r="B49">
        <v>28</v>
      </c>
      <c r="C49">
        <v>1</v>
      </c>
      <c r="D49">
        <v>29</v>
      </c>
      <c r="I49" t="s">
        <v>93</v>
      </c>
      <c r="J49" t="s">
        <v>46</v>
      </c>
    </row>
    <row r="50" spans="1:10" x14ac:dyDescent="0.25">
      <c r="A50" s="4" t="s">
        <v>283</v>
      </c>
      <c r="B50">
        <v>26</v>
      </c>
      <c r="C50">
        <v>1</v>
      </c>
      <c r="D50">
        <v>27</v>
      </c>
      <c r="I50" t="s">
        <v>94</v>
      </c>
      <c r="J50" t="s">
        <v>46</v>
      </c>
    </row>
    <row r="51" spans="1:10" x14ac:dyDescent="0.25">
      <c r="A51" s="4" t="s">
        <v>272</v>
      </c>
      <c r="B51">
        <v>27</v>
      </c>
      <c r="C51">
        <v>2</v>
      </c>
      <c r="D51">
        <v>29</v>
      </c>
      <c r="I51" t="s">
        <v>95</v>
      </c>
      <c r="J51" t="s">
        <v>46</v>
      </c>
    </row>
    <row r="52" spans="1:10" x14ac:dyDescent="0.25">
      <c r="A52" s="4" t="s">
        <v>284</v>
      </c>
      <c r="B52">
        <v>3</v>
      </c>
      <c r="C52">
        <v>1</v>
      </c>
      <c r="D52">
        <v>4</v>
      </c>
      <c r="I52" t="s">
        <v>96</v>
      </c>
      <c r="J52" t="s">
        <v>46</v>
      </c>
    </row>
    <row r="53" spans="1:10" x14ac:dyDescent="0.25">
      <c r="A53" s="4" t="s">
        <v>285</v>
      </c>
      <c r="B53">
        <v>21</v>
      </c>
      <c r="D53">
        <v>21</v>
      </c>
      <c r="I53" t="s">
        <v>97</v>
      </c>
      <c r="J53" t="s">
        <v>46</v>
      </c>
    </row>
    <row r="54" spans="1:10" x14ac:dyDescent="0.25">
      <c r="A54" s="4" t="s">
        <v>286</v>
      </c>
      <c r="B54">
        <v>28</v>
      </c>
      <c r="D54">
        <v>28</v>
      </c>
      <c r="I54" t="s">
        <v>98</v>
      </c>
      <c r="J54" t="s">
        <v>46</v>
      </c>
    </row>
    <row r="55" spans="1:10" x14ac:dyDescent="0.25">
      <c r="A55" s="4" t="s">
        <v>287</v>
      </c>
      <c r="B55">
        <v>24</v>
      </c>
      <c r="D55">
        <v>24</v>
      </c>
      <c r="I55" t="s">
        <v>99</v>
      </c>
      <c r="J55" t="s">
        <v>46</v>
      </c>
    </row>
    <row r="56" spans="1:10" x14ac:dyDescent="0.25">
      <c r="A56" s="4" t="s">
        <v>388</v>
      </c>
      <c r="B56">
        <v>5</v>
      </c>
      <c r="D56">
        <v>5</v>
      </c>
      <c r="I56" t="s">
        <v>100</v>
      </c>
      <c r="J56" t="s">
        <v>46</v>
      </c>
    </row>
    <row r="57" spans="1:10" x14ac:dyDescent="0.25">
      <c r="A57" s="4" t="s">
        <v>321</v>
      </c>
      <c r="B57">
        <v>5</v>
      </c>
      <c r="D57">
        <v>5</v>
      </c>
      <c r="I57" t="s">
        <v>101</v>
      </c>
      <c r="J57" t="s">
        <v>46</v>
      </c>
    </row>
    <row r="58" spans="1:10" x14ac:dyDescent="0.25">
      <c r="A58" s="4" t="s">
        <v>320</v>
      </c>
      <c r="B58">
        <v>28</v>
      </c>
      <c r="D58">
        <v>28</v>
      </c>
      <c r="I58" t="s">
        <v>102</v>
      </c>
      <c r="J58" t="s">
        <v>46</v>
      </c>
    </row>
    <row r="59" spans="1:10" x14ac:dyDescent="0.25">
      <c r="A59" s="7" t="s">
        <v>396</v>
      </c>
      <c r="B59" s="12">
        <v>2</v>
      </c>
      <c r="C59" s="12"/>
      <c r="D59" s="12">
        <v>2</v>
      </c>
      <c r="I59" t="s">
        <v>103</v>
      </c>
      <c r="J59" t="s">
        <v>46</v>
      </c>
    </row>
    <row r="60" spans="1:10" x14ac:dyDescent="0.25">
      <c r="A60" s="4" t="s">
        <v>375</v>
      </c>
      <c r="B60">
        <v>2</v>
      </c>
      <c r="D60">
        <v>2</v>
      </c>
      <c r="I60" t="s">
        <v>104</v>
      </c>
      <c r="J60" t="s">
        <v>46</v>
      </c>
    </row>
    <row r="61" spans="1:10" x14ac:dyDescent="0.25">
      <c r="A61" s="4" t="s">
        <v>376</v>
      </c>
      <c r="B61">
        <v>1</v>
      </c>
      <c r="D61">
        <v>1</v>
      </c>
      <c r="I61" t="s">
        <v>105</v>
      </c>
      <c r="J61" t="s">
        <v>46</v>
      </c>
    </row>
    <row r="62" spans="1:10" x14ac:dyDescent="0.25">
      <c r="A62" s="4" t="s">
        <v>397</v>
      </c>
      <c r="B62">
        <v>1</v>
      </c>
      <c r="D62">
        <v>1</v>
      </c>
      <c r="I62" t="s">
        <v>106</v>
      </c>
      <c r="J62" t="s">
        <v>46</v>
      </c>
    </row>
    <row r="63" spans="1:10" x14ac:dyDescent="0.25">
      <c r="A63" s="4" t="s">
        <v>404</v>
      </c>
      <c r="B63">
        <v>3</v>
      </c>
      <c r="D63">
        <v>3</v>
      </c>
      <c r="I63" t="s">
        <v>107</v>
      </c>
      <c r="J63" t="s">
        <v>46</v>
      </c>
    </row>
    <row r="64" spans="1:10" x14ac:dyDescent="0.25">
      <c r="A64" s="4" t="s">
        <v>288</v>
      </c>
      <c r="B64">
        <v>212</v>
      </c>
      <c r="C64">
        <v>4</v>
      </c>
      <c r="D64">
        <v>216</v>
      </c>
      <c r="I64" t="s">
        <v>108</v>
      </c>
      <c r="J64" t="s">
        <v>46</v>
      </c>
    </row>
    <row r="65" spans="1:10" x14ac:dyDescent="0.25">
      <c r="A65" s="4" t="s">
        <v>289</v>
      </c>
      <c r="B65">
        <v>26</v>
      </c>
      <c r="D65">
        <v>26</v>
      </c>
      <c r="I65" t="s">
        <v>109</v>
      </c>
      <c r="J65" t="s">
        <v>46</v>
      </c>
    </row>
    <row r="66" spans="1:10" x14ac:dyDescent="0.25">
      <c r="A66" s="4" t="s">
        <v>290</v>
      </c>
      <c r="B66">
        <v>30</v>
      </c>
      <c r="D66">
        <v>30</v>
      </c>
      <c r="I66" t="s">
        <v>110</v>
      </c>
      <c r="J66" t="s">
        <v>46</v>
      </c>
    </row>
    <row r="67" spans="1:10" x14ac:dyDescent="0.25">
      <c r="A67" s="4" t="s">
        <v>291</v>
      </c>
      <c r="B67">
        <v>24</v>
      </c>
      <c r="C67">
        <v>2</v>
      </c>
      <c r="D67">
        <v>26</v>
      </c>
      <c r="I67" t="s">
        <v>111</v>
      </c>
      <c r="J67" t="s">
        <v>46</v>
      </c>
    </row>
    <row r="68" spans="1:10" x14ac:dyDescent="0.25">
      <c r="A68" s="4" t="s">
        <v>292</v>
      </c>
      <c r="B68">
        <v>22</v>
      </c>
      <c r="D68">
        <v>22</v>
      </c>
      <c r="I68" t="s">
        <v>112</v>
      </c>
      <c r="J68" t="s">
        <v>46</v>
      </c>
    </row>
    <row r="69" spans="1:10" x14ac:dyDescent="0.25">
      <c r="A69" s="4" t="s">
        <v>293</v>
      </c>
      <c r="B69">
        <v>22</v>
      </c>
      <c r="D69">
        <v>22</v>
      </c>
      <c r="I69" t="s">
        <v>113</v>
      </c>
      <c r="J69" t="s">
        <v>46</v>
      </c>
    </row>
    <row r="70" spans="1:10" x14ac:dyDescent="0.25">
      <c r="A70" s="4" t="s">
        <v>294</v>
      </c>
      <c r="B70">
        <v>22</v>
      </c>
      <c r="D70">
        <v>22</v>
      </c>
      <c r="I70" t="s">
        <v>114</v>
      </c>
      <c r="J70" t="s">
        <v>46</v>
      </c>
    </row>
    <row r="71" spans="1:10" x14ac:dyDescent="0.25">
      <c r="A71" s="4" t="s">
        <v>325</v>
      </c>
      <c r="B71">
        <v>18</v>
      </c>
      <c r="D71">
        <v>18</v>
      </c>
      <c r="I71" t="s">
        <v>115</v>
      </c>
      <c r="J71" t="s">
        <v>46</v>
      </c>
    </row>
    <row r="72" spans="1:10" x14ac:dyDescent="0.25">
      <c r="A72" s="4" t="s">
        <v>381</v>
      </c>
      <c r="B72">
        <v>1</v>
      </c>
      <c r="D72">
        <v>1</v>
      </c>
      <c r="I72" t="s">
        <v>116</v>
      </c>
      <c r="J72" t="s">
        <v>46</v>
      </c>
    </row>
    <row r="73" spans="1:10" x14ac:dyDescent="0.25">
      <c r="A73" s="4" t="s">
        <v>322</v>
      </c>
      <c r="B73">
        <v>1</v>
      </c>
      <c r="C73">
        <v>1</v>
      </c>
      <c r="D73">
        <v>2</v>
      </c>
      <c r="I73" t="s">
        <v>117</v>
      </c>
      <c r="J73" t="s">
        <v>46</v>
      </c>
    </row>
    <row r="74" spans="1:10" x14ac:dyDescent="0.25">
      <c r="A74" s="4" t="s">
        <v>343</v>
      </c>
      <c r="B74">
        <v>14</v>
      </c>
      <c r="C74">
        <v>1</v>
      </c>
      <c r="D74">
        <v>15</v>
      </c>
      <c r="I74" t="s">
        <v>118</v>
      </c>
      <c r="J74" t="s">
        <v>46</v>
      </c>
    </row>
    <row r="75" spans="1:10" x14ac:dyDescent="0.25">
      <c r="A75" s="4" t="s">
        <v>369</v>
      </c>
      <c r="B75">
        <v>1</v>
      </c>
      <c r="D75">
        <v>1</v>
      </c>
      <c r="I75" t="s">
        <v>119</v>
      </c>
      <c r="J75" t="s">
        <v>46</v>
      </c>
    </row>
    <row r="76" spans="1:10" x14ac:dyDescent="0.25">
      <c r="A76" s="4" t="s">
        <v>372</v>
      </c>
      <c r="B76">
        <v>26</v>
      </c>
      <c r="D76">
        <v>26</v>
      </c>
      <c r="I76" t="s">
        <v>120</v>
      </c>
      <c r="J76" t="s">
        <v>46</v>
      </c>
    </row>
    <row r="77" spans="1:10" x14ac:dyDescent="0.25">
      <c r="A77" s="7" t="s">
        <v>386</v>
      </c>
      <c r="B77" s="12">
        <v>3</v>
      </c>
      <c r="C77" s="12"/>
      <c r="D77" s="12">
        <v>3</v>
      </c>
      <c r="I77" t="s">
        <v>121</v>
      </c>
      <c r="J77" t="s">
        <v>46</v>
      </c>
    </row>
    <row r="78" spans="1:10" x14ac:dyDescent="0.25">
      <c r="A78" s="4" t="s">
        <v>408</v>
      </c>
      <c r="B78">
        <v>1</v>
      </c>
      <c r="D78">
        <v>1</v>
      </c>
      <c r="I78" t="s">
        <v>122</v>
      </c>
      <c r="J78" t="s">
        <v>46</v>
      </c>
    </row>
    <row r="79" spans="1:10" x14ac:dyDescent="0.25">
      <c r="A79" s="4" t="s">
        <v>409</v>
      </c>
      <c r="B79">
        <v>1</v>
      </c>
      <c r="D79">
        <v>1</v>
      </c>
      <c r="I79" t="s">
        <v>123</v>
      </c>
      <c r="J79" t="s">
        <v>46</v>
      </c>
    </row>
    <row r="80" spans="1:10" x14ac:dyDescent="0.25">
      <c r="A80" s="4" t="s">
        <v>295</v>
      </c>
      <c r="B80">
        <v>222</v>
      </c>
      <c r="C80">
        <v>4</v>
      </c>
      <c r="D80">
        <v>226</v>
      </c>
      <c r="I80" t="s">
        <v>124</v>
      </c>
      <c r="J80" t="s">
        <v>46</v>
      </c>
    </row>
    <row r="81" spans="1:10" x14ac:dyDescent="0.25">
      <c r="A81" s="4" t="s">
        <v>402</v>
      </c>
      <c r="B81">
        <v>1</v>
      </c>
      <c r="D81">
        <v>1</v>
      </c>
      <c r="I81" t="s">
        <v>125</v>
      </c>
      <c r="J81" t="s">
        <v>46</v>
      </c>
    </row>
    <row r="82" spans="1:10" x14ac:dyDescent="0.25">
      <c r="A82" s="4" t="s">
        <v>344</v>
      </c>
      <c r="B82">
        <v>27</v>
      </c>
      <c r="D82">
        <v>27</v>
      </c>
      <c r="I82" t="s">
        <v>126</v>
      </c>
      <c r="J82" t="s">
        <v>46</v>
      </c>
    </row>
    <row r="83" spans="1:10" x14ac:dyDescent="0.25">
      <c r="A83" s="4" t="s">
        <v>296</v>
      </c>
      <c r="B83">
        <v>30</v>
      </c>
      <c r="D83">
        <v>30</v>
      </c>
      <c r="I83" t="s">
        <v>127</v>
      </c>
      <c r="J83" t="s">
        <v>46</v>
      </c>
    </row>
    <row r="84" spans="1:10" x14ac:dyDescent="0.25">
      <c r="A84" s="4" t="s">
        <v>297</v>
      </c>
      <c r="B84">
        <v>17</v>
      </c>
      <c r="D84">
        <v>17</v>
      </c>
      <c r="I84" t="s">
        <v>128</v>
      </c>
      <c r="J84" t="s">
        <v>46</v>
      </c>
    </row>
    <row r="85" spans="1:10" x14ac:dyDescent="0.25">
      <c r="A85" s="4" t="s">
        <v>298</v>
      </c>
      <c r="B85">
        <v>26</v>
      </c>
      <c r="C85">
        <v>1</v>
      </c>
      <c r="D85">
        <v>27</v>
      </c>
      <c r="I85" t="s">
        <v>129</v>
      </c>
      <c r="J85" t="s">
        <v>46</v>
      </c>
    </row>
    <row r="86" spans="1:10" x14ac:dyDescent="0.25">
      <c r="A86" s="4" t="s">
        <v>317</v>
      </c>
      <c r="B86">
        <v>13</v>
      </c>
      <c r="C86">
        <v>1</v>
      </c>
      <c r="D86">
        <v>14</v>
      </c>
      <c r="I86" t="s">
        <v>130</v>
      </c>
      <c r="J86" t="s">
        <v>46</v>
      </c>
    </row>
    <row r="87" spans="1:10" x14ac:dyDescent="0.25">
      <c r="A87" s="4" t="s">
        <v>299</v>
      </c>
      <c r="B87">
        <v>26</v>
      </c>
      <c r="D87">
        <v>26</v>
      </c>
      <c r="I87" t="s">
        <v>131</v>
      </c>
      <c r="J87" t="s">
        <v>46</v>
      </c>
    </row>
    <row r="88" spans="1:10" x14ac:dyDescent="0.25">
      <c r="A88" s="4" t="s">
        <v>300</v>
      </c>
      <c r="B88">
        <v>25</v>
      </c>
      <c r="D88">
        <v>25</v>
      </c>
      <c r="I88" t="s">
        <v>132</v>
      </c>
      <c r="J88" t="s">
        <v>46</v>
      </c>
    </row>
    <row r="89" spans="1:10" x14ac:dyDescent="0.25">
      <c r="A89" s="4" t="s">
        <v>301</v>
      </c>
      <c r="B89">
        <v>27</v>
      </c>
      <c r="C89">
        <v>1</v>
      </c>
      <c r="D89">
        <v>28</v>
      </c>
      <c r="I89" t="s">
        <v>133</v>
      </c>
      <c r="J89" t="s">
        <v>46</v>
      </c>
    </row>
    <row r="90" spans="1:10" x14ac:dyDescent="0.25">
      <c r="A90" s="4" t="s">
        <v>302</v>
      </c>
      <c r="B90">
        <v>26</v>
      </c>
      <c r="C90">
        <v>1</v>
      </c>
      <c r="D90">
        <v>27</v>
      </c>
      <c r="I90" t="s">
        <v>134</v>
      </c>
      <c r="J90" t="s">
        <v>46</v>
      </c>
    </row>
    <row r="91" spans="1:10" x14ac:dyDescent="0.25">
      <c r="A91" s="4" t="s">
        <v>373</v>
      </c>
      <c r="B91">
        <v>3</v>
      </c>
      <c r="D91">
        <v>3</v>
      </c>
      <c r="I91" t="s">
        <v>135</v>
      </c>
      <c r="J91" t="s">
        <v>46</v>
      </c>
    </row>
    <row r="92" spans="1:10" x14ac:dyDescent="0.25">
      <c r="A92" s="4" t="s">
        <v>411</v>
      </c>
      <c r="B92">
        <v>1</v>
      </c>
      <c r="D92">
        <v>1</v>
      </c>
      <c r="I92" t="s">
        <v>136</v>
      </c>
      <c r="J92" t="s">
        <v>46</v>
      </c>
    </row>
    <row r="93" spans="1:10" x14ac:dyDescent="0.25">
      <c r="A93" s="7" t="s">
        <v>303</v>
      </c>
      <c r="B93" s="12">
        <v>207</v>
      </c>
      <c r="C93" s="12">
        <v>4</v>
      </c>
      <c r="D93" s="12">
        <v>211</v>
      </c>
      <c r="I93" t="s">
        <v>137</v>
      </c>
      <c r="J93" t="s">
        <v>46</v>
      </c>
    </row>
    <row r="94" spans="1:10" x14ac:dyDescent="0.25">
      <c r="A94" s="4" t="s">
        <v>345</v>
      </c>
      <c r="B94">
        <v>20</v>
      </c>
      <c r="D94">
        <v>20</v>
      </c>
      <c r="I94" t="s">
        <v>138</v>
      </c>
      <c r="J94" t="s">
        <v>46</v>
      </c>
    </row>
    <row r="95" spans="1:10" x14ac:dyDescent="0.25">
      <c r="A95" s="4" t="s">
        <v>304</v>
      </c>
      <c r="B95">
        <v>22</v>
      </c>
      <c r="D95">
        <v>22</v>
      </c>
      <c r="I95" t="s">
        <v>139</v>
      </c>
      <c r="J95" t="s">
        <v>46</v>
      </c>
    </row>
    <row r="96" spans="1:10" x14ac:dyDescent="0.25">
      <c r="A96" s="4" t="s">
        <v>305</v>
      </c>
      <c r="B96">
        <v>6</v>
      </c>
      <c r="C96">
        <v>4</v>
      </c>
      <c r="D96">
        <v>10</v>
      </c>
      <c r="I96" t="s">
        <v>140</v>
      </c>
      <c r="J96" t="s">
        <v>46</v>
      </c>
    </row>
    <row r="97" spans="1:10" x14ac:dyDescent="0.25">
      <c r="A97" s="4" t="s">
        <v>318</v>
      </c>
      <c r="B97">
        <v>27</v>
      </c>
      <c r="D97">
        <v>27</v>
      </c>
      <c r="I97" t="s">
        <v>141</v>
      </c>
      <c r="J97" t="s">
        <v>46</v>
      </c>
    </row>
    <row r="98" spans="1:10" x14ac:dyDescent="0.25">
      <c r="A98" s="4" t="s">
        <v>306</v>
      </c>
      <c r="B98">
        <v>24</v>
      </c>
      <c r="D98">
        <v>24</v>
      </c>
      <c r="I98" t="s">
        <v>142</v>
      </c>
      <c r="J98" t="s">
        <v>46</v>
      </c>
    </row>
    <row r="99" spans="1:10" x14ac:dyDescent="0.25">
      <c r="A99" s="4" t="s">
        <v>307</v>
      </c>
      <c r="B99">
        <v>26</v>
      </c>
      <c r="D99">
        <v>26</v>
      </c>
      <c r="I99" t="s">
        <v>143</v>
      </c>
      <c r="J99" t="s">
        <v>46</v>
      </c>
    </row>
    <row r="100" spans="1:10" x14ac:dyDescent="0.25">
      <c r="A100" s="4" t="s">
        <v>346</v>
      </c>
      <c r="B100">
        <v>4</v>
      </c>
      <c r="D100">
        <v>4</v>
      </c>
      <c r="I100" t="s">
        <v>44</v>
      </c>
      <c r="J100" t="s">
        <v>46</v>
      </c>
    </row>
    <row r="101" spans="1:10" x14ac:dyDescent="0.25">
      <c r="A101" s="4" t="s">
        <v>309</v>
      </c>
      <c r="B101">
        <v>27</v>
      </c>
      <c r="D101">
        <v>27</v>
      </c>
      <c r="I101" t="s">
        <v>144</v>
      </c>
      <c r="J101" t="s">
        <v>46</v>
      </c>
    </row>
    <row r="102" spans="1:10" x14ac:dyDescent="0.25">
      <c r="A102" s="4" t="s">
        <v>310</v>
      </c>
      <c r="B102">
        <v>27</v>
      </c>
      <c r="D102">
        <v>27</v>
      </c>
      <c r="I102" t="s">
        <v>145</v>
      </c>
      <c r="J102" t="s">
        <v>46</v>
      </c>
    </row>
    <row r="103" spans="1:10" x14ac:dyDescent="0.25">
      <c r="A103" s="4" t="s">
        <v>347</v>
      </c>
      <c r="B103">
        <v>23</v>
      </c>
      <c r="D103">
        <v>23</v>
      </c>
      <c r="I103" t="s">
        <v>146</v>
      </c>
      <c r="J103" t="s">
        <v>46</v>
      </c>
    </row>
    <row r="104" spans="1:10" x14ac:dyDescent="0.25">
      <c r="A104" s="4" t="s">
        <v>405</v>
      </c>
      <c r="B104">
        <v>1</v>
      </c>
      <c r="D104">
        <v>1</v>
      </c>
      <c r="I104" t="s">
        <v>147</v>
      </c>
      <c r="J104" t="s">
        <v>46</v>
      </c>
    </row>
    <row r="105" spans="1:10" x14ac:dyDescent="0.25">
      <c r="A105" s="7" t="s">
        <v>348</v>
      </c>
      <c r="B105" s="12">
        <v>199</v>
      </c>
      <c r="C105" s="12">
        <v>2</v>
      </c>
      <c r="D105" s="12">
        <v>201</v>
      </c>
      <c r="I105" t="s">
        <v>148</v>
      </c>
      <c r="J105" t="s">
        <v>46</v>
      </c>
    </row>
    <row r="106" spans="1:10" x14ac:dyDescent="0.25">
      <c r="A106" s="4" t="s">
        <v>349</v>
      </c>
      <c r="B106">
        <v>26</v>
      </c>
      <c r="D106">
        <v>26</v>
      </c>
      <c r="I106" s="16" t="s">
        <v>149</v>
      </c>
      <c r="J106" t="s">
        <v>46</v>
      </c>
    </row>
    <row r="107" spans="1:10" x14ac:dyDescent="0.25">
      <c r="A107" s="4" t="s">
        <v>350</v>
      </c>
      <c r="B107">
        <v>29</v>
      </c>
      <c r="D107">
        <v>29</v>
      </c>
      <c r="I107" s="16" t="s">
        <v>150</v>
      </c>
      <c r="J107" t="s">
        <v>46</v>
      </c>
    </row>
    <row r="108" spans="1:10" x14ac:dyDescent="0.25">
      <c r="A108" s="4" t="s">
        <v>351</v>
      </c>
      <c r="B108">
        <v>26</v>
      </c>
      <c r="C108">
        <v>1</v>
      </c>
      <c r="D108">
        <v>27</v>
      </c>
      <c r="I108" t="s">
        <v>151</v>
      </c>
      <c r="J108" t="s">
        <v>46</v>
      </c>
    </row>
    <row r="109" spans="1:10" x14ac:dyDescent="0.25">
      <c r="A109" s="4" t="s">
        <v>352</v>
      </c>
      <c r="B109">
        <v>26</v>
      </c>
      <c r="C109">
        <v>1</v>
      </c>
      <c r="D109">
        <v>27</v>
      </c>
      <c r="I109" t="s">
        <v>85</v>
      </c>
      <c r="J109" t="s">
        <v>152</v>
      </c>
    </row>
    <row r="110" spans="1:10" x14ac:dyDescent="0.25">
      <c r="A110" s="4" t="s">
        <v>353</v>
      </c>
      <c r="B110">
        <v>25</v>
      </c>
      <c r="D110">
        <v>25</v>
      </c>
      <c r="I110" t="s">
        <v>153</v>
      </c>
      <c r="J110" t="s">
        <v>152</v>
      </c>
    </row>
    <row r="111" spans="1:10" x14ac:dyDescent="0.25">
      <c r="A111" s="4" t="s">
        <v>354</v>
      </c>
      <c r="B111">
        <v>19</v>
      </c>
      <c r="D111">
        <v>19</v>
      </c>
      <c r="I111" t="s">
        <v>154</v>
      </c>
      <c r="J111" t="s">
        <v>152</v>
      </c>
    </row>
    <row r="112" spans="1:10" x14ac:dyDescent="0.25">
      <c r="A112" s="4" t="s">
        <v>415</v>
      </c>
      <c r="B112">
        <v>1</v>
      </c>
      <c r="D112">
        <v>1</v>
      </c>
      <c r="I112" t="s">
        <v>155</v>
      </c>
      <c r="J112" t="s">
        <v>152</v>
      </c>
    </row>
    <row r="113" spans="1:10" x14ac:dyDescent="0.25">
      <c r="A113" s="4" t="s">
        <v>412</v>
      </c>
      <c r="B113">
        <v>1</v>
      </c>
      <c r="D113">
        <v>1</v>
      </c>
      <c r="I113" t="s">
        <v>156</v>
      </c>
      <c r="J113" t="s">
        <v>152</v>
      </c>
    </row>
    <row r="114" spans="1:10" x14ac:dyDescent="0.25">
      <c r="A114" s="4" t="s">
        <v>355</v>
      </c>
      <c r="B114">
        <v>25</v>
      </c>
      <c r="D114">
        <v>25</v>
      </c>
      <c r="I114" t="s">
        <v>157</v>
      </c>
      <c r="J114" t="s">
        <v>152</v>
      </c>
    </row>
    <row r="115" spans="1:10" x14ac:dyDescent="0.25">
      <c r="A115" s="4" t="s">
        <v>187</v>
      </c>
      <c r="B115">
        <v>3</v>
      </c>
      <c r="D115">
        <v>3</v>
      </c>
      <c r="I115" t="s">
        <v>158</v>
      </c>
      <c r="J115" t="s">
        <v>152</v>
      </c>
    </row>
    <row r="116" spans="1:10" x14ac:dyDescent="0.25">
      <c r="A116" s="4" t="s">
        <v>356</v>
      </c>
      <c r="B116">
        <v>17</v>
      </c>
      <c r="D116">
        <v>17</v>
      </c>
      <c r="I116" t="s">
        <v>159</v>
      </c>
      <c r="J116" t="s">
        <v>152</v>
      </c>
    </row>
    <row r="117" spans="1:10" x14ac:dyDescent="0.25">
      <c r="A117" s="4" t="s">
        <v>416</v>
      </c>
      <c r="B117">
        <v>1</v>
      </c>
      <c r="D117">
        <v>1</v>
      </c>
      <c r="I117" t="s">
        <v>160</v>
      </c>
      <c r="J117" t="s">
        <v>152</v>
      </c>
    </row>
    <row r="118" spans="1:10" x14ac:dyDescent="0.25">
      <c r="A118" s="4" t="s">
        <v>357</v>
      </c>
      <c r="B118">
        <v>235</v>
      </c>
      <c r="D118">
        <v>235</v>
      </c>
      <c r="I118" t="s">
        <v>161</v>
      </c>
      <c r="J118" t="s">
        <v>152</v>
      </c>
    </row>
    <row r="119" spans="1:10" x14ac:dyDescent="0.25">
      <c r="A119" s="4" t="s">
        <v>391</v>
      </c>
      <c r="B119">
        <v>14</v>
      </c>
      <c r="D119">
        <v>14</v>
      </c>
      <c r="I119" t="s">
        <v>124</v>
      </c>
      <c r="J119" t="s">
        <v>152</v>
      </c>
    </row>
    <row r="120" spans="1:10" x14ac:dyDescent="0.25">
      <c r="A120" s="4" t="s">
        <v>274</v>
      </c>
      <c r="B120">
        <v>31</v>
      </c>
      <c r="D120">
        <v>31</v>
      </c>
      <c r="I120" t="s">
        <v>162</v>
      </c>
      <c r="J120" t="s">
        <v>152</v>
      </c>
    </row>
    <row r="121" spans="1:10" x14ac:dyDescent="0.25">
      <c r="A121" s="4" t="s">
        <v>275</v>
      </c>
      <c r="B121">
        <v>19</v>
      </c>
      <c r="D121">
        <v>19</v>
      </c>
      <c r="I121" t="s">
        <v>163</v>
      </c>
      <c r="J121" t="s">
        <v>152</v>
      </c>
    </row>
    <row r="122" spans="1:10" x14ac:dyDescent="0.25">
      <c r="A122" s="4" t="s">
        <v>358</v>
      </c>
      <c r="B122">
        <v>25</v>
      </c>
      <c r="D122">
        <v>25</v>
      </c>
      <c r="I122" t="s">
        <v>126</v>
      </c>
      <c r="J122" t="s">
        <v>152</v>
      </c>
    </row>
    <row r="123" spans="1:10" x14ac:dyDescent="0.25">
      <c r="A123" s="4" t="s">
        <v>359</v>
      </c>
      <c r="B123">
        <v>18</v>
      </c>
      <c r="D123">
        <v>18</v>
      </c>
      <c r="I123" t="s">
        <v>164</v>
      </c>
      <c r="J123" t="s">
        <v>152</v>
      </c>
    </row>
    <row r="124" spans="1:10" x14ac:dyDescent="0.25">
      <c r="A124" s="4" t="s">
        <v>360</v>
      </c>
      <c r="B124">
        <v>17</v>
      </c>
      <c r="D124">
        <v>17</v>
      </c>
      <c r="I124" t="s">
        <v>165</v>
      </c>
      <c r="J124" t="s">
        <v>152</v>
      </c>
    </row>
    <row r="125" spans="1:10" x14ac:dyDescent="0.25">
      <c r="A125" s="4" t="s">
        <v>361</v>
      </c>
      <c r="B125">
        <v>30</v>
      </c>
      <c r="D125">
        <v>30</v>
      </c>
      <c r="I125" t="s">
        <v>166</v>
      </c>
      <c r="J125" t="s">
        <v>152</v>
      </c>
    </row>
    <row r="126" spans="1:10" x14ac:dyDescent="0.25">
      <c r="A126" s="4" t="s">
        <v>362</v>
      </c>
      <c r="B126">
        <v>29</v>
      </c>
      <c r="D126">
        <v>29</v>
      </c>
      <c r="I126" t="s">
        <v>167</v>
      </c>
      <c r="J126" t="s">
        <v>152</v>
      </c>
    </row>
    <row r="127" spans="1:10" x14ac:dyDescent="0.25">
      <c r="A127" s="4" t="s">
        <v>363</v>
      </c>
      <c r="B127">
        <v>9</v>
      </c>
      <c r="D127">
        <v>9</v>
      </c>
      <c r="I127" t="s">
        <v>129</v>
      </c>
      <c r="J127" t="s">
        <v>152</v>
      </c>
    </row>
    <row r="128" spans="1:10" x14ac:dyDescent="0.25">
      <c r="A128" s="4" t="s">
        <v>364</v>
      </c>
      <c r="B128">
        <v>23</v>
      </c>
      <c r="D128">
        <v>23</v>
      </c>
      <c r="I128" t="s">
        <v>168</v>
      </c>
      <c r="J128" t="s">
        <v>152</v>
      </c>
    </row>
    <row r="129" spans="1:10" x14ac:dyDescent="0.25">
      <c r="A129" s="4" t="s">
        <v>365</v>
      </c>
      <c r="B129">
        <v>11</v>
      </c>
      <c r="D129">
        <v>11</v>
      </c>
      <c r="I129" t="s">
        <v>169</v>
      </c>
      <c r="J129" t="s">
        <v>152</v>
      </c>
    </row>
    <row r="130" spans="1:10" x14ac:dyDescent="0.25">
      <c r="A130" s="4" t="s">
        <v>406</v>
      </c>
      <c r="B130">
        <v>9</v>
      </c>
      <c r="D130">
        <v>9</v>
      </c>
      <c r="I130" t="s">
        <v>170</v>
      </c>
      <c r="J130" t="s">
        <v>152</v>
      </c>
    </row>
    <row r="131" spans="1:10" x14ac:dyDescent="0.25">
      <c r="A131" s="4" t="s">
        <v>311</v>
      </c>
      <c r="B131">
        <v>237</v>
      </c>
      <c r="C131">
        <v>10</v>
      </c>
      <c r="D131">
        <v>247</v>
      </c>
      <c r="I131" t="s">
        <v>171</v>
      </c>
      <c r="J131" t="s">
        <v>152</v>
      </c>
    </row>
    <row r="132" spans="1:10" x14ac:dyDescent="0.25">
      <c r="A132" s="4" t="s">
        <v>312</v>
      </c>
      <c r="B132">
        <v>21</v>
      </c>
      <c r="C132">
        <v>1</v>
      </c>
      <c r="D132">
        <v>22</v>
      </c>
      <c r="I132" t="s">
        <v>172</v>
      </c>
      <c r="J132" t="s">
        <v>152</v>
      </c>
    </row>
    <row r="133" spans="1:10" x14ac:dyDescent="0.25">
      <c r="A133" s="4" t="s">
        <v>366</v>
      </c>
      <c r="B133">
        <v>20</v>
      </c>
      <c r="C133">
        <v>4</v>
      </c>
      <c r="D133">
        <v>24</v>
      </c>
      <c r="I133" t="s">
        <v>173</v>
      </c>
      <c r="J133" t="s">
        <v>152</v>
      </c>
    </row>
    <row r="134" spans="1:10" x14ac:dyDescent="0.25">
      <c r="A134" s="4" t="s">
        <v>370</v>
      </c>
      <c r="B134">
        <v>20</v>
      </c>
      <c r="D134">
        <v>20</v>
      </c>
      <c r="I134" t="s">
        <v>174</v>
      </c>
      <c r="J134" t="s">
        <v>152</v>
      </c>
    </row>
    <row r="135" spans="1:10" x14ac:dyDescent="0.25">
      <c r="A135" s="4" t="s">
        <v>319</v>
      </c>
      <c r="B135">
        <v>19</v>
      </c>
      <c r="C135">
        <v>2</v>
      </c>
      <c r="D135">
        <v>21</v>
      </c>
      <c r="I135" t="s">
        <v>175</v>
      </c>
      <c r="J135" t="s">
        <v>152</v>
      </c>
    </row>
    <row r="136" spans="1:10" x14ac:dyDescent="0.25">
      <c r="A136" s="4" t="s">
        <v>313</v>
      </c>
      <c r="B136">
        <v>24</v>
      </c>
      <c r="D136">
        <v>24</v>
      </c>
      <c r="I136" t="s">
        <v>176</v>
      </c>
      <c r="J136" t="s">
        <v>152</v>
      </c>
    </row>
    <row r="137" spans="1:10" x14ac:dyDescent="0.25">
      <c r="A137" s="4" t="s">
        <v>314</v>
      </c>
      <c r="B137">
        <v>28</v>
      </c>
      <c r="C137">
        <v>1</v>
      </c>
      <c r="D137">
        <v>29</v>
      </c>
      <c r="I137" t="s">
        <v>177</v>
      </c>
      <c r="J137" t="s">
        <v>152</v>
      </c>
    </row>
    <row r="138" spans="1:10" x14ac:dyDescent="0.25">
      <c r="A138" t="s">
        <v>315</v>
      </c>
      <c r="B138">
        <v>28</v>
      </c>
      <c r="D138">
        <v>28</v>
      </c>
      <c r="I138" t="s">
        <v>178</v>
      </c>
      <c r="J138" t="s">
        <v>152</v>
      </c>
    </row>
    <row r="139" spans="1:10" x14ac:dyDescent="0.25">
      <c r="A139" t="s">
        <v>316</v>
      </c>
      <c r="B139">
        <v>27</v>
      </c>
      <c r="D139">
        <v>27</v>
      </c>
      <c r="I139" t="s">
        <v>179</v>
      </c>
      <c r="J139" t="s">
        <v>152</v>
      </c>
    </row>
    <row r="140" spans="1:10" x14ac:dyDescent="0.25">
      <c r="A140" t="s">
        <v>277</v>
      </c>
      <c r="B140">
        <v>1</v>
      </c>
      <c r="D140">
        <v>1</v>
      </c>
      <c r="I140" t="s">
        <v>180</v>
      </c>
      <c r="J140" t="s">
        <v>152</v>
      </c>
    </row>
    <row r="141" spans="1:10" x14ac:dyDescent="0.25">
      <c r="A141" t="s">
        <v>280</v>
      </c>
      <c r="B141">
        <v>30</v>
      </c>
      <c r="C141">
        <v>1</v>
      </c>
      <c r="D141">
        <v>31</v>
      </c>
      <c r="I141" t="s">
        <v>181</v>
      </c>
      <c r="J141" t="s">
        <v>152</v>
      </c>
    </row>
    <row r="142" spans="1:10" x14ac:dyDescent="0.25">
      <c r="A142" t="s">
        <v>323</v>
      </c>
      <c r="B142">
        <v>1</v>
      </c>
      <c r="D142">
        <v>1</v>
      </c>
      <c r="I142" t="s">
        <v>182</v>
      </c>
      <c r="J142" t="s">
        <v>152</v>
      </c>
    </row>
    <row r="143" spans="1:10" x14ac:dyDescent="0.25">
      <c r="A143" t="s">
        <v>326</v>
      </c>
      <c r="B143">
        <v>17</v>
      </c>
      <c r="C143">
        <v>1</v>
      </c>
      <c r="D143">
        <v>18</v>
      </c>
      <c r="I143" t="s">
        <v>183</v>
      </c>
      <c r="J143" t="s">
        <v>152</v>
      </c>
    </row>
    <row r="144" spans="1:10" x14ac:dyDescent="0.25">
      <c r="A144" t="s">
        <v>371</v>
      </c>
      <c r="B144">
        <v>1</v>
      </c>
      <c r="D144">
        <v>1</v>
      </c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1" sqref="W11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33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20</v>
      </c>
      <c r="C3" s="21"/>
      <c r="D3" s="21"/>
      <c r="E3" s="21"/>
      <c r="G3" s="21" t="s">
        <v>26</v>
      </c>
      <c r="H3" s="21"/>
      <c r="I3" s="21"/>
      <c r="J3" s="21"/>
      <c r="L3" s="21" t="s">
        <v>27</v>
      </c>
      <c r="M3" s="21"/>
      <c r="N3" s="21"/>
      <c r="O3" s="21"/>
      <c r="Q3" s="21" t="s">
        <v>28</v>
      </c>
      <c r="R3" s="21"/>
      <c r="S3" s="21"/>
      <c r="T3" s="21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274</v>
      </c>
      <c r="C5" s="1" t="s">
        <v>357</v>
      </c>
      <c r="D5" s="1">
        <v>31</v>
      </c>
      <c r="E5" s="1">
        <v>495</v>
      </c>
      <c r="G5" s="1" t="s">
        <v>318</v>
      </c>
      <c r="H5" s="1" t="s">
        <v>303</v>
      </c>
      <c r="I5" s="1">
        <v>27</v>
      </c>
      <c r="J5" s="1">
        <v>294</v>
      </c>
      <c r="L5" s="1" t="s">
        <v>310</v>
      </c>
      <c r="M5" s="1" t="s">
        <v>303</v>
      </c>
      <c r="N5" s="1">
        <v>27</v>
      </c>
      <c r="O5" s="1">
        <v>130</v>
      </c>
      <c r="Q5" s="1" t="s">
        <v>274</v>
      </c>
      <c r="R5" s="1" t="s">
        <v>357</v>
      </c>
      <c r="S5" s="1">
        <v>31</v>
      </c>
      <c r="T5" s="1">
        <v>72</v>
      </c>
    </row>
    <row r="6" spans="1:20" x14ac:dyDescent="0.25">
      <c r="A6">
        <v>2</v>
      </c>
      <c r="B6" s="1" t="s">
        <v>372</v>
      </c>
      <c r="C6" s="1" t="s">
        <v>288</v>
      </c>
      <c r="D6" s="1">
        <v>26</v>
      </c>
      <c r="E6" s="1">
        <v>427</v>
      </c>
      <c r="G6" s="1" t="s">
        <v>347</v>
      </c>
      <c r="H6" s="1" t="s">
        <v>303</v>
      </c>
      <c r="I6" s="1">
        <v>23</v>
      </c>
      <c r="J6" s="1">
        <v>282</v>
      </c>
      <c r="L6" s="1" t="s">
        <v>306</v>
      </c>
      <c r="M6" s="1" t="s">
        <v>303</v>
      </c>
      <c r="N6" s="1">
        <v>24</v>
      </c>
      <c r="O6" s="1">
        <v>94</v>
      </c>
      <c r="Q6" s="1" t="s">
        <v>280</v>
      </c>
      <c r="R6" s="1" t="s">
        <v>311</v>
      </c>
      <c r="S6" s="1">
        <v>30</v>
      </c>
      <c r="T6" s="1">
        <v>70</v>
      </c>
    </row>
    <row r="7" spans="1:20" x14ac:dyDescent="0.25">
      <c r="A7">
        <v>3</v>
      </c>
      <c r="B7" s="1" t="s">
        <v>318</v>
      </c>
      <c r="C7" s="1" t="s">
        <v>303</v>
      </c>
      <c r="D7" s="1">
        <v>27</v>
      </c>
      <c r="E7" s="1">
        <v>421</v>
      </c>
      <c r="G7" s="1" t="s">
        <v>302</v>
      </c>
      <c r="H7" s="1" t="s">
        <v>295</v>
      </c>
      <c r="I7" s="1">
        <v>26</v>
      </c>
      <c r="J7" s="1">
        <v>278</v>
      </c>
      <c r="L7" s="1" t="s">
        <v>294</v>
      </c>
      <c r="M7" s="1" t="s">
        <v>288</v>
      </c>
      <c r="N7" s="1">
        <v>22</v>
      </c>
      <c r="O7" s="1">
        <v>87</v>
      </c>
      <c r="Q7" s="1" t="s">
        <v>335</v>
      </c>
      <c r="R7" s="1" t="s">
        <v>334</v>
      </c>
      <c r="S7" s="1">
        <v>25</v>
      </c>
      <c r="T7" s="1">
        <v>61</v>
      </c>
    </row>
    <row r="8" spans="1:20" x14ac:dyDescent="0.25">
      <c r="A8">
        <v>4</v>
      </c>
      <c r="B8" s="1" t="s">
        <v>280</v>
      </c>
      <c r="C8" s="1" t="s">
        <v>311</v>
      </c>
      <c r="D8" s="1">
        <v>30</v>
      </c>
      <c r="E8" s="1">
        <v>409</v>
      </c>
      <c r="G8" s="1" t="s">
        <v>341</v>
      </c>
      <c r="H8" s="1" t="s">
        <v>334</v>
      </c>
      <c r="I8" s="1">
        <v>29</v>
      </c>
      <c r="J8" s="1">
        <v>241</v>
      </c>
      <c r="L8" s="1" t="s">
        <v>274</v>
      </c>
      <c r="M8" s="1" t="s">
        <v>357</v>
      </c>
      <c r="N8" s="1">
        <v>31</v>
      </c>
      <c r="O8" s="1">
        <v>85</v>
      </c>
      <c r="Q8" s="1" t="s">
        <v>299</v>
      </c>
      <c r="R8" s="1" t="s">
        <v>295</v>
      </c>
      <c r="S8" s="1">
        <v>26</v>
      </c>
      <c r="T8" s="1">
        <v>59</v>
      </c>
    </row>
    <row r="9" spans="1:20" x14ac:dyDescent="0.25">
      <c r="A9">
        <v>5</v>
      </c>
      <c r="B9" s="1" t="s">
        <v>347</v>
      </c>
      <c r="C9" s="1" t="s">
        <v>303</v>
      </c>
      <c r="D9" s="1">
        <v>23</v>
      </c>
      <c r="E9" s="1">
        <v>381</v>
      </c>
      <c r="G9" s="1" t="s">
        <v>335</v>
      </c>
      <c r="H9" s="1" t="s">
        <v>334</v>
      </c>
      <c r="I9" s="1">
        <v>25</v>
      </c>
      <c r="J9" s="1">
        <v>240</v>
      </c>
      <c r="L9" s="1" t="s">
        <v>302</v>
      </c>
      <c r="M9" s="1" t="s">
        <v>295</v>
      </c>
      <c r="N9" s="1">
        <v>26</v>
      </c>
      <c r="O9" s="1">
        <v>76</v>
      </c>
      <c r="Q9" s="1" t="s">
        <v>310</v>
      </c>
      <c r="R9" s="1" t="s">
        <v>303</v>
      </c>
      <c r="S9" s="1">
        <v>27</v>
      </c>
      <c r="T9" s="1">
        <v>58</v>
      </c>
    </row>
    <row r="10" spans="1:20" x14ac:dyDescent="0.25">
      <c r="A10">
        <v>6</v>
      </c>
      <c r="B10" s="1" t="s">
        <v>302</v>
      </c>
      <c r="C10" s="1" t="s">
        <v>295</v>
      </c>
      <c r="D10" s="1">
        <v>26</v>
      </c>
      <c r="E10" s="1">
        <v>352</v>
      </c>
      <c r="G10" s="1" t="s">
        <v>372</v>
      </c>
      <c r="H10" s="1" t="s">
        <v>288</v>
      </c>
      <c r="I10" s="1">
        <v>26</v>
      </c>
      <c r="J10" s="1">
        <v>229</v>
      </c>
      <c r="L10" s="1" t="s">
        <v>355</v>
      </c>
      <c r="M10" s="1" t="s">
        <v>348</v>
      </c>
      <c r="N10" s="1">
        <v>25</v>
      </c>
      <c r="O10" s="1">
        <v>73</v>
      </c>
      <c r="Q10" s="1" t="s">
        <v>302</v>
      </c>
      <c r="R10" s="1" t="s">
        <v>295</v>
      </c>
      <c r="S10" s="1">
        <v>26</v>
      </c>
      <c r="T10" s="1">
        <v>51</v>
      </c>
    </row>
    <row r="11" spans="1:20" x14ac:dyDescent="0.25">
      <c r="A11">
        <v>7</v>
      </c>
      <c r="B11" s="1" t="s">
        <v>344</v>
      </c>
      <c r="C11" s="1" t="s">
        <v>295</v>
      </c>
      <c r="D11" s="1">
        <v>27</v>
      </c>
      <c r="E11" s="1">
        <v>334</v>
      </c>
      <c r="G11" s="1" t="s">
        <v>351</v>
      </c>
      <c r="H11" s="1" t="s">
        <v>348</v>
      </c>
      <c r="I11" s="1">
        <v>26</v>
      </c>
      <c r="J11" s="1">
        <v>215</v>
      </c>
      <c r="L11" s="1" t="s">
        <v>296</v>
      </c>
      <c r="M11" s="1" t="s">
        <v>295</v>
      </c>
      <c r="N11" s="1">
        <v>30</v>
      </c>
      <c r="O11" s="1">
        <v>73</v>
      </c>
      <c r="Q11" s="1" t="s">
        <v>285</v>
      </c>
      <c r="R11" s="1" t="s">
        <v>281</v>
      </c>
      <c r="S11" s="1">
        <v>21</v>
      </c>
      <c r="T11" s="1">
        <v>47</v>
      </c>
    </row>
    <row r="12" spans="1:20" x14ac:dyDescent="0.25">
      <c r="A12">
        <v>8</v>
      </c>
      <c r="B12" s="1" t="s">
        <v>358</v>
      </c>
      <c r="C12" s="1" t="s">
        <v>357</v>
      </c>
      <c r="D12" s="1">
        <v>25</v>
      </c>
      <c r="E12" s="1">
        <v>329</v>
      </c>
      <c r="G12" s="1" t="s">
        <v>316</v>
      </c>
      <c r="H12" s="1" t="s">
        <v>311</v>
      </c>
      <c r="I12" s="1">
        <v>27</v>
      </c>
      <c r="J12" s="1">
        <v>210</v>
      </c>
      <c r="L12" s="1" t="s">
        <v>361</v>
      </c>
      <c r="M12" s="1" t="s">
        <v>357</v>
      </c>
      <c r="N12" s="1">
        <v>30</v>
      </c>
      <c r="O12" s="1">
        <v>69</v>
      </c>
      <c r="Q12" s="1" t="s">
        <v>294</v>
      </c>
      <c r="R12" s="1" t="s">
        <v>288</v>
      </c>
      <c r="S12" s="1">
        <v>22</v>
      </c>
      <c r="T12" s="1">
        <v>43</v>
      </c>
    </row>
    <row r="13" spans="1:20" x14ac:dyDescent="0.25">
      <c r="A13">
        <v>9</v>
      </c>
      <c r="B13" s="1" t="s">
        <v>320</v>
      </c>
      <c r="C13" s="1" t="s">
        <v>281</v>
      </c>
      <c r="D13" s="1">
        <v>28</v>
      </c>
      <c r="E13" s="1">
        <v>325</v>
      </c>
      <c r="G13" s="1" t="s">
        <v>272</v>
      </c>
      <c r="H13" s="1" t="s">
        <v>281</v>
      </c>
      <c r="I13" s="1">
        <v>27</v>
      </c>
      <c r="J13" s="1">
        <v>199</v>
      </c>
      <c r="L13" s="1" t="s">
        <v>318</v>
      </c>
      <c r="M13" s="1" t="s">
        <v>303</v>
      </c>
      <c r="N13" s="1">
        <v>27</v>
      </c>
      <c r="O13" s="1">
        <v>64</v>
      </c>
      <c r="Q13" s="1" t="s">
        <v>344</v>
      </c>
      <c r="R13" s="1" t="s">
        <v>295</v>
      </c>
      <c r="S13" s="1">
        <v>27</v>
      </c>
      <c r="T13" s="1">
        <v>42</v>
      </c>
    </row>
    <row r="14" spans="1:20" x14ac:dyDescent="0.25">
      <c r="A14">
        <v>10</v>
      </c>
      <c r="B14" s="1" t="s">
        <v>308</v>
      </c>
      <c r="C14" s="1" t="s">
        <v>334</v>
      </c>
      <c r="D14" s="1">
        <v>24</v>
      </c>
      <c r="E14" s="1">
        <v>317</v>
      </c>
      <c r="G14" s="1" t="s">
        <v>361</v>
      </c>
      <c r="H14" s="1" t="s">
        <v>357</v>
      </c>
      <c r="I14" s="1">
        <v>30</v>
      </c>
      <c r="J14" s="1">
        <v>198</v>
      </c>
      <c r="L14" s="1" t="s">
        <v>275</v>
      </c>
      <c r="M14" s="1" t="s">
        <v>357</v>
      </c>
      <c r="N14" s="1">
        <v>19</v>
      </c>
      <c r="O14" s="1">
        <v>61</v>
      </c>
      <c r="Q14" s="1" t="s">
        <v>355</v>
      </c>
      <c r="R14" s="1" t="s">
        <v>348</v>
      </c>
      <c r="S14" s="1">
        <v>25</v>
      </c>
      <c r="T14" s="1">
        <v>41</v>
      </c>
    </row>
    <row r="15" spans="1:20" x14ac:dyDescent="0.25">
      <c r="A15">
        <v>11</v>
      </c>
      <c r="B15" s="1" t="s">
        <v>341</v>
      </c>
      <c r="C15" s="1" t="s">
        <v>334</v>
      </c>
      <c r="D15" s="1">
        <v>29</v>
      </c>
      <c r="E15" s="1">
        <v>304</v>
      </c>
      <c r="G15" s="1" t="s">
        <v>285</v>
      </c>
      <c r="H15" s="1" t="s">
        <v>281</v>
      </c>
      <c r="I15" s="1">
        <v>21</v>
      </c>
      <c r="J15" s="1">
        <v>179</v>
      </c>
      <c r="L15" s="1" t="s">
        <v>280</v>
      </c>
      <c r="M15" s="1" t="s">
        <v>311</v>
      </c>
      <c r="N15" s="1">
        <v>30</v>
      </c>
      <c r="O15" s="1">
        <v>59</v>
      </c>
      <c r="Q15" s="1" t="s">
        <v>320</v>
      </c>
      <c r="R15" s="1" t="s">
        <v>281</v>
      </c>
      <c r="S15" s="1">
        <v>28</v>
      </c>
      <c r="T15" s="1">
        <v>41</v>
      </c>
    </row>
    <row r="16" spans="1:20" x14ac:dyDescent="0.25">
      <c r="A16">
        <v>12</v>
      </c>
      <c r="B16" s="1" t="s">
        <v>294</v>
      </c>
      <c r="C16" s="1" t="s">
        <v>288</v>
      </c>
      <c r="D16" s="1">
        <v>22</v>
      </c>
      <c r="E16" s="1">
        <v>260</v>
      </c>
      <c r="G16" s="1" t="s">
        <v>355</v>
      </c>
      <c r="H16" s="1" t="s">
        <v>348</v>
      </c>
      <c r="I16" s="1">
        <v>25</v>
      </c>
      <c r="J16" s="1">
        <v>174</v>
      </c>
      <c r="L16" s="1" t="s">
        <v>335</v>
      </c>
      <c r="M16" s="1" t="s">
        <v>334</v>
      </c>
      <c r="N16" s="1">
        <v>25</v>
      </c>
      <c r="O16" s="1">
        <v>58</v>
      </c>
      <c r="Q16" s="1" t="s">
        <v>309</v>
      </c>
      <c r="R16" s="1" t="s">
        <v>303</v>
      </c>
      <c r="S16" s="1">
        <v>27</v>
      </c>
      <c r="T16" s="1">
        <v>40</v>
      </c>
    </row>
    <row r="17" spans="1:20" x14ac:dyDescent="0.25">
      <c r="A17">
        <v>13</v>
      </c>
      <c r="B17" s="1" t="s">
        <v>272</v>
      </c>
      <c r="C17" s="1" t="s">
        <v>281</v>
      </c>
      <c r="D17" s="1">
        <v>27</v>
      </c>
      <c r="E17" s="1">
        <v>251</v>
      </c>
      <c r="G17" s="1" t="s">
        <v>293</v>
      </c>
      <c r="H17" s="1" t="s">
        <v>288</v>
      </c>
      <c r="I17" s="1">
        <v>22</v>
      </c>
      <c r="J17" s="1">
        <v>171</v>
      </c>
      <c r="L17" s="1" t="s">
        <v>299</v>
      </c>
      <c r="M17" s="1" t="s">
        <v>295</v>
      </c>
      <c r="N17" s="1">
        <v>26</v>
      </c>
      <c r="O17" s="1">
        <v>55</v>
      </c>
      <c r="Q17" s="1" t="s">
        <v>361</v>
      </c>
      <c r="R17" s="1" t="s">
        <v>357</v>
      </c>
      <c r="S17" s="1">
        <v>30</v>
      </c>
      <c r="T17" s="1">
        <v>38</v>
      </c>
    </row>
    <row r="18" spans="1:20" x14ac:dyDescent="0.25">
      <c r="A18">
        <v>14</v>
      </c>
      <c r="B18" s="1" t="s">
        <v>310</v>
      </c>
      <c r="C18" s="1" t="s">
        <v>303</v>
      </c>
      <c r="D18" s="1">
        <v>27</v>
      </c>
      <c r="E18" s="1">
        <v>248</v>
      </c>
      <c r="G18" s="1" t="s">
        <v>344</v>
      </c>
      <c r="H18" s="1" t="s">
        <v>295</v>
      </c>
      <c r="I18" s="1">
        <v>27</v>
      </c>
      <c r="J18" s="1">
        <v>169</v>
      </c>
      <c r="L18" s="1" t="s">
        <v>309</v>
      </c>
      <c r="M18" s="1" t="s">
        <v>303</v>
      </c>
      <c r="N18" s="1">
        <v>27</v>
      </c>
      <c r="O18" s="1">
        <v>53</v>
      </c>
      <c r="Q18" s="1" t="s">
        <v>347</v>
      </c>
      <c r="R18" s="1" t="s">
        <v>303</v>
      </c>
      <c r="S18" s="1">
        <v>23</v>
      </c>
      <c r="T18" s="1">
        <v>38</v>
      </c>
    </row>
    <row r="19" spans="1:20" x14ac:dyDescent="0.25">
      <c r="A19">
        <v>15</v>
      </c>
      <c r="B19" s="1" t="s">
        <v>351</v>
      </c>
      <c r="C19" s="1" t="s">
        <v>348</v>
      </c>
      <c r="D19" s="1">
        <v>26</v>
      </c>
      <c r="E19" s="1">
        <v>244</v>
      </c>
      <c r="G19" s="1" t="s">
        <v>356</v>
      </c>
      <c r="H19" s="1" t="s">
        <v>348</v>
      </c>
      <c r="I19" s="1">
        <v>17</v>
      </c>
      <c r="J19" s="1">
        <v>164</v>
      </c>
      <c r="L19" s="1" t="s">
        <v>372</v>
      </c>
      <c r="M19" s="1" t="s">
        <v>288</v>
      </c>
      <c r="N19" s="1">
        <v>26</v>
      </c>
      <c r="O19" s="1">
        <v>52</v>
      </c>
      <c r="Q19" s="1" t="s">
        <v>328</v>
      </c>
      <c r="R19" s="1" t="s">
        <v>327</v>
      </c>
      <c r="S19" s="1">
        <v>19</v>
      </c>
      <c r="T19" s="1">
        <v>37</v>
      </c>
    </row>
    <row r="21" spans="1:20" x14ac:dyDescent="0.25">
      <c r="B21" s="21" t="s">
        <v>29</v>
      </c>
      <c r="C21" s="21"/>
      <c r="D21" s="21"/>
      <c r="E21" s="21"/>
      <c r="G21" s="21" t="s">
        <v>30</v>
      </c>
      <c r="H21" s="21"/>
      <c r="I21" s="21"/>
      <c r="J21" s="21"/>
      <c r="L21" s="21" t="s">
        <v>31</v>
      </c>
      <c r="M21" s="21"/>
      <c r="N21" s="21"/>
      <c r="O21" s="21"/>
      <c r="Q21" s="21" t="s">
        <v>32</v>
      </c>
      <c r="R21" s="21"/>
      <c r="S21" s="21"/>
      <c r="T21" s="21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285</v>
      </c>
      <c r="C23" s="1" t="s">
        <v>281</v>
      </c>
      <c r="D23" s="1">
        <v>21</v>
      </c>
      <c r="E23" s="1">
        <v>41</v>
      </c>
      <c r="G23" s="1" t="s">
        <v>341</v>
      </c>
      <c r="H23" s="1" t="s">
        <v>334</v>
      </c>
      <c r="I23" s="1">
        <v>29</v>
      </c>
      <c r="J23" s="1">
        <v>77</v>
      </c>
      <c r="L23" s="1" t="s">
        <v>280</v>
      </c>
      <c r="M23" s="1" t="s">
        <v>311</v>
      </c>
      <c r="N23" s="1">
        <v>30</v>
      </c>
      <c r="O23" s="1">
        <v>65</v>
      </c>
      <c r="Q23" s="1" t="s">
        <v>320</v>
      </c>
      <c r="R23" s="1" t="s">
        <v>281</v>
      </c>
      <c r="S23" s="1">
        <v>28</v>
      </c>
      <c r="T23" s="1">
        <v>76</v>
      </c>
    </row>
    <row r="24" spans="1:20" x14ac:dyDescent="0.25">
      <c r="A24">
        <v>2</v>
      </c>
      <c r="B24" s="1" t="s">
        <v>358</v>
      </c>
      <c r="C24" s="1" t="s">
        <v>357</v>
      </c>
      <c r="D24" s="1">
        <v>25</v>
      </c>
      <c r="E24" s="1">
        <v>31</v>
      </c>
      <c r="G24" s="1" t="s">
        <v>335</v>
      </c>
      <c r="H24" s="1" t="s">
        <v>334</v>
      </c>
      <c r="I24" s="1">
        <v>25</v>
      </c>
      <c r="J24" s="1">
        <v>69</v>
      </c>
      <c r="L24" s="1" t="s">
        <v>274</v>
      </c>
      <c r="M24" s="1" t="s">
        <v>357</v>
      </c>
      <c r="N24" s="1">
        <v>31</v>
      </c>
      <c r="O24" s="1">
        <v>59</v>
      </c>
      <c r="Q24" s="1" t="s">
        <v>372</v>
      </c>
      <c r="R24" s="1" t="s">
        <v>288</v>
      </c>
      <c r="S24" s="1">
        <v>26</v>
      </c>
      <c r="T24" s="1">
        <v>72</v>
      </c>
    </row>
    <row r="25" spans="1:20" x14ac:dyDescent="0.25">
      <c r="A25">
        <v>3</v>
      </c>
      <c r="B25" s="1" t="s">
        <v>355</v>
      </c>
      <c r="C25" s="1" t="s">
        <v>348</v>
      </c>
      <c r="D25" s="1">
        <v>25</v>
      </c>
      <c r="E25" s="1">
        <v>30</v>
      </c>
      <c r="G25" s="1" t="s">
        <v>280</v>
      </c>
      <c r="H25" s="1" t="s">
        <v>311</v>
      </c>
      <c r="I25" s="1">
        <v>30</v>
      </c>
      <c r="J25" s="1">
        <v>67</v>
      </c>
      <c r="L25" s="1" t="s">
        <v>309</v>
      </c>
      <c r="M25" s="1" t="s">
        <v>303</v>
      </c>
      <c r="N25" s="1">
        <v>27</v>
      </c>
      <c r="O25" s="1">
        <v>55</v>
      </c>
      <c r="Q25" s="1" t="s">
        <v>272</v>
      </c>
      <c r="R25" s="1" t="s">
        <v>281</v>
      </c>
      <c r="S25" s="1">
        <v>27</v>
      </c>
      <c r="T25" s="1">
        <v>68</v>
      </c>
    </row>
    <row r="26" spans="1:20" x14ac:dyDescent="0.25">
      <c r="A26">
        <v>4</v>
      </c>
      <c r="B26" s="1" t="s">
        <v>274</v>
      </c>
      <c r="C26" s="1" t="s">
        <v>357</v>
      </c>
      <c r="D26" s="1">
        <v>31</v>
      </c>
      <c r="E26" s="1">
        <v>24</v>
      </c>
      <c r="G26" s="1" t="s">
        <v>272</v>
      </c>
      <c r="H26" s="1" t="s">
        <v>281</v>
      </c>
      <c r="I26" s="1">
        <v>27</v>
      </c>
      <c r="J26" s="1">
        <v>61</v>
      </c>
      <c r="L26" s="1" t="s">
        <v>308</v>
      </c>
      <c r="M26" s="1" t="s">
        <v>334</v>
      </c>
      <c r="N26" s="1">
        <v>24</v>
      </c>
      <c r="O26" s="1">
        <v>38</v>
      </c>
      <c r="Q26" s="1" t="s">
        <v>302</v>
      </c>
      <c r="R26" s="1" t="s">
        <v>295</v>
      </c>
      <c r="S26" s="1">
        <v>26</v>
      </c>
      <c r="T26" s="1">
        <v>66</v>
      </c>
    </row>
    <row r="27" spans="1:20" x14ac:dyDescent="0.25">
      <c r="A27">
        <v>5</v>
      </c>
      <c r="B27" s="1" t="s">
        <v>372</v>
      </c>
      <c r="C27" s="1" t="s">
        <v>288</v>
      </c>
      <c r="D27" s="1">
        <v>26</v>
      </c>
      <c r="E27" s="1">
        <v>22</v>
      </c>
      <c r="G27" s="1" t="s">
        <v>351</v>
      </c>
      <c r="H27" s="1" t="s">
        <v>348</v>
      </c>
      <c r="I27" s="1">
        <v>26</v>
      </c>
      <c r="J27" s="1">
        <v>57</v>
      </c>
      <c r="L27" s="1" t="s">
        <v>275</v>
      </c>
      <c r="M27" s="1" t="s">
        <v>357</v>
      </c>
      <c r="N27" s="1">
        <v>19</v>
      </c>
      <c r="O27" s="1">
        <v>38</v>
      </c>
      <c r="Q27" s="1" t="s">
        <v>341</v>
      </c>
      <c r="R27" s="1" t="s">
        <v>334</v>
      </c>
      <c r="S27" s="1">
        <v>29</v>
      </c>
      <c r="T27" s="1">
        <v>64</v>
      </c>
    </row>
    <row r="28" spans="1:20" x14ac:dyDescent="0.25">
      <c r="A28">
        <v>6</v>
      </c>
      <c r="B28" s="1" t="s">
        <v>398</v>
      </c>
      <c r="C28" s="1" t="s">
        <v>327</v>
      </c>
      <c r="D28" s="1">
        <v>8</v>
      </c>
      <c r="E28" s="1">
        <v>22</v>
      </c>
      <c r="G28" s="1" t="s">
        <v>320</v>
      </c>
      <c r="H28" s="1" t="s">
        <v>281</v>
      </c>
      <c r="I28" s="1">
        <v>28</v>
      </c>
      <c r="J28" s="1">
        <v>57</v>
      </c>
      <c r="L28" s="1" t="s">
        <v>292</v>
      </c>
      <c r="M28" s="1" t="s">
        <v>288</v>
      </c>
      <c r="N28" s="1">
        <v>22</v>
      </c>
      <c r="O28" s="1">
        <v>37</v>
      </c>
      <c r="Q28" s="1" t="s">
        <v>347</v>
      </c>
      <c r="R28" s="1" t="s">
        <v>303</v>
      </c>
      <c r="S28" s="1">
        <v>23</v>
      </c>
      <c r="T28" s="1">
        <v>58</v>
      </c>
    </row>
    <row r="29" spans="1:20" x14ac:dyDescent="0.25">
      <c r="A29">
        <v>7</v>
      </c>
      <c r="B29" s="1" t="s">
        <v>356</v>
      </c>
      <c r="C29" s="1" t="s">
        <v>348</v>
      </c>
      <c r="D29" s="1">
        <v>17</v>
      </c>
      <c r="E29" s="1">
        <v>21</v>
      </c>
      <c r="G29" s="1" t="s">
        <v>372</v>
      </c>
      <c r="H29" s="1" t="s">
        <v>288</v>
      </c>
      <c r="I29" s="1">
        <v>26</v>
      </c>
      <c r="J29" s="1">
        <v>56</v>
      </c>
      <c r="L29" s="1" t="s">
        <v>350</v>
      </c>
      <c r="M29" s="1" t="s">
        <v>348</v>
      </c>
      <c r="N29" s="1">
        <v>29</v>
      </c>
      <c r="O29" s="1">
        <v>34</v>
      </c>
      <c r="Q29" s="1" t="s">
        <v>280</v>
      </c>
      <c r="R29" s="1" t="s">
        <v>311</v>
      </c>
      <c r="S29" s="1">
        <v>30</v>
      </c>
      <c r="T29" s="1">
        <v>56</v>
      </c>
    </row>
    <row r="30" spans="1:20" x14ac:dyDescent="0.25">
      <c r="A30">
        <v>8</v>
      </c>
      <c r="B30" s="1" t="s">
        <v>345</v>
      </c>
      <c r="C30" s="1" t="s">
        <v>303</v>
      </c>
      <c r="D30" s="1">
        <v>20</v>
      </c>
      <c r="E30" s="1">
        <v>19</v>
      </c>
      <c r="G30" s="1" t="s">
        <v>344</v>
      </c>
      <c r="H30" s="1" t="s">
        <v>295</v>
      </c>
      <c r="I30" s="1">
        <v>27</v>
      </c>
      <c r="J30" s="1">
        <v>55</v>
      </c>
      <c r="L30" s="1" t="s">
        <v>345</v>
      </c>
      <c r="M30" s="1" t="s">
        <v>303</v>
      </c>
      <c r="N30" s="1">
        <v>20</v>
      </c>
      <c r="O30" s="1">
        <v>34</v>
      </c>
      <c r="Q30" s="1" t="s">
        <v>310</v>
      </c>
      <c r="R30" s="1" t="s">
        <v>303</v>
      </c>
      <c r="S30" s="1">
        <v>27</v>
      </c>
      <c r="T30" s="1">
        <v>53</v>
      </c>
    </row>
    <row r="31" spans="1:20" x14ac:dyDescent="0.25">
      <c r="A31">
        <v>9</v>
      </c>
      <c r="B31" s="1" t="s">
        <v>302</v>
      </c>
      <c r="C31" s="1" t="s">
        <v>295</v>
      </c>
      <c r="D31" s="1">
        <v>26</v>
      </c>
      <c r="E31" s="1">
        <v>16</v>
      </c>
      <c r="G31" s="1" t="s">
        <v>361</v>
      </c>
      <c r="H31" s="1" t="s">
        <v>357</v>
      </c>
      <c r="I31" s="1">
        <v>30</v>
      </c>
      <c r="J31" s="1">
        <v>54</v>
      </c>
      <c r="L31" s="1" t="s">
        <v>315</v>
      </c>
      <c r="M31" s="1" t="s">
        <v>311</v>
      </c>
      <c r="N31" s="1">
        <v>28</v>
      </c>
      <c r="O31" s="1">
        <v>34</v>
      </c>
      <c r="Q31" s="1" t="s">
        <v>294</v>
      </c>
      <c r="R31" s="1" t="s">
        <v>288</v>
      </c>
      <c r="S31" s="1">
        <v>22</v>
      </c>
      <c r="T31" s="1">
        <v>48</v>
      </c>
    </row>
    <row r="32" spans="1:20" x14ac:dyDescent="0.25">
      <c r="A32">
        <v>10</v>
      </c>
      <c r="B32" s="1" t="s">
        <v>332</v>
      </c>
      <c r="C32" s="1" t="s">
        <v>327</v>
      </c>
      <c r="D32" s="1">
        <v>15</v>
      </c>
      <c r="E32" s="1">
        <v>15</v>
      </c>
      <c r="G32" s="1" t="s">
        <v>349</v>
      </c>
      <c r="H32" s="1" t="s">
        <v>348</v>
      </c>
      <c r="I32" s="1">
        <v>26</v>
      </c>
      <c r="J32" s="1">
        <v>53</v>
      </c>
      <c r="L32" s="1" t="s">
        <v>319</v>
      </c>
      <c r="M32" s="1" t="s">
        <v>311</v>
      </c>
      <c r="N32" s="1">
        <v>19</v>
      </c>
      <c r="O32" s="1">
        <v>34</v>
      </c>
      <c r="Q32" s="1" t="s">
        <v>344</v>
      </c>
      <c r="R32" s="1" t="s">
        <v>295</v>
      </c>
      <c r="S32" s="1">
        <v>27</v>
      </c>
      <c r="T32" s="1">
        <v>48</v>
      </c>
    </row>
    <row r="33" spans="1:20" x14ac:dyDescent="0.25">
      <c r="A33">
        <v>11</v>
      </c>
      <c r="B33" s="1" t="s">
        <v>272</v>
      </c>
      <c r="C33" s="1" t="s">
        <v>281</v>
      </c>
      <c r="D33" s="1">
        <v>27</v>
      </c>
      <c r="E33" s="1">
        <v>14</v>
      </c>
      <c r="G33" s="1" t="s">
        <v>315</v>
      </c>
      <c r="H33" s="1" t="s">
        <v>311</v>
      </c>
      <c r="I33" s="1">
        <v>28</v>
      </c>
      <c r="J33" s="1">
        <v>51</v>
      </c>
      <c r="L33" s="1" t="s">
        <v>355</v>
      </c>
      <c r="M33" s="1" t="s">
        <v>348</v>
      </c>
      <c r="N33" s="1">
        <v>25</v>
      </c>
      <c r="O33" s="1">
        <v>31</v>
      </c>
      <c r="Q33" s="1" t="s">
        <v>308</v>
      </c>
      <c r="R33" s="1" t="s">
        <v>334</v>
      </c>
      <c r="S33" s="1">
        <v>24</v>
      </c>
      <c r="T33" s="1">
        <v>47</v>
      </c>
    </row>
    <row r="34" spans="1:20" x14ac:dyDescent="0.25">
      <c r="A34">
        <v>12</v>
      </c>
      <c r="B34" s="1" t="s">
        <v>335</v>
      </c>
      <c r="C34" s="1" t="s">
        <v>334</v>
      </c>
      <c r="D34" s="1">
        <v>25</v>
      </c>
      <c r="E34" s="1">
        <v>13</v>
      </c>
      <c r="G34" s="1" t="s">
        <v>293</v>
      </c>
      <c r="H34" s="1" t="s">
        <v>288</v>
      </c>
      <c r="I34" s="1">
        <v>22</v>
      </c>
      <c r="J34" s="1">
        <v>49</v>
      </c>
      <c r="L34" s="1" t="s">
        <v>286</v>
      </c>
      <c r="M34" s="1" t="s">
        <v>281</v>
      </c>
      <c r="N34" s="1">
        <v>28</v>
      </c>
      <c r="O34" s="1">
        <v>30</v>
      </c>
      <c r="Q34" s="1" t="s">
        <v>318</v>
      </c>
      <c r="R34" s="1" t="s">
        <v>303</v>
      </c>
      <c r="S34" s="1">
        <v>27</v>
      </c>
      <c r="T34" s="1">
        <v>46</v>
      </c>
    </row>
    <row r="35" spans="1:20" x14ac:dyDescent="0.25">
      <c r="A35">
        <v>13</v>
      </c>
      <c r="B35" s="1" t="s">
        <v>304</v>
      </c>
      <c r="C35" s="1" t="s">
        <v>303</v>
      </c>
      <c r="D35" s="1">
        <v>22</v>
      </c>
      <c r="E35" s="1">
        <v>13</v>
      </c>
      <c r="G35" s="1" t="s">
        <v>316</v>
      </c>
      <c r="H35" s="1" t="s">
        <v>311</v>
      </c>
      <c r="I35" s="1">
        <v>27</v>
      </c>
      <c r="J35" s="1">
        <v>48</v>
      </c>
      <c r="L35" s="1" t="s">
        <v>299</v>
      </c>
      <c r="M35" s="1" t="s">
        <v>295</v>
      </c>
      <c r="N35" s="1">
        <v>26</v>
      </c>
      <c r="O35" s="1">
        <v>30</v>
      </c>
      <c r="Q35" s="1" t="s">
        <v>285</v>
      </c>
      <c r="R35" s="1" t="s">
        <v>281</v>
      </c>
      <c r="S35" s="1">
        <v>21</v>
      </c>
      <c r="T35" s="1">
        <v>41</v>
      </c>
    </row>
    <row r="36" spans="1:20" x14ac:dyDescent="0.25">
      <c r="A36">
        <v>14</v>
      </c>
      <c r="B36" s="1" t="s">
        <v>293</v>
      </c>
      <c r="C36" s="1" t="s">
        <v>288</v>
      </c>
      <c r="D36" s="1">
        <v>22</v>
      </c>
      <c r="E36" s="1">
        <v>12</v>
      </c>
      <c r="G36" s="1" t="s">
        <v>358</v>
      </c>
      <c r="H36" s="1" t="s">
        <v>357</v>
      </c>
      <c r="I36" s="1">
        <v>25</v>
      </c>
      <c r="J36" s="1">
        <v>47</v>
      </c>
      <c r="L36" s="1" t="s">
        <v>291</v>
      </c>
      <c r="M36" s="1" t="s">
        <v>288</v>
      </c>
      <c r="N36" s="1">
        <v>24</v>
      </c>
      <c r="O36" s="1">
        <v>29</v>
      </c>
      <c r="Q36" s="1" t="s">
        <v>384</v>
      </c>
      <c r="R36" s="1" t="s">
        <v>327</v>
      </c>
      <c r="S36" s="1">
        <v>20</v>
      </c>
      <c r="T36" s="1">
        <v>41</v>
      </c>
    </row>
    <row r="37" spans="1:20" x14ac:dyDescent="0.25">
      <c r="A37">
        <v>15</v>
      </c>
      <c r="B37" s="1" t="s">
        <v>344</v>
      </c>
      <c r="C37" s="1" t="s">
        <v>295</v>
      </c>
      <c r="D37" s="1">
        <v>27</v>
      </c>
      <c r="E37" s="1">
        <v>12</v>
      </c>
      <c r="G37" s="1" t="s">
        <v>332</v>
      </c>
      <c r="H37" s="1" t="s">
        <v>327</v>
      </c>
      <c r="I37" s="1">
        <v>15</v>
      </c>
      <c r="J37" s="1">
        <v>45</v>
      </c>
      <c r="L37" s="1" t="s">
        <v>362</v>
      </c>
      <c r="M37" s="1" t="s">
        <v>357</v>
      </c>
      <c r="N37" s="1">
        <v>29</v>
      </c>
      <c r="O37" s="1">
        <v>26</v>
      </c>
      <c r="Q37" s="1" t="s">
        <v>358</v>
      </c>
      <c r="R37" s="1" t="s">
        <v>357</v>
      </c>
      <c r="S37" s="1">
        <v>25</v>
      </c>
      <c r="T37" s="1">
        <v>37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T63"/>
  <sheetViews>
    <sheetView workbookViewId="0">
      <selection activeCell="O56" sqref="O5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5" t="s">
        <v>327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 t="s">
        <v>327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278</v>
      </c>
      <c r="B4" s="1">
        <v>31</v>
      </c>
      <c r="C4" s="1">
        <v>31</v>
      </c>
      <c r="D4" s="1">
        <v>19</v>
      </c>
      <c r="E4" s="1">
        <v>3</v>
      </c>
      <c r="F4" s="1">
        <v>52</v>
      </c>
      <c r="G4" s="1">
        <v>25</v>
      </c>
      <c r="H4" s="1">
        <v>31</v>
      </c>
      <c r="I4" s="1">
        <v>3</v>
      </c>
      <c r="J4" s="1">
        <v>11</v>
      </c>
      <c r="K4" s="1">
        <v>0</v>
      </c>
      <c r="L4" s="1">
        <v>0</v>
      </c>
      <c r="M4" s="1">
        <v>122</v>
      </c>
      <c r="N4" s="1">
        <f>VLOOKUP(A4,Games!$A$2:$D$527,3,FALSE)</f>
        <v>0</v>
      </c>
      <c r="O4" s="1">
        <f>VLOOKUP(A4,Games!$A$2:$D$527,4,FALSE)</f>
        <v>31</v>
      </c>
      <c r="P4" s="3">
        <f>(R4-S4)/B4</f>
        <v>7.209677419354839</v>
      </c>
      <c r="R4">
        <f>SUM(M4,I4,H4,(G4*1.5),F4)</f>
        <v>245.5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331</v>
      </c>
      <c r="B5" s="1">
        <v>24</v>
      </c>
      <c r="C5" s="1">
        <v>23</v>
      </c>
      <c r="D5" s="1">
        <v>12</v>
      </c>
      <c r="E5" s="1">
        <v>2</v>
      </c>
      <c r="F5" s="1">
        <v>44</v>
      </c>
      <c r="G5" s="1">
        <v>35</v>
      </c>
      <c r="H5" s="1">
        <v>28</v>
      </c>
      <c r="I5" s="1">
        <v>4</v>
      </c>
      <c r="J5" s="1">
        <v>27</v>
      </c>
      <c r="K5" s="1">
        <v>0</v>
      </c>
      <c r="L5" s="1">
        <v>0</v>
      </c>
      <c r="M5" s="1">
        <v>84</v>
      </c>
      <c r="N5" s="1">
        <f>VLOOKUP(A5,Games!$A$2:$D$527,3,FALSE)</f>
        <v>0</v>
      </c>
      <c r="O5" s="1">
        <f>VLOOKUP(A5,Games!$A$2:$D$527,4,FALSE)</f>
        <v>24</v>
      </c>
      <c r="P5" s="3">
        <f t="shared" ref="P5:P11" si="0">(R5-S5)/B5</f>
        <v>6.604166666666667</v>
      </c>
      <c r="R5">
        <f t="shared" ref="R5:R11" si="1">SUM(M5,I5,H5,(G5*1.5),F5)</f>
        <v>212.5</v>
      </c>
      <c r="S5">
        <f t="shared" ref="S5:S11" si="2">SUM((J5*2),(K5*3),(L5*4))</f>
        <v>54</v>
      </c>
      <c r="T5" t="str">
        <f>IFERROR(VLOOKUP(A5,Games!$I$2:$I$246,1,FALSE)," ")</f>
        <v xml:space="preserve"> </v>
      </c>
    </row>
    <row r="6" spans="1:20" x14ac:dyDescent="0.25">
      <c r="A6" s="2" t="s">
        <v>329</v>
      </c>
      <c r="B6" s="1">
        <v>23</v>
      </c>
      <c r="C6" s="1">
        <v>23</v>
      </c>
      <c r="D6" s="1">
        <v>12</v>
      </c>
      <c r="E6" s="1">
        <v>6</v>
      </c>
      <c r="F6" s="1">
        <v>54</v>
      </c>
      <c r="G6" s="1">
        <v>25</v>
      </c>
      <c r="H6" s="1">
        <v>9</v>
      </c>
      <c r="I6" s="1">
        <v>4</v>
      </c>
      <c r="J6" s="1">
        <v>25</v>
      </c>
      <c r="K6" s="1">
        <v>1</v>
      </c>
      <c r="L6" s="1">
        <v>0</v>
      </c>
      <c r="M6" s="1">
        <v>88</v>
      </c>
      <c r="N6" s="1">
        <f>VLOOKUP(A6,Games!$A$2:$D$527,3,FALSE)</f>
        <v>0</v>
      </c>
      <c r="O6" s="1">
        <f>VLOOKUP(A6,Games!$A$2:$D$527,4,FALSE)</f>
        <v>23</v>
      </c>
      <c r="P6" s="3">
        <f t="shared" si="0"/>
        <v>6.0652173913043477</v>
      </c>
      <c r="R6">
        <f t="shared" si="1"/>
        <v>192.5</v>
      </c>
      <c r="S6">
        <f t="shared" si="2"/>
        <v>53</v>
      </c>
      <c r="T6" t="str">
        <f>IFERROR(VLOOKUP(A6,Games!$I$2:$I$246,1,FALSE)," ")</f>
        <v xml:space="preserve"> </v>
      </c>
    </row>
    <row r="7" spans="1:20" x14ac:dyDescent="0.25">
      <c r="A7" s="2" t="s">
        <v>279</v>
      </c>
      <c r="B7" s="1">
        <v>21</v>
      </c>
      <c r="C7" s="1">
        <v>17</v>
      </c>
      <c r="D7" s="1">
        <v>1</v>
      </c>
      <c r="E7" s="1">
        <v>5</v>
      </c>
      <c r="F7" s="1">
        <v>76</v>
      </c>
      <c r="G7" s="1">
        <v>21</v>
      </c>
      <c r="H7" s="1">
        <v>19</v>
      </c>
      <c r="I7" s="1">
        <v>5</v>
      </c>
      <c r="J7" s="1">
        <v>28</v>
      </c>
      <c r="K7" s="1">
        <v>1</v>
      </c>
      <c r="L7" s="1">
        <v>1</v>
      </c>
      <c r="M7" s="1">
        <v>42</v>
      </c>
      <c r="N7" s="1">
        <f>VLOOKUP(A7,Games!$A$2:$D$527,3,FALSE)</f>
        <v>0</v>
      </c>
      <c r="O7" s="1">
        <f>VLOOKUP(A7,Games!$A$2:$D$527,4,FALSE)</f>
        <v>21</v>
      </c>
      <c r="P7" s="3">
        <f t="shared" si="0"/>
        <v>5.2619047619047619</v>
      </c>
      <c r="R7">
        <f t="shared" si="1"/>
        <v>173.5</v>
      </c>
      <c r="S7">
        <f t="shared" si="2"/>
        <v>63</v>
      </c>
      <c r="T7" t="str">
        <f>IFERROR(VLOOKUP(A7,Games!$I$2:$I$246,1,FALSE)," ")</f>
        <v xml:space="preserve"> </v>
      </c>
    </row>
    <row r="8" spans="1:20" x14ac:dyDescent="0.25">
      <c r="A8" s="2" t="s">
        <v>384</v>
      </c>
      <c r="B8" s="1">
        <v>20</v>
      </c>
      <c r="C8" s="1">
        <v>72</v>
      </c>
      <c r="D8" s="1">
        <v>14</v>
      </c>
      <c r="E8" s="1">
        <v>41</v>
      </c>
      <c r="F8" s="1">
        <v>155</v>
      </c>
      <c r="G8" s="1">
        <v>38</v>
      </c>
      <c r="H8" s="1">
        <v>35</v>
      </c>
      <c r="I8" s="1">
        <v>2</v>
      </c>
      <c r="J8" s="1">
        <v>28</v>
      </c>
      <c r="K8" s="1">
        <v>0</v>
      </c>
      <c r="L8" s="1">
        <v>0</v>
      </c>
      <c r="M8" s="1">
        <v>227</v>
      </c>
      <c r="N8" s="1">
        <f>VLOOKUP(A8,Games!$A$2:$D$527,3,FALSE)</f>
        <v>0</v>
      </c>
      <c r="O8" s="1">
        <f>VLOOKUP(A8,Games!$A$2:$D$527,4,FALSE)</f>
        <v>20</v>
      </c>
      <c r="P8" s="3">
        <f t="shared" si="0"/>
        <v>21</v>
      </c>
      <c r="R8">
        <f t="shared" si="1"/>
        <v>476</v>
      </c>
      <c r="S8">
        <f t="shared" si="2"/>
        <v>56</v>
      </c>
      <c r="T8" t="str">
        <f>IFERROR(VLOOKUP(A8,Games!$I$2:$I$246,1,FALSE)," ")</f>
        <v xml:space="preserve"> </v>
      </c>
    </row>
    <row r="9" spans="1:20" x14ac:dyDescent="0.25">
      <c r="A9" s="2" t="s">
        <v>328</v>
      </c>
      <c r="B9" s="1">
        <v>19</v>
      </c>
      <c r="C9" s="1">
        <v>59</v>
      </c>
      <c r="D9" s="1">
        <v>9</v>
      </c>
      <c r="E9" s="1">
        <v>14</v>
      </c>
      <c r="F9" s="1">
        <v>78</v>
      </c>
      <c r="G9" s="1">
        <v>38</v>
      </c>
      <c r="H9" s="1">
        <v>37</v>
      </c>
      <c r="I9" s="1">
        <v>4</v>
      </c>
      <c r="J9" s="1">
        <v>31</v>
      </c>
      <c r="K9" s="1">
        <v>1</v>
      </c>
      <c r="L9" s="1">
        <v>0</v>
      </c>
      <c r="M9" s="1">
        <v>159</v>
      </c>
      <c r="N9" s="1">
        <f>VLOOKUP(A9,Games!$A$2:$D$527,3,FALSE)</f>
        <v>0</v>
      </c>
      <c r="O9" s="1">
        <f>VLOOKUP(A9,Games!$A$2:$D$527,4,FALSE)</f>
        <v>19</v>
      </c>
      <c r="P9" s="3">
        <f t="shared" si="0"/>
        <v>14.210526315789474</v>
      </c>
      <c r="R9">
        <f t="shared" si="1"/>
        <v>335</v>
      </c>
      <c r="S9">
        <f t="shared" si="2"/>
        <v>65</v>
      </c>
      <c r="T9" t="str">
        <f>IFERROR(VLOOKUP(A9,Games!$I$2:$I$246,1,FALSE)," ")</f>
        <v xml:space="preserve"> </v>
      </c>
    </row>
    <row r="10" spans="1:20" x14ac:dyDescent="0.25">
      <c r="A10" s="2" t="s">
        <v>332</v>
      </c>
      <c r="B10" s="1">
        <v>15</v>
      </c>
      <c r="C10" s="1">
        <v>25</v>
      </c>
      <c r="D10" s="1">
        <v>3</v>
      </c>
      <c r="E10" s="1">
        <v>8</v>
      </c>
      <c r="F10" s="1">
        <v>132</v>
      </c>
      <c r="G10" s="1">
        <v>10</v>
      </c>
      <c r="H10" s="1">
        <v>19</v>
      </c>
      <c r="I10" s="1">
        <v>15</v>
      </c>
      <c r="J10" s="1">
        <v>45</v>
      </c>
      <c r="K10" s="1">
        <v>0</v>
      </c>
      <c r="L10" s="1">
        <v>0</v>
      </c>
      <c r="M10" s="1">
        <v>67</v>
      </c>
      <c r="N10" s="1">
        <f>VLOOKUP(A10,Games!$A$2:$D$527,3,FALSE)</f>
        <v>0</v>
      </c>
      <c r="O10" s="1">
        <f>VLOOKUP(A10,Games!$A$2:$D$527,4,FALSE)</f>
        <v>15</v>
      </c>
      <c r="P10" s="3">
        <f t="shared" si="0"/>
        <v>10.533333333333333</v>
      </c>
      <c r="R10">
        <f t="shared" si="1"/>
        <v>248</v>
      </c>
      <c r="S10">
        <f t="shared" si="2"/>
        <v>90</v>
      </c>
      <c r="T10" t="str">
        <f>IFERROR(VLOOKUP(A10,Games!$I$2:$I$246,1,FALSE)," ")</f>
        <v xml:space="preserve"> </v>
      </c>
    </row>
    <row r="11" spans="1:20" x14ac:dyDescent="0.25">
      <c r="A11" s="2" t="s">
        <v>399</v>
      </c>
      <c r="B11" s="1">
        <v>12</v>
      </c>
      <c r="C11" s="1">
        <v>33</v>
      </c>
      <c r="D11" s="1">
        <v>10</v>
      </c>
      <c r="E11" s="1">
        <v>8</v>
      </c>
      <c r="F11" s="1">
        <v>52</v>
      </c>
      <c r="G11" s="1">
        <v>8</v>
      </c>
      <c r="H11" s="1">
        <v>7</v>
      </c>
      <c r="I11" s="1">
        <v>1</v>
      </c>
      <c r="J11" s="1">
        <v>13</v>
      </c>
      <c r="K11" s="1">
        <v>0</v>
      </c>
      <c r="L11" s="1">
        <v>0</v>
      </c>
      <c r="M11" s="1">
        <v>104</v>
      </c>
      <c r="N11" s="1">
        <f>VLOOKUP(A11,Games!$A$2:$D$527,3,FALSE)</f>
        <v>0</v>
      </c>
      <c r="O11" s="1">
        <f>VLOOKUP(A11,Games!$A$2:$D$527,4,FALSE)</f>
        <v>12</v>
      </c>
      <c r="P11" s="3">
        <f t="shared" si="0"/>
        <v>12.5</v>
      </c>
      <c r="R11">
        <f t="shared" si="1"/>
        <v>176</v>
      </c>
      <c r="S11">
        <f t="shared" si="2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276</v>
      </c>
      <c r="B12" s="1">
        <v>11</v>
      </c>
      <c r="C12" s="1">
        <v>38</v>
      </c>
      <c r="D12" s="1">
        <v>9</v>
      </c>
      <c r="E12" s="1">
        <v>9</v>
      </c>
      <c r="F12" s="1">
        <v>61</v>
      </c>
      <c r="G12" s="1">
        <v>17</v>
      </c>
      <c r="H12" s="1">
        <v>12</v>
      </c>
      <c r="I12" s="1">
        <v>1</v>
      </c>
      <c r="J12" s="1">
        <v>8</v>
      </c>
      <c r="K12" s="1">
        <v>0</v>
      </c>
      <c r="L12" s="1">
        <v>0</v>
      </c>
      <c r="M12" s="1">
        <v>112</v>
      </c>
      <c r="N12" s="1">
        <f>VLOOKUP(A12,Games!$A$2:$D$527,3,FALSE)</f>
        <v>0</v>
      </c>
      <c r="O12" s="1">
        <f>VLOOKUP(A12,Games!$A$2:$D$527,4,FALSE)</f>
        <v>11</v>
      </c>
      <c r="P12" s="3">
        <f t="shared" ref="P12:P13" si="3">(R12-S12)/B12</f>
        <v>17.772727272727273</v>
      </c>
      <c r="R12">
        <f t="shared" ref="R12:R13" si="4">SUM(M12,I12,H12,(G12*1.5),F12)</f>
        <v>211.5</v>
      </c>
      <c r="S12">
        <f t="shared" ref="S12:S13" si="5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367</v>
      </c>
      <c r="B13" s="1">
        <v>9</v>
      </c>
      <c r="C13" s="1">
        <v>12</v>
      </c>
      <c r="D13" s="1">
        <v>5</v>
      </c>
      <c r="E13" s="1">
        <v>2</v>
      </c>
      <c r="F13" s="1">
        <v>29</v>
      </c>
      <c r="G13" s="1">
        <v>12</v>
      </c>
      <c r="H13" s="1">
        <v>18</v>
      </c>
      <c r="I13" s="1">
        <v>1</v>
      </c>
      <c r="J13" s="1">
        <v>11</v>
      </c>
      <c r="K13" s="1">
        <v>0</v>
      </c>
      <c r="L13" s="1">
        <v>0</v>
      </c>
      <c r="M13" s="1">
        <v>41</v>
      </c>
      <c r="N13" s="1">
        <f>VLOOKUP(A13,Games!$A$2:$D$527,3,FALSE)</f>
        <v>0</v>
      </c>
      <c r="O13" s="1">
        <f>VLOOKUP(A13,Games!$A$2:$D$527,4,FALSE)</f>
        <v>9</v>
      </c>
      <c r="P13" s="3">
        <f t="shared" si="3"/>
        <v>9.4444444444444446</v>
      </c>
      <c r="R13">
        <f t="shared" si="4"/>
        <v>107</v>
      </c>
      <c r="S13">
        <f t="shared" si="5"/>
        <v>22</v>
      </c>
      <c r="T13" t="str">
        <f>IFERROR(VLOOKUP(A13,Games!$I$2:$I$246,1,FALSE)," ")</f>
        <v xml:space="preserve"> </v>
      </c>
    </row>
    <row r="14" spans="1:20" x14ac:dyDescent="0.25">
      <c r="A14" s="2" t="s">
        <v>330</v>
      </c>
      <c r="B14" s="1">
        <v>8</v>
      </c>
      <c r="C14" s="1">
        <v>5</v>
      </c>
      <c r="D14" s="1">
        <v>0</v>
      </c>
      <c r="E14" s="1">
        <v>1</v>
      </c>
      <c r="F14" s="1">
        <v>47</v>
      </c>
      <c r="G14" s="1">
        <v>2</v>
      </c>
      <c r="H14" s="1">
        <v>4</v>
      </c>
      <c r="I14" s="1">
        <v>2</v>
      </c>
      <c r="J14" s="1">
        <v>12</v>
      </c>
      <c r="K14" s="1">
        <v>1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8</v>
      </c>
      <c r="P14" s="3">
        <f t="shared" ref="P14" si="6">(R14-S14)/B14</f>
        <v>5</v>
      </c>
      <c r="R14">
        <f t="shared" ref="R14" si="7">SUM(M14,I14,H14,(G14*1.5),F14)</f>
        <v>67</v>
      </c>
      <c r="S14">
        <f t="shared" ref="S14" si="8">SUM((J14*2),(K14*3),(L14*4))</f>
        <v>27</v>
      </c>
      <c r="T14" t="str">
        <f>IFERROR(VLOOKUP(A14,Games!$I$2:$I$246,1,FALSE)," ")</f>
        <v xml:space="preserve"> </v>
      </c>
    </row>
    <row r="15" spans="1:20" x14ac:dyDescent="0.25">
      <c r="A15" s="2" t="s">
        <v>398</v>
      </c>
      <c r="B15" s="1">
        <v>8</v>
      </c>
      <c r="C15" s="1">
        <v>17</v>
      </c>
      <c r="D15" s="1">
        <v>0</v>
      </c>
      <c r="E15" s="1">
        <v>0</v>
      </c>
      <c r="F15" s="1">
        <v>66</v>
      </c>
      <c r="G15" s="1">
        <v>12</v>
      </c>
      <c r="H15" s="1">
        <v>13</v>
      </c>
      <c r="I15" s="1">
        <v>22</v>
      </c>
      <c r="J15" s="1">
        <v>20</v>
      </c>
      <c r="K15" s="1">
        <v>0</v>
      </c>
      <c r="L15" s="1">
        <v>0</v>
      </c>
      <c r="M15" s="1">
        <v>34</v>
      </c>
      <c r="N15" s="1">
        <f>VLOOKUP(A15,Games!$A$2:$D$527,3,FALSE)</f>
        <v>0</v>
      </c>
      <c r="O15" s="1">
        <f>VLOOKUP(A15,Games!$A$2:$D$527,4,FALSE)</f>
        <v>8</v>
      </c>
      <c r="P15" s="3">
        <f t="shared" ref="P15:P16" si="9">(R15-S15)/B15</f>
        <v>14.125</v>
      </c>
      <c r="R15">
        <f t="shared" ref="R15:R16" si="10">SUM(M15,I15,H15,(G15*1.5),F15)</f>
        <v>153</v>
      </c>
      <c r="S15">
        <f t="shared" ref="S15:S16" si="11">SUM((J15*2),(K15*3),(L15*4))</f>
        <v>40</v>
      </c>
      <c r="T15" t="str">
        <f>IFERROR(VLOOKUP(A15,Games!$I$2:$I$246,1,FALSE)," ")</f>
        <v xml:space="preserve"> </v>
      </c>
    </row>
    <row r="16" spans="1:20" x14ac:dyDescent="0.25">
      <c r="A16" s="2" t="s">
        <v>410</v>
      </c>
      <c r="B16" s="1">
        <v>6</v>
      </c>
      <c r="C16" s="1">
        <v>7</v>
      </c>
      <c r="D16" s="1">
        <v>6</v>
      </c>
      <c r="E16" s="1">
        <v>8</v>
      </c>
      <c r="F16" s="1">
        <v>77</v>
      </c>
      <c r="G16" s="1">
        <v>6</v>
      </c>
      <c r="H16" s="1">
        <v>4</v>
      </c>
      <c r="I16" s="1">
        <v>4</v>
      </c>
      <c r="J16" s="1">
        <v>14</v>
      </c>
      <c r="K16" s="1">
        <v>0</v>
      </c>
      <c r="L16" s="1">
        <v>1</v>
      </c>
      <c r="M16" s="1">
        <v>40</v>
      </c>
      <c r="N16" s="1">
        <f>VLOOKUP(A16,Games!$A$2:$D$527,3,FALSE)</f>
        <v>0</v>
      </c>
      <c r="O16" s="1">
        <f>VLOOKUP(A16,Games!$A$2:$D$527,4,FALSE)</f>
        <v>6</v>
      </c>
      <c r="P16" s="3">
        <f t="shared" si="9"/>
        <v>17</v>
      </c>
      <c r="R16">
        <f t="shared" si="10"/>
        <v>134</v>
      </c>
      <c r="S16">
        <f t="shared" si="11"/>
        <v>32</v>
      </c>
      <c r="T16" t="str">
        <f>IFERROR(VLOOKUP(A16,Games!$I$2:$I$246,1,FALSE)," ")</f>
        <v xml:space="preserve"> </v>
      </c>
    </row>
    <row r="17" spans="1:20" x14ac:dyDescent="0.25">
      <c r="A17" s="2" t="s">
        <v>324</v>
      </c>
      <c r="B17" s="1">
        <v>5</v>
      </c>
      <c r="C17" s="1">
        <v>26</v>
      </c>
      <c r="D17" s="1">
        <v>0</v>
      </c>
      <c r="E17" s="1">
        <v>11</v>
      </c>
      <c r="F17" s="1">
        <v>49</v>
      </c>
      <c r="G17" s="1">
        <v>5</v>
      </c>
      <c r="H17" s="1">
        <v>4</v>
      </c>
      <c r="I17" s="1">
        <v>1</v>
      </c>
      <c r="J17" s="1">
        <v>12</v>
      </c>
      <c r="K17" s="1">
        <v>0</v>
      </c>
      <c r="L17" s="1">
        <v>0</v>
      </c>
      <c r="M17" s="1">
        <v>63</v>
      </c>
      <c r="N17" s="1">
        <f>VLOOKUP(A17,Games!$A$2:$D$527,3,FALSE)</f>
        <v>0</v>
      </c>
      <c r="O17" s="1">
        <f>VLOOKUP(A17,Games!$A$2:$D$527,4,FALSE)</f>
        <v>5</v>
      </c>
      <c r="P17" s="3">
        <f t="shared" ref="P17:P20" si="12">(R17-S17)/B17</f>
        <v>20.100000000000001</v>
      </c>
      <c r="R17">
        <f t="shared" ref="R17:R20" si="13">SUM(M17,I17,H17,(G17*1.5),F17)</f>
        <v>124.5</v>
      </c>
      <c r="S17">
        <f t="shared" ref="S17:S20" si="14">SUM((J17*2),(K17*3),(L17*4))</f>
        <v>24</v>
      </c>
      <c r="T17" t="str">
        <f>IFERROR(VLOOKUP(A17,Games!$I$2:$I$246,1,FALSE)," ")</f>
        <v xml:space="preserve"> </v>
      </c>
    </row>
    <row r="18" spans="1:20" x14ac:dyDescent="0.25">
      <c r="A18" s="2" t="s">
        <v>395</v>
      </c>
      <c r="B18" s="1">
        <v>4</v>
      </c>
      <c r="C18" s="1">
        <v>7</v>
      </c>
      <c r="D18" s="1">
        <v>2</v>
      </c>
      <c r="E18" s="1">
        <v>8</v>
      </c>
      <c r="F18" s="1">
        <v>15</v>
      </c>
      <c r="G18" s="1">
        <v>10</v>
      </c>
      <c r="H18" s="1">
        <v>8</v>
      </c>
      <c r="I18" s="1">
        <v>2</v>
      </c>
      <c r="J18" s="1">
        <v>9</v>
      </c>
      <c r="K18" s="1">
        <v>0</v>
      </c>
      <c r="L18" s="1">
        <v>0</v>
      </c>
      <c r="M18" s="1">
        <v>28</v>
      </c>
      <c r="N18" s="1">
        <f>VLOOKUP(A18,Games!$A$2:$D$527,3,FALSE)</f>
        <v>0</v>
      </c>
      <c r="O18" s="1">
        <f>VLOOKUP(A18,Games!$A$2:$D$527,4,FALSE)</f>
        <v>4</v>
      </c>
      <c r="P18" s="3">
        <f t="shared" si="12"/>
        <v>12.5</v>
      </c>
      <c r="R18">
        <f t="shared" si="13"/>
        <v>68</v>
      </c>
      <c r="S18">
        <f t="shared" si="14"/>
        <v>18</v>
      </c>
      <c r="T18" t="str">
        <f>IFERROR(VLOOKUP(A18,Games!$I$2:$I$246,1,FALSE)," ")</f>
        <v xml:space="preserve"> </v>
      </c>
    </row>
    <row r="19" spans="1:20" x14ac:dyDescent="0.25">
      <c r="A19" s="2" t="s">
        <v>400</v>
      </c>
      <c r="B19" s="1">
        <v>4</v>
      </c>
      <c r="C19" s="1">
        <v>2</v>
      </c>
      <c r="D19" s="1">
        <v>0</v>
      </c>
      <c r="E19" s="1">
        <v>2</v>
      </c>
      <c r="F19" s="1">
        <v>23</v>
      </c>
      <c r="G19" s="1">
        <v>11</v>
      </c>
      <c r="H19" s="1">
        <v>2</v>
      </c>
      <c r="I19" s="1">
        <v>0</v>
      </c>
      <c r="J19" s="1">
        <v>11</v>
      </c>
      <c r="K19" s="1">
        <v>0</v>
      </c>
      <c r="L19" s="1">
        <v>0</v>
      </c>
      <c r="M19" s="1">
        <v>6</v>
      </c>
      <c r="N19" s="1">
        <f>VLOOKUP(A19,Games!$A$2:$D$527,3,FALSE)</f>
        <v>0</v>
      </c>
      <c r="O19" s="1">
        <f>VLOOKUP(A19,Games!$A$2:$D$527,4,FALSE)</f>
        <v>4</v>
      </c>
      <c r="P19" s="3">
        <f t="shared" si="12"/>
        <v>6.375</v>
      </c>
      <c r="R19">
        <f t="shared" si="13"/>
        <v>47.5</v>
      </c>
      <c r="S19">
        <f t="shared" si="14"/>
        <v>22</v>
      </c>
      <c r="T19" t="str">
        <f>IFERROR(VLOOKUP(A19,Games!$I$2:$I$246,1,FALSE)," ")</f>
        <v xml:space="preserve"> </v>
      </c>
    </row>
    <row r="20" spans="1:20" x14ac:dyDescent="0.25">
      <c r="A20" s="2" t="s">
        <v>333</v>
      </c>
      <c r="B20" s="1">
        <v>4</v>
      </c>
      <c r="C20" s="1">
        <v>2</v>
      </c>
      <c r="D20" s="1">
        <v>0</v>
      </c>
      <c r="E20" s="1">
        <v>0</v>
      </c>
      <c r="F20" s="1">
        <v>18</v>
      </c>
      <c r="G20" s="1">
        <v>0</v>
      </c>
      <c r="H20" s="1">
        <v>1</v>
      </c>
      <c r="I20" s="1">
        <v>2</v>
      </c>
      <c r="J20" s="1">
        <v>5</v>
      </c>
      <c r="K20" s="1">
        <v>0</v>
      </c>
      <c r="L20" s="1">
        <v>0</v>
      </c>
      <c r="M20" s="1">
        <v>4</v>
      </c>
      <c r="N20" s="1">
        <f>VLOOKUP(A20,Games!$A$2:$D$527,3,FALSE)</f>
        <v>0</v>
      </c>
      <c r="O20" s="1">
        <f>VLOOKUP(A20,Games!$A$2:$D$527,4,FALSE)</f>
        <v>4</v>
      </c>
      <c r="P20" s="3">
        <f t="shared" si="12"/>
        <v>3.75</v>
      </c>
      <c r="R20">
        <f t="shared" si="13"/>
        <v>25</v>
      </c>
      <c r="S20">
        <f t="shared" si="14"/>
        <v>10</v>
      </c>
      <c r="T20" t="str">
        <f>IFERROR(VLOOKUP(A20,Games!$I$2:$I$246,1,FALSE)," ")</f>
        <v xml:space="preserve"> </v>
      </c>
    </row>
    <row r="21" spans="1:20" x14ac:dyDescent="0.25">
      <c r="A21" s="2" t="s">
        <v>383</v>
      </c>
      <c r="B21" s="1">
        <v>3</v>
      </c>
      <c r="C21" s="1">
        <v>3</v>
      </c>
      <c r="D21" s="1">
        <v>0</v>
      </c>
      <c r="E21" s="1">
        <v>2</v>
      </c>
      <c r="F21" s="1">
        <v>6</v>
      </c>
      <c r="G21" s="1">
        <v>4</v>
      </c>
      <c r="H21" s="1">
        <v>3</v>
      </c>
      <c r="I21" s="1">
        <v>0</v>
      </c>
      <c r="J21" s="1">
        <v>4</v>
      </c>
      <c r="K21" s="1">
        <v>0</v>
      </c>
      <c r="L21" s="1">
        <v>0</v>
      </c>
      <c r="M21" s="1">
        <v>8</v>
      </c>
      <c r="N21" s="1">
        <f>VLOOKUP(A21,Games!$A$2:$D$527,3,FALSE)</f>
        <v>0</v>
      </c>
      <c r="O21" s="1">
        <f>VLOOKUP(A21,Games!$A$2:$D$527,4,FALSE)</f>
        <v>3</v>
      </c>
      <c r="P21" s="3">
        <f t="shared" ref="P21:P22" si="15">(R21-S21)/B21</f>
        <v>5</v>
      </c>
      <c r="R21">
        <f t="shared" ref="R21:R22" si="16">SUM(M21,I21,H21,(G21*1.5),F21)</f>
        <v>23</v>
      </c>
      <c r="S21">
        <f t="shared" ref="S21:S22" si="17">SUM((J21*2),(K21*3),(L21*4))</f>
        <v>8</v>
      </c>
      <c r="T21" t="str">
        <f>IFERROR(VLOOKUP(A21,Games!$I$2:$I$246,1,FALSE)," ")</f>
        <v xml:space="preserve"> </v>
      </c>
    </row>
    <row r="22" spans="1:20" x14ac:dyDescent="0.25">
      <c r="A22" s="2" t="s">
        <v>401</v>
      </c>
      <c r="B22" s="1">
        <v>2</v>
      </c>
      <c r="C22" s="1">
        <v>6</v>
      </c>
      <c r="D22" s="1">
        <v>1</v>
      </c>
      <c r="E22" s="1">
        <v>5</v>
      </c>
      <c r="F22" s="1">
        <v>9</v>
      </c>
      <c r="G22" s="1">
        <v>2</v>
      </c>
      <c r="H22" s="1">
        <v>3</v>
      </c>
      <c r="I22" s="1">
        <v>0</v>
      </c>
      <c r="J22" s="1">
        <v>6</v>
      </c>
      <c r="K22" s="1">
        <v>0</v>
      </c>
      <c r="L22" s="1">
        <v>0</v>
      </c>
      <c r="M22" s="1">
        <v>20</v>
      </c>
      <c r="N22" s="1">
        <f>VLOOKUP(A22,Games!$A$2:$D$527,3,FALSE)</f>
        <v>0</v>
      </c>
      <c r="O22" s="1">
        <f>VLOOKUP(A22,Games!$A$2:$D$527,4,FALSE)</f>
        <v>2</v>
      </c>
      <c r="P22" s="3">
        <f t="shared" si="15"/>
        <v>11.5</v>
      </c>
      <c r="R22">
        <f t="shared" si="16"/>
        <v>35</v>
      </c>
      <c r="S22">
        <f t="shared" si="17"/>
        <v>12</v>
      </c>
      <c r="T22" t="str">
        <f>IFERROR(VLOOKUP(A22,Games!$I$2:$I$246,1,FALSE)," ")</f>
        <v xml:space="preserve"> </v>
      </c>
    </row>
    <row r="23" spans="1:20" x14ac:dyDescent="0.25">
      <c r="A23" s="2" t="s">
        <v>382</v>
      </c>
      <c r="B23" s="1">
        <v>2</v>
      </c>
      <c r="C23" s="1">
        <v>7</v>
      </c>
      <c r="D23" s="1">
        <v>1</v>
      </c>
      <c r="E23" s="1">
        <v>5</v>
      </c>
      <c r="F23" s="1">
        <v>12</v>
      </c>
      <c r="G23" s="1">
        <v>3</v>
      </c>
      <c r="H23" s="1">
        <v>3</v>
      </c>
      <c r="I23" s="1">
        <v>0</v>
      </c>
      <c r="J23" s="1">
        <v>3</v>
      </c>
      <c r="K23" s="1">
        <v>0</v>
      </c>
      <c r="L23" s="1">
        <v>0</v>
      </c>
      <c r="M23" s="1">
        <v>22</v>
      </c>
      <c r="N23" s="1">
        <f>VLOOKUP(A23,Games!$A$2:$D$527,3,FALSE)</f>
        <v>0</v>
      </c>
      <c r="O23" s="1">
        <f>VLOOKUP(A23,Games!$A$2:$D$527,4,FALSE)</f>
        <v>2</v>
      </c>
      <c r="P23" s="3">
        <f t="shared" ref="P23:P25" si="18">(R23-S23)/B23</f>
        <v>17.75</v>
      </c>
      <c r="R23">
        <f t="shared" ref="R23:R25" si="19">SUM(M23,I23,H23,(G23*1.5),F23)</f>
        <v>41.5</v>
      </c>
      <c r="S23">
        <f t="shared" ref="S23:S25" si="20">SUM((J23*2),(K23*3),(L23*4))</f>
        <v>6</v>
      </c>
      <c r="T23" t="str">
        <f>IFERROR(VLOOKUP(A23,Games!$I$2:$I$246,1,FALSE)," ")</f>
        <v xml:space="preserve"> </v>
      </c>
    </row>
    <row r="24" spans="1:20" x14ac:dyDescent="0.25">
      <c r="A24" s="2" t="s">
        <v>380</v>
      </c>
      <c r="B24" s="1">
        <v>1</v>
      </c>
      <c r="C24" s="1">
        <v>3</v>
      </c>
      <c r="D24" s="1">
        <v>1</v>
      </c>
      <c r="E24" s="1">
        <v>1</v>
      </c>
      <c r="F24" s="1">
        <v>3</v>
      </c>
      <c r="G24" s="1">
        <v>1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10</v>
      </c>
      <c r="N24" s="1">
        <f>VLOOKUP(A24,Games!$A$2:$D$527,3,FALSE)</f>
        <v>0</v>
      </c>
      <c r="O24" s="1">
        <f>VLOOKUP(A24,Games!$A$2:$D$527,4,FALSE)</f>
        <v>1</v>
      </c>
      <c r="P24" s="3">
        <f t="shared" si="18"/>
        <v>15.5</v>
      </c>
      <c r="R24">
        <f t="shared" si="19"/>
        <v>15.5</v>
      </c>
      <c r="S24">
        <f t="shared" si="20"/>
        <v>0</v>
      </c>
      <c r="T24" t="str">
        <f>IFERROR(VLOOKUP(A24,Games!$I$2:$I$246,1,FALSE)," ")</f>
        <v xml:space="preserve"> </v>
      </c>
    </row>
    <row r="25" spans="1:20" x14ac:dyDescent="0.25">
      <c r="A25" s="2" t="s">
        <v>377</v>
      </c>
      <c r="B25" s="1">
        <v>1</v>
      </c>
      <c r="C25" s="1">
        <v>0</v>
      </c>
      <c r="D25" s="1">
        <v>2</v>
      </c>
      <c r="E25" s="1">
        <v>0</v>
      </c>
      <c r="F25" s="1">
        <v>2</v>
      </c>
      <c r="G25" s="1">
        <v>0</v>
      </c>
      <c r="H25" s="1">
        <v>3</v>
      </c>
      <c r="I25" s="1">
        <v>0</v>
      </c>
      <c r="J25" s="1">
        <v>2</v>
      </c>
      <c r="K25" s="1">
        <v>0</v>
      </c>
      <c r="L25" s="1">
        <v>0</v>
      </c>
      <c r="M25" s="1">
        <v>6</v>
      </c>
      <c r="N25" s="1">
        <f>VLOOKUP(A25,Games!$A$2:$D$527,3,FALSE)</f>
        <v>0</v>
      </c>
      <c r="O25" s="1">
        <f>VLOOKUP(A25,Games!$A$2:$D$527,4,FALSE)</f>
        <v>1</v>
      </c>
      <c r="P25" s="3">
        <f t="shared" si="18"/>
        <v>7</v>
      </c>
      <c r="R25">
        <f t="shared" si="19"/>
        <v>11</v>
      </c>
      <c r="S25">
        <f t="shared" si="20"/>
        <v>4</v>
      </c>
      <c r="T25" t="str">
        <f>IFERROR(VLOOKUP(A25,Games!$I$2:$I$246,1,FALSE)," ")</f>
        <v xml:space="preserve"> </v>
      </c>
    </row>
    <row r="26" spans="1:20" x14ac:dyDescent="0.25">
      <c r="A26" s="2" t="s">
        <v>414</v>
      </c>
      <c r="B26" s="1">
        <v>1</v>
      </c>
      <c r="C26" s="1">
        <v>6</v>
      </c>
      <c r="D26" s="1">
        <v>1</v>
      </c>
      <c r="E26" s="1">
        <v>0</v>
      </c>
      <c r="F26" s="1">
        <v>5</v>
      </c>
      <c r="G26" s="1">
        <v>2</v>
      </c>
      <c r="H26" s="1">
        <v>2</v>
      </c>
      <c r="I26" s="1">
        <v>0</v>
      </c>
      <c r="J26" s="1">
        <v>4</v>
      </c>
      <c r="K26" s="1">
        <v>0</v>
      </c>
      <c r="L26" s="1">
        <v>0</v>
      </c>
      <c r="M26" s="1">
        <v>15</v>
      </c>
      <c r="N26" s="1">
        <f>VLOOKUP(A26,Games!$A$2:$D$527,3,FALSE)</f>
        <v>0</v>
      </c>
      <c r="O26" s="1">
        <f>VLOOKUP(A26,Games!$A$2:$D$527,4,FALSE)</f>
        <v>1</v>
      </c>
      <c r="P26" s="3">
        <f t="shared" ref="P26:P29" si="21">(R26-S26)/B26</f>
        <v>17</v>
      </c>
      <c r="R26">
        <f t="shared" ref="R26:R29" si="22">SUM(M26,I26,H26,(G26*1.5),F26)</f>
        <v>25</v>
      </c>
      <c r="S26">
        <f t="shared" ref="S26:S29" si="23">SUM((J26*2),(K26*3),(L26*4))</f>
        <v>8</v>
      </c>
      <c r="T26" t="str">
        <f>IFERROR(VLOOKUP(A26,Games!$I$2:$I$246,1,FALSE)," ")</f>
        <v xml:space="preserve"> </v>
      </c>
    </row>
    <row r="27" spans="1:20" x14ac:dyDescent="0.25">
      <c r="A27" s="2" t="s">
        <v>379</v>
      </c>
      <c r="B27" s="1">
        <v>1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>VLOOKUP(A27,Games!$A$2:$D$527,3,FALSE)</f>
        <v>0</v>
      </c>
      <c r="O27" s="1">
        <f>VLOOKUP(A27,Games!$A$2:$D$527,4,FALSE)</f>
        <v>1</v>
      </c>
      <c r="P27" s="3">
        <f t="shared" si="21"/>
        <v>4</v>
      </c>
      <c r="R27">
        <f t="shared" si="22"/>
        <v>4</v>
      </c>
      <c r="S27">
        <f t="shared" si="23"/>
        <v>0</v>
      </c>
      <c r="T27" t="str">
        <f>IFERROR(VLOOKUP(A27,Games!$I$2:$I$246,1,FALSE)," ")</f>
        <v xml:space="preserve"> </v>
      </c>
    </row>
    <row r="28" spans="1:20" x14ac:dyDescent="0.25">
      <c r="A28" s="2" t="s">
        <v>413</v>
      </c>
      <c r="B28" s="1">
        <v>1</v>
      </c>
      <c r="C28" s="1">
        <v>0</v>
      </c>
      <c r="D28" s="1">
        <v>0</v>
      </c>
      <c r="E28" s="1">
        <v>0</v>
      </c>
      <c r="F28" s="1">
        <v>2</v>
      </c>
      <c r="G28" s="1">
        <v>2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f>VLOOKUP(A28,Games!$A$2:$D$527,3,FALSE)</f>
        <v>0</v>
      </c>
      <c r="O28" s="1">
        <f>VLOOKUP(A28,Games!$A$2:$D$527,4,FALSE)</f>
        <v>1</v>
      </c>
      <c r="P28" s="3">
        <f t="shared" si="21"/>
        <v>3</v>
      </c>
      <c r="R28">
        <f t="shared" si="22"/>
        <v>5</v>
      </c>
      <c r="S28">
        <f t="shared" si="23"/>
        <v>2</v>
      </c>
      <c r="T28" t="str">
        <f>IFERROR(VLOOKUP(A28,Games!$I$2:$I$246,1,FALSE)," ")</f>
        <v xml:space="preserve"> </v>
      </c>
    </row>
    <row r="29" spans="1:20" x14ac:dyDescent="0.25">
      <c r="A29" s="2" t="s">
        <v>389</v>
      </c>
      <c r="B29" s="1">
        <v>1</v>
      </c>
      <c r="C29" s="1">
        <v>1</v>
      </c>
      <c r="D29" s="1">
        <v>0</v>
      </c>
      <c r="E29" s="1">
        <v>0</v>
      </c>
      <c r="F29" s="1">
        <v>2</v>
      </c>
      <c r="G29" s="1">
        <v>0</v>
      </c>
      <c r="H29" s="1">
        <v>1</v>
      </c>
      <c r="I29" s="1">
        <v>0</v>
      </c>
      <c r="J29" s="1">
        <v>1</v>
      </c>
      <c r="K29" s="1">
        <v>0</v>
      </c>
      <c r="L29" s="1">
        <v>0</v>
      </c>
      <c r="M29" s="1">
        <v>2</v>
      </c>
      <c r="N29" s="1">
        <f>VLOOKUP(A29,Games!$A$2:$D$527,3,FALSE)</f>
        <v>0</v>
      </c>
      <c r="O29" s="1">
        <f>VLOOKUP(A29,Games!$A$2:$D$527,4,FALSE)</f>
        <v>1</v>
      </c>
      <c r="P29" s="3">
        <f t="shared" si="21"/>
        <v>3</v>
      </c>
      <c r="R29">
        <f t="shared" si="22"/>
        <v>5</v>
      </c>
      <c r="S29">
        <f t="shared" si="23"/>
        <v>2</v>
      </c>
      <c r="T29" t="str">
        <f>IFERROR(VLOOKUP(A29,Games!$I$2:$I$246,1,FALSE)," ")</f>
        <v xml:space="preserve"> </v>
      </c>
    </row>
    <row r="30" spans="1:20" x14ac:dyDescent="0.25">
      <c r="A30" s="2" t="s">
        <v>390</v>
      </c>
      <c r="B30" s="1">
        <v>1</v>
      </c>
      <c r="C30" s="1">
        <v>1</v>
      </c>
      <c r="D30" s="1">
        <v>2</v>
      </c>
      <c r="E30" s="1">
        <v>0</v>
      </c>
      <c r="F30" s="1">
        <v>1</v>
      </c>
      <c r="G30" s="1">
        <v>2</v>
      </c>
      <c r="H30" s="1">
        <v>1</v>
      </c>
      <c r="I30" s="1">
        <v>0</v>
      </c>
      <c r="J30" s="1">
        <v>2</v>
      </c>
      <c r="K30" s="1">
        <v>0</v>
      </c>
      <c r="L30" s="1">
        <v>0</v>
      </c>
      <c r="M30" s="1">
        <v>8</v>
      </c>
      <c r="N30" s="1">
        <f>VLOOKUP(A30,Games!$A$2:$D$527,3,FALSE)</f>
        <v>0</v>
      </c>
      <c r="O30" s="1">
        <f>VLOOKUP(A30,Games!$A$2:$D$527,4,FALSE)</f>
        <v>1</v>
      </c>
      <c r="P30" s="3">
        <f t="shared" ref="P30:P31" si="24">(R30-S30)/B30</f>
        <v>9</v>
      </c>
      <c r="R30">
        <f t="shared" ref="R30:R31" si="25">SUM(M30,I30,H30,(G30*1.5),F30)</f>
        <v>13</v>
      </c>
      <c r="S30">
        <f t="shared" ref="S30:S31" si="26">SUM((J30*2),(K30*3),(L30*4))</f>
        <v>4</v>
      </c>
      <c r="T30" t="str">
        <f>IFERROR(VLOOKUP(A30,Games!$I$2:$I$246,1,FALSE)," ")</f>
        <v xml:space="preserve"> </v>
      </c>
    </row>
    <row r="31" spans="1:20" x14ac:dyDescent="0.25">
      <c r="A31" s="2" t="s">
        <v>378</v>
      </c>
      <c r="B31" s="1">
        <v>1</v>
      </c>
      <c r="C31" s="1">
        <v>1</v>
      </c>
      <c r="D31" s="1">
        <v>0</v>
      </c>
      <c r="E31" s="1">
        <v>0</v>
      </c>
      <c r="F31" s="1">
        <v>2</v>
      </c>
      <c r="G31" s="1">
        <v>0</v>
      </c>
      <c r="H31" s="1">
        <v>2</v>
      </c>
      <c r="I31" s="1">
        <v>0</v>
      </c>
      <c r="J31" s="1">
        <v>0</v>
      </c>
      <c r="K31" s="1">
        <v>0</v>
      </c>
      <c r="L31" s="1">
        <v>0</v>
      </c>
      <c r="M31" s="1">
        <v>2</v>
      </c>
      <c r="N31" s="1">
        <f>VLOOKUP(A31,Games!$A$2:$D$527,3,FALSE)</f>
        <v>0</v>
      </c>
      <c r="O31" s="1">
        <f>VLOOKUP(A31,Games!$A$2:$D$527,4,FALSE)</f>
        <v>1</v>
      </c>
      <c r="P31" s="3">
        <f t="shared" si="24"/>
        <v>6</v>
      </c>
      <c r="R31">
        <f t="shared" si="25"/>
        <v>6</v>
      </c>
      <c r="S31">
        <f t="shared" si="26"/>
        <v>0</v>
      </c>
      <c r="T31" t="str">
        <f>IFERROR(VLOOKUP(A31,Games!$I$2:$I$246,1,FALSE)," ")</f>
        <v xml:space="preserve"> </v>
      </c>
    </row>
    <row r="32" spans="1:20" x14ac:dyDescent="0.2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</row>
    <row r="33" spans="1:13" x14ac:dyDescent="0.25">
      <c r="A33" s="24" t="s">
        <v>13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25" t="s">
        <v>327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</row>
    <row r="36" spans="1:13" x14ac:dyDescent="0.25">
      <c r="A36" s="2" t="str">
        <f t="shared" ref="A36:A63" si="27">IF(A4=""," ",A4)</f>
        <v>David Kidd</v>
      </c>
      <c r="B36" s="1"/>
      <c r="C36" s="3">
        <f t="shared" ref="C36:M36" si="28">IF(ISNUMBER($B4),C4/$B4," ")</f>
        <v>1</v>
      </c>
      <c r="D36" s="3">
        <f t="shared" si="28"/>
        <v>0.61290322580645162</v>
      </c>
      <c r="E36" s="3">
        <f t="shared" si="28"/>
        <v>9.6774193548387094E-2</v>
      </c>
      <c r="F36" s="3">
        <f t="shared" si="28"/>
        <v>1.6774193548387097</v>
      </c>
      <c r="G36" s="3">
        <f t="shared" si="28"/>
        <v>0.80645161290322576</v>
      </c>
      <c r="H36" s="3">
        <f t="shared" si="28"/>
        <v>1</v>
      </c>
      <c r="I36" s="3">
        <f t="shared" si="28"/>
        <v>9.6774193548387094E-2</v>
      </c>
      <c r="J36" s="3">
        <f t="shared" si="28"/>
        <v>0.35483870967741937</v>
      </c>
      <c r="K36" s="3">
        <f t="shared" si="28"/>
        <v>0</v>
      </c>
      <c r="L36" s="3">
        <f t="shared" si="28"/>
        <v>0</v>
      </c>
      <c r="M36" s="3">
        <f t="shared" si="28"/>
        <v>3.935483870967742</v>
      </c>
    </row>
    <row r="37" spans="1:13" x14ac:dyDescent="0.25">
      <c r="A37" s="2" t="str">
        <f t="shared" si="27"/>
        <v>Sherwin Velaseo</v>
      </c>
      <c r="B37" s="1"/>
      <c r="C37" s="3">
        <f t="shared" ref="C37:M37" si="29">IF(ISNUMBER($B5),C5/$B5," ")</f>
        <v>0.95833333333333337</v>
      </c>
      <c r="D37" s="3">
        <f t="shared" si="29"/>
        <v>0.5</v>
      </c>
      <c r="E37" s="3">
        <f t="shared" si="29"/>
        <v>8.3333333333333329E-2</v>
      </c>
      <c r="F37" s="3">
        <f t="shared" si="29"/>
        <v>1.8333333333333333</v>
      </c>
      <c r="G37" s="3">
        <f t="shared" si="29"/>
        <v>1.4583333333333333</v>
      </c>
      <c r="H37" s="3">
        <f t="shared" si="29"/>
        <v>1.1666666666666667</v>
      </c>
      <c r="I37" s="3">
        <f t="shared" si="29"/>
        <v>0.16666666666666666</v>
      </c>
      <c r="J37" s="3">
        <f t="shared" si="29"/>
        <v>1.125</v>
      </c>
      <c r="K37" s="3">
        <f t="shared" si="29"/>
        <v>0</v>
      </c>
      <c r="L37" s="3">
        <f t="shared" si="29"/>
        <v>0</v>
      </c>
      <c r="M37" s="3">
        <f t="shared" si="29"/>
        <v>3.5</v>
      </c>
    </row>
    <row r="38" spans="1:13" x14ac:dyDescent="0.25">
      <c r="A38" s="2" t="str">
        <f t="shared" si="27"/>
        <v>Kryz Bryll Barrientos</v>
      </c>
      <c r="B38" s="1"/>
      <c r="C38" s="3">
        <f t="shared" ref="C38:M38" si="30">IF(ISNUMBER($B6),C6/$B6," ")</f>
        <v>1</v>
      </c>
      <c r="D38" s="3">
        <f t="shared" si="30"/>
        <v>0.52173913043478259</v>
      </c>
      <c r="E38" s="3">
        <f t="shared" si="30"/>
        <v>0.2608695652173913</v>
      </c>
      <c r="F38" s="3">
        <f t="shared" si="30"/>
        <v>2.347826086956522</v>
      </c>
      <c r="G38" s="3">
        <f t="shared" si="30"/>
        <v>1.0869565217391304</v>
      </c>
      <c r="H38" s="3">
        <f t="shared" si="30"/>
        <v>0.39130434782608697</v>
      </c>
      <c r="I38" s="3">
        <f t="shared" si="30"/>
        <v>0.17391304347826086</v>
      </c>
      <c r="J38" s="3">
        <f t="shared" si="30"/>
        <v>1.0869565217391304</v>
      </c>
      <c r="K38" s="3">
        <f t="shared" si="30"/>
        <v>4.3478260869565216E-2</v>
      </c>
      <c r="L38" s="3">
        <f t="shared" si="30"/>
        <v>0</v>
      </c>
      <c r="M38" s="3">
        <f t="shared" si="30"/>
        <v>3.8260869565217392</v>
      </c>
    </row>
    <row r="39" spans="1:13" x14ac:dyDescent="0.25">
      <c r="A39" s="2" t="str">
        <f t="shared" si="27"/>
        <v>Redemtor Saavedra</v>
      </c>
      <c r="B39" s="1"/>
      <c r="C39" s="3">
        <f t="shared" ref="C39:M39" si="31">IF(ISNUMBER($B7),C7/$B7," ")</f>
        <v>0.80952380952380953</v>
      </c>
      <c r="D39" s="3">
        <f t="shared" si="31"/>
        <v>4.7619047619047616E-2</v>
      </c>
      <c r="E39" s="3">
        <f t="shared" si="31"/>
        <v>0.23809523809523808</v>
      </c>
      <c r="F39" s="3">
        <f t="shared" si="31"/>
        <v>3.6190476190476191</v>
      </c>
      <c r="G39" s="3">
        <f t="shared" si="31"/>
        <v>1</v>
      </c>
      <c r="H39" s="3">
        <f t="shared" si="31"/>
        <v>0.90476190476190477</v>
      </c>
      <c r="I39" s="3">
        <f t="shared" si="31"/>
        <v>0.23809523809523808</v>
      </c>
      <c r="J39" s="3">
        <f t="shared" si="31"/>
        <v>1.3333333333333333</v>
      </c>
      <c r="K39" s="3">
        <f t="shared" si="31"/>
        <v>4.7619047619047616E-2</v>
      </c>
      <c r="L39" s="3">
        <f t="shared" si="31"/>
        <v>4.7619047619047616E-2</v>
      </c>
      <c r="M39" s="3">
        <f t="shared" si="31"/>
        <v>2</v>
      </c>
    </row>
    <row r="40" spans="1:13" x14ac:dyDescent="0.25">
      <c r="A40" s="2" t="str">
        <f t="shared" si="27"/>
        <v>Mike Armeyain</v>
      </c>
      <c r="B40" s="1"/>
      <c r="C40" s="3">
        <f t="shared" ref="C40:M40" si="32">IF(ISNUMBER($B8),C8/$B8," ")</f>
        <v>3.6</v>
      </c>
      <c r="D40" s="3">
        <f t="shared" si="32"/>
        <v>0.7</v>
      </c>
      <c r="E40" s="3">
        <f t="shared" si="32"/>
        <v>2.0499999999999998</v>
      </c>
      <c r="F40" s="3">
        <f t="shared" si="32"/>
        <v>7.75</v>
      </c>
      <c r="G40" s="3">
        <f t="shared" si="32"/>
        <v>1.9</v>
      </c>
      <c r="H40" s="3">
        <f t="shared" si="32"/>
        <v>1.75</v>
      </c>
      <c r="I40" s="3">
        <f t="shared" si="32"/>
        <v>0.1</v>
      </c>
      <c r="J40" s="3">
        <f t="shared" si="32"/>
        <v>1.4</v>
      </c>
      <c r="K40" s="3">
        <f t="shared" si="32"/>
        <v>0</v>
      </c>
      <c r="L40" s="3">
        <f t="shared" si="32"/>
        <v>0</v>
      </c>
      <c r="M40" s="3">
        <f t="shared" si="32"/>
        <v>11.35</v>
      </c>
    </row>
    <row r="41" spans="1:13" x14ac:dyDescent="0.25">
      <c r="A41" s="2" t="str">
        <f t="shared" si="27"/>
        <v>Angelo Medina</v>
      </c>
      <c r="B41" s="1"/>
      <c r="C41" s="3">
        <f t="shared" ref="C41:M41" si="33">IF(ISNUMBER($B9),C9/$B9," ")</f>
        <v>3.1052631578947367</v>
      </c>
      <c r="D41" s="3">
        <f t="shared" si="33"/>
        <v>0.47368421052631576</v>
      </c>
      <c r="E41" s="3">
        <f t="shared" si="33"/>
        <v>0.73684210526315785</v>
      </c>
      <c r="F41" s="3">
        <f t="shared" si="33"/>
        <v>4.1052631578947372</v>
      </c>
      <c r="G41" s="3">
        <f t="shared" si="33"/>
        <v>2</v>
      </c>
      <c r="H41" s="3">
        <f t="shared" si="33"/>
        <v>1.9473684210526316</v>
      </c>
      <c r="I41" s="3">
        <f t="shared" si="33"/>
        <v>0.21052631578947367</v>
      </c>
      <c r="J41" s="3">
        <f t="shared" si="33"/>
        <v>1.631578947368421</v>
      </c>
      <c r="K41" s="3">
        <f t="shared" si="33"/>
        <v>5.2631578947368418E-2</v>
      </c>
      <c r="L41" s="3">
        <f t="shared" si="33"/>
        <v>0</v>
      </c>
      <c r="M41" s="3">
        <f t="shared" si="33"/>
        <v>8.3684210526315788</v>
      </c>
    </row>
    <row r="42" spans="1:13" x14ac:dyDescent="0.25">
      <c r="A42" s="2" t="str">
        <f t="shared" si="27"/>
        <v>Shloka Jha</v>
      </c>
      <c r="B42" s="1"/>
      <c r="C42" s="3">
        <f t="shared" ref="C42:M42" si="34">IF(ISNUMBER($B10),C10/$B10," ")</f>
        <v>1.6666666666666667</v>
      </c>
      <c r="D42" s="3">
        <f t="shared" si="34"/>
        <v>0.2</v>
      </c>
      <c r="E42" s="3">
        <f t="shared" si="34"/>
        <v>0.53333333333333333</v>
      </c>
      <c r="F42" s="3">
        <f t="shared" si="34"/>
        <v>8.8000000000000007</v>
      </c>
      <c r="G42" s="3">
        <f t="shared" si="34"/>
        <v>0.66666666666666663</v>
      </c>
      <c r="H42" s="3">
        <f t="shared" si="34"/>
        <v>1.2666666666666666</v>
      </c>
      <c r="I42" s="3">
        <f t="shared" si="34"/>
        <v>1</v>
      </c>
      <c r="J42" s="3">
        <f t="shared" si="34"/>
        <v>3</v>
      </c>
      <c r="K42" s="3">
        <f t="shared" si="34"/>
        <v>0</v>
      </c>
      <c r="L42" s="3">
        <f t="shared" si="34"/>
        <v>0</v>
      </c>
      <c r="M42" s="3">
        <f t="shared" si="34"/>
        <v>4.4666666666666668</v>
      </c>
    </row>
    <row r="43" spans="1:13" x14ac:dyDescent="0.25">
      <c r="A43" s="2" t="str">
        <f t="shared" si="27"/>
        <v>Josh Toledo</v>
      </c>
      <c r="B43" s="1"/>
      <c r="C43" s="3">
        <f t="shared" ref="C43:M43" si="35">IF(ISNUMBER($B11),C11/$B11," ")</f>
        <v>2.75</v>
      </c>
      <c r="D43" s="3">
        <f t="shared" si="35"/>
        <v>0.83333333333333337</v>
      </c>
      <c r="E43" s="3">
        <f t="shared" si="35"/>
        <v>0.66666666666666663</v>
      </c>
      <c r="F43" s="3">
        <f t="shared" si="35"/>
        <v>4.333333333333333</v>
      </c>
      <c r="G43" s="3">
        <f t="shared" si="35"/>
        <v>0.66666666666666663</v>
      </c>
      <c r="H43" s="3">
        <f t="shared" si="35"/>
        <v>0.58333333333333337</v>
      </c>
      <c r="I43" s="3">
        <f t="shared" si="35"/>
        <v>8.3333333333333329E-2</v>
      </c>
      <c r="J43" s="3">
        <f t="shared" si="35"/>
        <v>1.0833333333333333</v>
      </c>
      <c r="K43" s="3">
        <f t="shared" si="35"/>
        <v>0</v>
      </c>
      <c r="L43" s="3">
        <f t="shared" si="35"/>
        <v>0</v>
      </c>
      <c r="M43" s="3">
        <f t="shared" si="35"/>
        <v>8.6666666666666661</v>
      </c>
    </row>
    <row r="44" spans="1:13" x14ac:dyDescent="0.25">
      <c r="A44" s="2" t="str">
        <f t="shared" si="27"/>
        <v>Jake Whatman</v>
      </c>
      <c r="B44" s="1"/>
      <c r="C44" s="3">
        <f t="shared" ref="C44:M44" si="36">IF(ISNUMBER($B12),C12/$B12," ")</f>
        <v>3.4545454545454546</v>
      </c>
      <c r="D44" s="3">
        <f t="shared" si="36"/>
        <v>0.81818181818181823</v>
      </c>
      <c r="E44" s="3">
        <f t="shared" si="36"/>
        <v>0.81818181818181823</v>
      </c>
      <c r="F44" s="3">
        <f t="shared" si="36"/>
        <v>5.5454545454545459</v>
      </c>
      <c r="G44" s="3">
        <f t="shared" si="36"/>
        <v>1.5454545454545454</v>
      </c>
      <c r="H44" s="3">
        <f t="shared" si="36"/>
        <v>1.0909090909090908</v>
      </c>
      <c r="I44" s="3">
        <f t="shared" si="36"/>
        <v>9.0909090909090912E-2</v>
      </c>
      <c r="J44" s="3">
        <f t="shared" si="36"/>
        <v>0.72727272727272729</v>
      </c>
      <c r="K44" s="3">
        <f t="shared" si="36"/>
        <v>0</v>
      </c>
      <c r="L44" s="3">
        <f t="shared" si="36"/>
        <v>0</v>
      </c>
      <c r="M44" s="3">
        <f t="shared" si="36"/>
        <v>10.181818181818182</v>
      </c>
    </row>
    <row r="45" spans="1:13" x14ac:dyDescent="0.25">
      <c r="A45" s="2" t="str">
        <f t="shared" si="27"/>
        <v>Ronell Salingay</v>
      </c>
      <c r="B45" s="1"/>
      <c r="C45" s="3">
        <f t="shared" ref="C45:M45" si="37">IF(ISNUMBER($B13),C13/$B13," ")</f>
        <v>1.3333333333333333</v>
      </c>
      <c r="D45" s="3">
        <f t="shared" si="37"/>
        <v>0.55555555555555558</v>
      </c>
      <c r="E45" s="3">
        <f t="shared" si="37"/>
        <v>0.22222222222222221</v>
      </c>
      <c r="F45" s="3">
        <f t="shared" si="37"/>
        <v>3.2222222222222223</v>
      </c>
      <c r="G45" s="3">
        <f t="shared" si="37"/>
        <v>1.3333333333333333</v>
      </c>
      <c r="H45" s="3">
        <f t="shared" si="37"/>
        <v>2</v>
      </c>
      <c r="I45" s="3">
        <f t="shared" si="37"/>
        <v>0.1111111111111111</v>
      </c>
      <c r="J45" s="3">
        <f t="shared" si="37"/>
        <v>1.2222222222222223</v>
      </c>
      <c r="K45" s="3">
        <f t="shared" si="37"/>
        <v>0</v>
      </c>
      <c r="L45" s="3">
        <f t="shared" si="37"/>
        <v>0</v>
      </c>
      <c r="M45" s="3">
        <f t="shared" si="37"/>
        <v>4.5555555555555554</v>
      </c>
    </row>
    <row r="46" spans="1:13" x14ac:dyDescent="0.25">
      <c r="A46" s="2" t="str">
        <f t="shared" si="27"/>
        <v>Dominic Nixon</v>
      </c>
      <c r="B46" s="1"/>
      <c r="C46" s="3">
        <f t="shared" ref="C46:M46" si="38">IF(ISNUMBER($B14),C14/$B14," ")</f>
        <v>0.625</v>
      </c>
      <c r="D46" s="3">
        <f t="shared" si="38"/>
        <v>0</v>
      </c>
      <c r="E46" s="3">
        <f t="shared" si="38"/>
        <v>0.125</v>
      </c>
      <c r="F46" s="3">
        <f t="shared" si="38"/>
        <v>5.875</v>
      </c>
      <c r="G46" s="3">
        <f t="shared" si="38"/>
        <v>0.25</v>
      </c>
      <c r="H46" s="3">
        <f t="shared" si="38"/>
        <v>0.5</v>
      </c>
      <c r="I46" s="3">
        <f t="shared" si="38"/>
        <v>0.25</v>
      </c>
      <c r="J46" s="3">
        <f t="shared" si="38"/>
        <v>1.5</v>
      </c>
      <c r="K46" s="3">
        <f t="shared" si="38"/>
        <v>0.125</v>
      </c>
      <c r="L46" s="3">
        <f t="shared" si="38"/>
        <v>0</v>
      </c>
      <c r="M46" s="3">
        <f t="shared" si="38"/>
        <v>1.375</v>
      </c>
    </row>
    <row r="47" spans="1:13" x14ac:dyDescent="0.25">
      <c r="A47" s="2" t="str">
        <f t="shared" si="27"/>
        <v>Dylan Stalley</v>
      </c>
      <c r="B47" s="1"/>
      <c r="C47" s="3">
        <f t="shared" ref="C47:M47" si="39">IF(ISNUMBER($B15),C15/$B15," ")</f>
        <v>2.125</v>
      </c>
      <c r="D47" s="3">
        <f t="shared" si="39"/>
        <v>0</v>
      </c>
      <c r="E47" s="3">
        <f t="shared" si="39"/>
        <v>0</v>
      </c>
      <c r="F47" s="3">
        <f t="shared" si="39"/>
        <v>8.25</v>
      </c>
      <c r="G47" s="3">
        <f t="shared" si="39"/>
        <v>1.5</v>
      </c>
      <c r="H47" s="3">
        <f t="shared" si="39"/>
        <v>1.625</v>
      </c>
      <c r="I47" s="3">
        <f t="shared" si="39"/>
        <v>2.75</v>
      </c>
      <c r="J47" s="3">
        <f t="shared" si="39"/>
        <v>2.5</v>
      </c>
      <c r="K47" s="3">
        <f t="shared" si="39"/>
        <v>0</v>
      </c>
      <c r="L47" s="3">
        <f t="shared" si="39"/>
        <v>0</v>
      </c>
      <c r="M47" s="3">
        <f t="shared" si="39"/>
        <v>4.25</v>
      </c>
    </row>
    <row r="48" spans="1:13" x14ac:dyDescent="0.25">
      <c r="A48" s="2" t="str">
        <f t="shared" si="27"/>
        <v>Jordan Wells</v>
      </c>
      <c r="B48" s="1"/>
      <c r="C48" s="3">
        <f t="shared" ref="C48:M48" si="40">IF(ISNUMBER($B16),C16/$B16," ")</f>
        <v>1.1666666666666667</v>
      </c>
      <c r="D48" s="3">
        <f t="shared" si="40"/>
        <v>1</v>
      </c>
      <c r="E48" s="3">
        <f t="shared" si="40"/>
        <v>1.3333333333333333</v>
      </c>
      <c r="F48" s="3">
        <f t="shared" si="40"/>
        <v>12.833333333333334</v>
      </c>
      <c r="G48" s="3">
        <f t="shared" si="40"/>
        <v>1</v>
      </c>
      <c r="H48" s="3">
        <f t="shared" si="40"/>
        <v>0.66666666666666663</v>
      </c>
      <c r="I48" s="3">
        <f t="shared" si="40"/>
        <v>0.66666666666666663</v>
      </c>
      <c r="J48" s="3">
        <f t="shared" si="40"/>
        <v>2.3333333333333335</v>
      </c>
      <c r="K48" s="3">
        <f t="shared" si="40"/>
        <v>0</v>
      </c>
      <c r="L48" s="3">
        <f t="shared" si="40"/>
        <v>0.16666666666666666</v>
      </c>
      <c r="M48" s="3">
        <f t="shared" si="40"/>
        <v>6.666666666666667</v>
      </c>
    </row>
    <row r="49" spans="1:13" x14ac:dyDescent="0.25">
      <c r="A49" s="2" t="str">
        <f t="shared" si="27"/>
        <v>Angelo Limcango</v>
      </c>
      <c r="B49" s="1"/>
      <c r="C49" s="3">
        <f t="shared" ref="C49:M49" si="41">IF(ISNUMBER($B17),C17/$B17," ")</f>
        <v>5.2</v>
      </c>
      <c r="D49" s="3">
        <f t="shared" si="41"/>
        <v>0</v>
      </c>
      <c r="E49" s="3">
        <f t="shared" si="41"/>
        <v>2.2000000000000002</v>
      </c>
      <c r="F49" s="3">
        <f t="shared" si="41"/>
        <v>9.8000000000000007</v>
      </c>
      <c r="G49" s="3">
        <f t="shared" si="41"/>
        <v>1</v>
      </c>
      <c r="H49" s="3">
        <f t="shared" si="41"/>
        <v>0.8</v>
      </c>
      <c r="I49" s="3">
        <f t="shared" si="41"/>
        <v>0.2</v>
      </c>
      <c r="J49" s="3">
        <f t="shared" si="41"/>
        <v>2.4</v>
      </c>
      <c r="K49" s="3">
        <f t="shared" si="41"/>
        <v>0</v>
      </c>
      <c r="L49" s="3">
        <f t="shared" si="41"/>
        <v>0</v>
      </c>
      <c r="M49" s="3">
        <f t="shared" si="41"/>
        <v>12.6</v>
      </c>
    </row>
    <row r="50" spans="1:13" x14ac:dyDescent="0.25">
      <c r="A50" s="2" t="str">
        <f t="shared" si="27"/>
        <v>Jhandz Debulgado</v>
      </c>
      <c r="B50" s="1"/>
      <c r="C50" s="3">
        <f t="shared" ref="C50:M50" si="42">IF(ISNUMBER($B18),C18/$B18," ")</f>
        <v>1.75</v>
      </c>
      <c r="D50" s="3">
        <f t="shared" si="42"/>
        <v>0.5</v>
      </c>
      <c r="E50" s="3">
        <f t="shared" si="42"/>
        <v>2</v>
      </c>
      <c r="F50" s="3">
        <f t="shared" si="42"/>
        <v>3.75</v>
      </c>
      <c r="G50" s="3">
        <f t="shared" si="42"/>
        <v>2.5</v>
      </c>
      <c r="H50" s="3">
        <f t="shared" si="42"/>
        <v>2</v>
      </c>
      <c r="I50" s="3">
        <f t="shared" si="42"/>
        <v>0.5</v>
      </c>
      <c r="J50" s="3">
        <f t="shared" si="42"/>
        <v>2.25</v>
      </c>
      <c r="K50" s="3">
        <f t="shared" si="42"/>
        <v>0</v>
      </c>
      <c r="L50" s="3">
        <f t="shared" si="42"/>
        <v>0</v>
      </c>
      <c r="M50" s="3">
        <f t="shared" si="42"/>
        <v>7</v>
      </c>
    </row>
    <row r="51" spans="1:13" x14ac:dyDescent="0.25">
      <c r="A51" s="2" t="str">
        <f t="shared" si="27"/>
        <v>Bryan Gomez</v>
      </c>
      <c r="B51" s="1"/>
      <c r="C51" s="3">
        <f t="shared" ref="C51:M51" si="43">IF(ISNUMBER($B19),C19/$B19," ")</f>
        <v>0.5</v>
      </c>
      <c r="D51" s="3">
        <f t="shared" si="43"/>
        <v>0</v>
      </c>
      <c r="E51" s="3">
        <f t="shared" si="43"/>
        <v>0.5</v>
      </c>
      <c r="F51" s="3">
        <f t="shared" si="43"/>
        <v>5.75</v>
      </c>
      <c r="G51" s="3">
        <f t="shared" si="43"/>
        <v>2.75</v>
      </c>
      <c r="H51" s="3">
        <f t="shared" si="43"/>
        <v>0.5</v>
      </c>
      <c r="I51" s="3">
        <f t="shared" si="43"/>
        <v>0</v>
      </c>
      <c r="J51" s="3">
        <f t="shared" si="43"/>
        <v>2.75</v>
      </c>
      <c r="K51" s="3">
        <f t="shared" si="43"/>
        <v>0</v>
      </c>
      <c r="L51" s="3">
        <f t="shared" si="43"/>
        <v>0</v>
      </c>
      <c r="M51" s="3">
        <f t="shared" si="43"/>
        <v>1.5</v>
      </c>
    </row>
    <row r="52" spans="1:13" x14ac:dyDescent="0.25">
      <c r="A52" s="2" t="str">
        <f t="shared" si="27"/>
        <v>Thomas James</v>
      </c>
      <c r="B52" s="1"/>
      <c r="C52" s="3">
        <f t="shared" ref="C52:M52" si="44">IF(ISNUMBER($B20),C20/$B20," ")</f>
        <v>0.5</v>
      </c>
      <c r="D52" s="3">
        <f t="shared" si="44"/>
        <v>0</v>
      </c>
      <c r="E52" s="3">
        <f t="shared" si="44"/>
        <v>0</v>
      </c>
      <c r="F52" s="3">
        <f t="shared" si="44"/>
        <v>4.5</v>
      </c>
      <c r="G52" s="3">
        <f t="shared" si="44"/>
        <v>0</v>
      </c>
      <c r="H52" s="3">
        <f t="shared" si="44"/>
        <v>0.25</v>
      </c>
      <c r="I52" s="3">
        <f t="shared" si="44"/>
        <v>0.5</v>
      </c>
      <c r="J52" s="3">
        <f t="shared" si="44"/>
        <v>1.25</v>
      </c>
      <c r="K52" s="3">
        <f t="shared" si="44"/>
        <v>0</v>
      </c>
      <c r="L52" s="3">
        <f t="shared" si="44"/>
        <v>0</v>
      </c>
      <c r="M52" s="3">
        <f t="shared" si="44"/>
        <v>1</v>
      </c>
    </row>
    <row r="53" spans="1:13" x14ac:dyDescent="0.25">
      <c r="A53" s="2" t="str">
        <f t="shared" si="27"/>
        <v>Eric Gariquez</v>
      </c>
      <c r="B53" s="1"/>
      <c r="C53" s="3">
        <f t="shared" ref="C53:M53" si="45">IF(ISNUMBER($B21),C21/$B21," ")</f>
        <v>1</v>
      </c>
      <c r="D53" s="3">
        <f t="shared" si="45"/>
        <v>0</v>
      </c>
      <c r="E53" s="3">
        <f t="shared" si="45"/>
        <v>0.66666666666666663</v>
      </c>
      <c r="F53" s="3">
        <f t="shared" si="45"/>
        <v>2</v>
      </c>
      <c r="G53" s="3">
        <f t="shared" si="45"/>
        <v>1.3333333333333333</v>
      </c>
      <c r="H53" s="3">
        <f t="shared" si="45"/>
        <v>1</v>
      </c>
      <c r="I53" s="3">
        <f t="shared" si="45"/>
        <v>0</v>
      </c>
      <c r="J53" s="3">
        <f t="shared" si="45"/>
        <v>1.3333333333333333</v>
      </c>
      <c r="K53" s="3">
        <f t="shared" si="45"/>
        <v>0</v>
      </c>
      <c r="L53" s="3">
        <f t="shared" si="45"/>
        <v>0</v>
      </c>
      <c r="M53" s="3">
        <f t="shared" si="45"/>
        <v>2.6666666666666665</v>
      </c>
    </row>
    <row r="54" spans="1:13" x14ac:dyDescent="0.25">
      <c r="A54" s="2" t="str">
        <f t="shared" si="27"/>
        <v>Aries Bernal</v>
      </c>
      <c r="B54" s="1"/>
      <c r="C54" s="3">
        <f t="shared" ref="C54:M54" si="46">IF(ISNUMBER($B22),C22/$B22," ")</f>
        <v>3</v>
      </c>
      <c r="D54" s="3">
        <f t="shared" si="46"/>
        <v>0.5</v>
      </c>
      <c r="E54" s="3">
        <f t="shared" si="46"/>
        <v>2.5</v>
      </c>
      <c r="F54" s="3">
        <f t="shared" si="46"/>
        <v>4.5</v>
      </c>
      <c r="G54" s="3">
        <f t="shared" si="46"/>
        <v>1</v>
      </c>
      <c r="H54" s="3">
        <f t="shared" si="46"/>
        <v>1.5</v>
      </c>
      <c r="I54" s="3">
        <f t="shared" si="46"/>
        <v>0</v>
      </c>
      <c r="J54" s="3">
        <f t="shared" si="46"/>
        <v>3</v>
      </c>
      <c r="K54" s="3">
        <f t="shared" si="46"/>
        <v>0</v>
      </c>
      <c r="L54" s="3">
        <f t="shared" si="46"/>
        <v>0</v>
      </c>
      <c r="M54" s="3">
        <f t="shared" si="46"/>
        <v>10</v>
      </c>
    </row>
    <row r="55" spans="1:13" x14ac:dyDescent="0.25">
      <c r="A55" s="2" t="str">
        <f t="shared" si="27"/>
        <v>Arnold Bernal</v>
      </c>
      <c r="B55" s="1"/>
      <c r="C55" s="3">
        <f t="shared" ref="C55:M56" si="47">IF(ISNUMBER($B23),C23/$B23," ")</f>
        <v>3.5</v>
      </c>
      <c r="D55" s="3">
        <f t="shared" si="47"/>
        <v>0.5</v>
      </c>
      <c r="E55" s="3">
        <f t="shared" si="47"/>
        <v>2.5</v>
      </c>
      <c r="F55" s="3">
        <f t="shared" si="47"/>
        <v>6</v>
      </c>
      <c r="G55" s="3">
        <f t="shared" si="47"/>
        <v>1.5</v>
      </c>
      <c r="H55" s="3">
        <f t="shared" si="47"/>
        <v>1.5</v>
      </c>
      <c r="I55" s="3">
        <f t="shared" si="47"/>
        <v>0</v>
      </c>
      <c r="J55" s="3">
        <f t="shared" si="47"/>
        <v>1.5</v>
      </c>
      <c r="K55" s="3">
        <f t="shared" si="47"/>
        <v>0</v>
      </c>
      <c r="L55" s="3">
        <f t="shared" si="47"/>
        <v>0</v>
      </c>
      <c r="M55" s="3">
        <f t="shared" si="47"/>
        <v>11</v>
      </c>
    </row>
    <row r="56" spans="1:13" x14ac:dyDescent="0.25">
      <c r="A56" s="2" t="str">
        <f t="shared" si="27"/>
        <v>Dell Oso</v>
      </c>
      <c r="B56" s="1"/>
      <c r="C56" s="3">
        <f t="shared" si="47"/>
        <v>3</v>
      </c>
      <c r="D56" s="3">
        <f t="shared" si="47"/>
        <v>1</v>
      </c>
      <c r="E56" s="3">
        <f t="shared" si="47"/>
        <v>1</v>
      </c>
      <c r="F56" s="3">
        <f t="shared" si="47"/>
        <v>3</v>
      </c>
      <c r="G56" s="3">
        <f t="shared" si="47"/>
        <v>1</v>
      </c>
      <c r="H56" s="3">
        <f t="shared" si="47"/>
        <v>1</v>
      </c>
      <c r="I56" s="3">
        <f t="shared" si="47"/>
        <v>0</v>
      </c>
      <c r="J56" s="3">
        <f t="shared" si="47"/>
        <v>0</v>
      </c>
      <c r="K56" s="3">
        <f t="shared" si="47"/>
        <v>0</v>
      </c>
      <c r="L56" s="3">
        <f t="shared" si="47"/>
        <v>0</v>
      </c>
      <c r="M56" s="3">
        <f t="shared" si="47"/>
        <v>10</v>
      </c>
    </row>
    <row r="57" spans="1:13" x14ac:dyDescent="0.25">
      <c r="A57" s="2" t="str">
        <f t="shared" si="27"/>
        <v>Damion Bannell</v>
      </c>
      <c r="B57" s="1"/>
      <c r="C57" s="3">
        <f t="shared" ref="C57:M58" si="48">IF(ISNUMBER($B25),C25/$B25," ")</f>
        <v>0</v>
      </c>
      <c r="D57" s="3">
        <f t="shared" si="48"/>
        <v>2</v>
      </c>
      <c r="E57" s="3">
        <f t="shared" si="48"/>
        <v>0</v>
      </c>
      <c r="F57" s="3">
        <f t="shared" si="48"/>
        <v>2</v>
      </c>
      <c r="G57" s="3">
        <f t="shared" si="48"/>
        <v>0</v>
      </c>
      <c r="H57" s="3">
        <f t="shared" si="48"/>
        <v>3</v>
      </c>
      <c r="I57" s="3">
        <f t="shared" si="48"/>
        <v>0</v>
      </c>
      <c r="J57" s="3">
        <f t="shared" si="48"/>
        <v>2</v>
      </c>
      <c r="K57" s="3">
        <f t="shared" si="48"/>
        <v>0</v>
      </c>
      <c r="L57" s="3">
        <f t="shared" si="48"/>
        <v>0</v>
      </c>
      <c r="M57" s="3">
        <f t="shared" si="48"/>
        <v>6</v>
      </c>
    </row>
    <row r="58" spans="1:13" x14ac:dyDescent="0.25">
      <c r="A58" s="2" t="str">
        <f t="shared" si="27"/>
        <v>Chad Lauro</v>
      </c>
      <c r="B58" s="1"/>
      <c r="C58" s="3">
        <f t="shared" si="48"/>
        <v>6</v>
      </c>
      <c r="D58" s="3">
        <f t="shared" si="48"/>
        <v>1</v>
      </c>
      <c r="E58" s="3">
        <f t="shared" si="48"/>
        <v>0</v>
      </c>
      <c r="F58" s="3">
        <f t="shared" si="48"/>
        <v>5</v>
      </c>
      <c r="G58" s="3">
        <f t="shared" si="48"/>
        <v>2</v>
      </c>
      <c r="H58" s="3">
        <f t="shared" si="48"/>
        <v>2</v>
      </c>
      <c r="I58" s="3">
        <f t="shared" si="48"/>
        <v>0</v>
      </c>
      <c r="J58" s="3">
        <f t="shared" si="48"/>
        <v>4</v>
      </c>
      <c r="K58" s="3">
        <f t="shared" si="48"/>
        <v>0</v>
      </c>
      <c r="L58" s="3">
        <f t="shared" si="48"/>
        <v>0</v>
      </c>
      <c r="M58" s="3">
        <f t="shared" si="48"/>
        <v>15</v>
      </c>
    </row>
    <row r="59" spans="1:13" x14ac:dyDescent="0.25">
      <c r="A59" s="2" t="str">
        <f t="shared" si="27"/>
        <v>Mark Medina</v>
      </c>
      <c r="B59" s="1"/>
      <c r="C59" s="3">
        <f t="shared" ref="C59:M59" si="49">IF(ISNUMBER($B27),C27/$B27," ")</f>
        <v>0</v>
      </c>
      <c r="D59" s="3">
        <f t="shared" si="49"/>
        <v>0</v>
      </c>
      <c r="E59" s="3">
        <f t="shared" si="49"/>
        <v>0</v>
      </c>
      <c r="F59" s="3">
        <f t="shared" si="49"/>
        <v>3</v>
      </c>
      <c r="G59" s="3">
        <f t="shared" si="49"/>
        <v>0</v>
      </c>
      <c r="H59" s="3">
        <f t="shared" si="49"/>
        <v>1</v>
      </c>
      <c r="I59" s="3">
        <f t="shared" si="49"/>
        <v>0</v>
      </c>
      <c r="J59" s="3">
        <f t="shared" si="49"/>
        <v>0</v>
      </c>
      <c r="K59" s="3">
        <f t="shared" si="49"/>
        <v>0</v>
      </c>
      <c r="L59" s="3">
        <f t="shared" si="49"/>
        <v>0</v>
      </c>
      <c r="M59" s="3">
        <f t="shared" si="49"/>
        <v>0</v>
      </c>
    </row>
    <row r="60" spans="1:13" x14ac:dyDescent="0.25">
      <c r="A60" s="2" t="str">
        <f t="shared" si="27"/>
        <v>Bryan Te</v>
      </c>
      <c r="B60" s="1"/>
      <c r="C60" s="3">
        <f t="shared" ref="C60:M60" si="50">IF(ISNUMBER($B28),C28/$B28," ")</f>
        <v>0</v>
      </c>
      <c r="D60" s="3">
        <f t="shared" si="50"/>
        <v>0</v>
      </c>
      <c r="E60" s="3">
        <f t="shared" si="50"/>
        <v>0</v>
      </c>
      <c r="F60" s="3">
        <f t="shared" si="50"/>
        <v>2</v>
      </c>
      <c r="G60" s="3">
        <f t="shared" si="50"/>
        <v>2</v>
      </c>
      <c r="H60" s="3">
        <f t="shared" si="50"/>
        <v>0</v>
      </c>
      <c r="I60" s="3">
        <f t="shared" si="50"/>
        <v>0</v>
      </c>
      <c r="J60" s="3">
        <f t="shared" si="50"/>
        <v>1</v>
      </c>
      <c r="K60" s="3">
        <f t="shared" si="50"/>
        <v>0</v>
      </c>
      <c r="L60" s="3">
        <f t="shared" si="50"/>
        <v>0</v>
      </c>
      <c r="M60" s="3">
        <f t="shared" si="50"/>
        <v>0</v>
      </c>
    </row>
    <row r="61" spans="1:13" x14ac:dyDescent="0.25">
      <c r="A61" s="2" t="str">
        <f t="shared" si="27"/>
        <v>Mark Veloso</v>
      </c>
      <c r="B61" s="1"/>
      <c r="C61" s="3">
        <f t="shared" ref="C61:M61" si="51">IF(ISNUMBER($B29),C29/$B29," ")</f>
        <v>1</v>
      </c>
      <c r="D61" s="3">
        <f t="shared" si="51"/>
        <v>0</v>
      </c>
      <c r="E61" s="3">
        <f t="shared" si="51"/>
        <v>0</v>
      </c>
      <c r="F61" s="3">
        <f t="shared" si="51"/>
        <v>2</v>
      </c>
      <c r="G61" s="3">
        <f t="shared" si="51"/>
        <v>0</v>
      </c>
      <c r="H61" s="3">
        <f t="shared" si="51"/>
        <v>1</v>
      </c>
      <c r="I61" s="3">
        <f t="shared" si="51"/>
        <v>0</v>
      </c>
      <c r="J61" s="3">
        <f t="shared" si="51"/>
        <v>1</v>
      </c>
      <c r="K61" s="3">
        <f t="shared" si="51"/>
        <v>0</v>
      </c>
      <c r="L61" s="3">
        <f t="shared" si="51"/>
        <v>0</v>
      </c>
      <c r="M61" s="3">
        <f t="shared" si="51"/>
        <v>2</v>
      </c>
    </row>
    <row r="62" spans="1:13" x14ac:dyDescent="0.25">
      <c r="A62" s="2" t="str">
        <f t="shared" si="27"/>
        <v>Alan Velaso</v>
      </c>
      <c r="B62" s="1"/>
      <c r="C62" s="3">
        <f t="shared" ref="C62:M62" si="52">IF(ISNUMBER($B30),C30/$B30," ")</f>
        <v>1</v>
      </c>
      <c r="D62" s="3">
        <f t="shared" si="52"/>
        <v>2</v>
      </c>
      <c r="E62" s="3">
        <f t="shared" si="52"/>
        <v>0</v>
      </c>
      <c r="F62" s="3">
        <f t="shared" si="52"/>
        <v>1</v>
      </c>
      <c r="G62" s="3">
        <f t="shared" si="52"/>
        <v>2</v>
      </c>
      <c r="H62" s="3">
        <f t="shared" si="52"/>
        <v>1</v>
      </c>
      <c r="I62" s="3">
        <f t="shared" si="52"/>
        <v>0</v>
      </c>
      <c r="J62" s="3">
        <f t="shared" si="52"/>
        <v>2</v>
      </c>
      <c r="K62" s="3">
        <f t="shared" si="52"/>
        <v>0</v>
      </c>
      <c r="L62" s="3">
        <f t="shared" si="52"/>
        <v>0</v>
      </c>
      <c r="M62" s="3">
        <f t="shared" si="52"/>
        <v>8</v>
      </c>
    </row>
    <row r="63" spans="1:13" x14ac:dyDescent="0.25">
      <c r="A63" s="2" t="str">
        <f t="shared" si="27"/>
        <v>Bright Lai</v>
      </c>
      <c r="B63" s="1"/>
      <c r="C63" s="3">
        <f t="shared" ref="C63:M63" si="53">IF(ISNUMBER($B31),C31/$B31," ")</f>
        <v>1</v>
      </c>
      <c r="D63" s="3">
        <f t="shared" si="53"/>
        <v>0</v>
      </c>
      <c r="E63" s="3">
        <f t="shared" si="53"/>
        <v>0</v>
      </c>
      <c r="F63" s="3">
        <f t="shared" si="53"/>
        <v>2</v>
      </c>
      <c r="G63" s="3">
        <f t="shared" si="53"/>
        <v>0</v>
      </c>
      <c r="H63" s="3">
        <f t="shared" si="53"/>
        <v>2</v>
      </c>
      <c r="I63" s="3">
        <f t="shared" si="53"/>
        <v>0</v>
      </c>
      <c r="J63" s="3">
        <f t="shared" si="53"/>
        <v>0</v>
      </c>
      <c r="K63" s="3">
        <f t="shared" si="53"/>
        <v>0</v>
      </c>
      <c r="L63" s="3">
        <f t="shared" si="53"/>
        <v>0</v>
      </c>
      <c r="M63" s="3">
        <f t="shared" si="53"/>
        <v>2</v>
      </c>
    </row>
  </sheetData>
  <mergeCells count="3">
    <mergeCell ref="A33:M33"/>
    <mergeCell ref="A34:M34"/>
    <mergeCell ref="A2:P2"/>
  </mergeCells>
  <conditionalFormatting sqref="A4:A32">
    <cfRule type="expression" dxfId="18" priority="1">
      <formula>EXACT(A4,T4)</formula>
    </cfRule>
    <cfRule type="expression" dxfId="1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6"/>
  <sheetViews>
    <sheetView workbookViewId="0">
      <selection activeCell="Y6" sqref="Y6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27" t="s">
        <v>334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1" t="s">
        <v>334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341</v>
      </c>
      <c r="B4" s="1">
        <v>29</v>
      </c>
      <c r="C4" s="1">
        <v>117</v>
      </c>
      <c r="D4" s="1">
        <v>2</v>
      </c>
      <c r="E4" s="1">
        <v>64</v>
      </c>
      <c r="F4" s="1">
        <v>241</v>
      </c>
      <c r="G4" s="1">
        <v>29</v>
      </c>
      <c r="H4" s="1">
        <v>19</v>
      </c>
      <c r="I4" s="1">
        <v>11</v>
      </c>
      <c r="J4" s="1">
        <v>77</v>
      </c>
      <c r="K4" s="1">
        <v>1</v>
      </c>
      <c r="L4" s="1">
        <v>1</v>
      </c>
      <c r="M4" s="1">
        <v>304</v>
      </c>
      <c r="N4" s="1">
        <f>VLOOKUP(A4,Games!$A$2:$D$527,3,FALSE)</f>
        <v>0</v>
      </c>
      <c r="O4" s="1">
        <f>VLOOKUP(A4,Games!$A$2:$D$527,4,FALSE)</f>
        <v>29</v>
      </c>
      <c r="P4" s="3">
        <f>(R4-S4)/B4</f>
        <v>15.775862068965518</v>
      </c>
      <c r="R4">
        <f>SUM(M4,I4,H4,(G4*1.5),F4)</f>
        <v>618.5</v>
      </c>
      <c r="S4">
        <f>SUM((J4*2),(K4*3),(L4*4))</f>
        <v>161</v>
      </c>
      <c r="T4" t="str">
        <f>IFERROR(VLOOKUP(A4,Games!$I$2:$I$246,1,FALSE)," ")</f>
        <v xml:space="preserve"> </v>
      </c>
    </row>
    <row r="5" spans="1:20" x14ac:dyDescent="0.25">
      <c r="A5" s="2" t="s">
        <v>335</v>
      </c>
      <c r="B5" s="1">
        <v>25</v>
      </c>
      <c r="C5" s="1">
        <v>93</v>
      </c>
      <c r="D5" s="1">
        <v>2</v>
      </c>
      <c r="E5" s="1">
        <v>29</v>
      </c>
      <c r="F5" s="1">
        <v>240</v>
      </c>
      <c r="G5" s="1">
        <v>58</v>
      </c>
      <c r="H5" s="1">
        <v>61</v>
      </c>
      <c r="I5" s="1">
        <v>13</v>
      </c>
      <c r="J5" s="1">
        <v>69</v>
      </c>
      <c r="K5" s="1">
        <v>0</v>
      </c>
      <c r="L5" s="1">
        <v>0</v>
      </c>
      <c r="M5" s="1">
        <v>221</v>
      </c>
      <c r="N5" s="1">
        <f>VLOOKUP(A5,Games!$A$2:$D$527,3,FALSE)</f>
        <v>0</v>
      </c>
      <c r="O5" s="1">
        <f>VLOOKUP(A5,Games!$A$2:$D$527,4,FALSE)</f>
        <v>25</v>
      </c>
      <c r="P5" s="3">
        <f t="shared" ref="P5" si="0">(R5-S5)/B5</f>
        <v>19.36</v>
      </c>
      <c r="R5">
        <f t="shared" ref="R5:R8" si="1">SUM(M5,I5,H5,(G5*1.5),F5)</f>
        <v>622</v>
      </c>
      <c r="S5">
        <f t="shared" ref="S5" si="2">SUM((J5*2),(K5*3),(L5*4))</f>
        <v>138</v>
      </c>
      <c r="T5" t="str">
        <f>IFERROR(VLOOKUP(A5,Games!$I$2:$I$246,1,FALSE)," ")</f>
        <v xml:space="preserve"> </v>
      </c>
    </row>
    <row r="6" spans="1:20" x14ac:dyDescent="0.25">
      <c r="A6" s="2" t="s">
        <v>308</v>
      </c>
      <c r="B6" s="1">
        <v>24</v>
      </c>
      <c r="C6" s="1">
        <v>78</v>
      </c>
      <c r="D6" s="1">
        <v>38</v>
      </c>
      <c r="E6" s="1">
        <v>47</v>
      </c>
      <c r="F6" s="1">
        <v>85</v>
      </c>
      <c r="G6" s="1">
        <v>36</v>
      </c>
      <c r="H6" s="1">
        <v>21</v>
      </c>
      <c r="I6" s="1">
        <v>2</v>
      </c>
      <c r="J6" s="1">
        <v>30</v>
      </c>
      <c r="K6" s="1">
        <v>1</v>
      </c>
      <c r="L6" s="1">
        <v>0</v>
      </c>
      <c r="M6" s="1">
        <v>317</v>
      </c>
      <c r="N6" s="1">
        <f>VLOOKUP(A6,Games!$A$2:$D$527,3,FALSE)</f>
        <v>0</v>
      </c>
      <c r="O6" s="1">
        <f>VLOOKUP(A6,Games!$A$2:$D$527,4,FALSE)</f>
        <v>24</v>
      </c>
      <c r="P6" s="3">
        <f t="shared" ref="P6" si="3">(R6-S6)/B6</f>
        <v>17.333333333333332</v>
      </c>
      <c r="R6">
        <f t="shared" si="1"/>
        <v>479</v>
      </c>
      <c r="S6">
        <f t="shared" ref="S6" si="4">SUM((J6*2),(K6*3),(L6*4))</f>
        <v>63</v>
      </c>
      <c r="T6" t="str">
        <f>IFERROR(VLOOKUP(A6,Games!$I$2:$I$246,1,FALSE)," ")</f>
        <v xml:space="preserve"> </v>
      </c>
    </row>
    <row r="7" spans="1:20" x14ac:dyDescent="0.25">
      <c r="A7" s="2" t="s">
        <v>340</v>
      </c>
      <c r="B7" s="1">
        <v>22</v>
      </c>
      <c r="C7" s="1">
        <v>15</v>
      </c>
      <c r="D7" s="1">
        <v>0</v>
      </c>
      <c r="E7" s="1">
        <v>0</v>
      </c>
      <c r="F7" s="1">
        <v>78</v>
      </c>
      <c r="G7" s="1">
        <v>36</v>
      </c>
      <c r="H7" s="1">
        <v>11</v>
      </c>
      <c r="I7" s="1">
        <v>5</v>
      </c>
      <c r="J7" s="1">
        <v>33</v>
      </c>
      <c r="K7" s="1">
        <v>1</v>
      </c>
      <c r="L7" s="1">
        <v>0</v>
      </c>
      <c r="M7" s="1">
        <v>30</v>
      </c>
      <c r="N7" s="1">
        <f>VLOOKUP(A7,Games!$A$2:$D$527,3,FALSE)</f>
        <v>1</v>
      </c>
      <c r="O7" s="1">
        <f>VLOOKUP(A7,Games!$A$2:$D$527,4,FALSE)</f>
        <v>23</v>
      </c>
      <c r="P7" s="3">
        <f t="shared" ref="P7:P8" si="5">(R7-S7)/B7</f>
        <v>4.9545454545454541</v>
      </c>
      <c r="R7">
        <f t="shared" si="1"/>
        <v>178</v>
      </c>
      <c r="S7">
        <f t="shared" ref="S7:S8" si="6">SUM((J7*2),(K7*3),(L7*4))</f>
        <v>69</v>
      </c>
      <c r="T7" t="str">
        <f>IFERROR(VLOOKUP(A7,Games!$I$2:$I$246,1,FALSE)," ")</f>
        <v xml:space="preserve"> </v>
      </c>
    </row>
    <row r="8" spans="1:20" x14ac:dyDescent="0.25">
      <c r="A8" s="2" t="s">
        <v>337</v>
      </c>
      <c r="B8" s="1">
        <v>21</v>
      </c>
      <c r="C8" s="1">
        <v>54</v>
      </c>
      <c r="D8" s="1">
        <v>2</v>
      </c>
      <c r="E8" s="1">
        <v>29</v>
      </c>
      <c r="F8" s="1">
        <v>140</v>
      </c>
      <c r="G8" s="1">
        <v>27</v>
      </c>
      <c r="H8" s="1">
        <v>13</v>
      </c>
      <c r="I8" s="1">
        <v>7</v>
      </c>
      <c r="J8" s="1">
        <v>42</v>
      </c>
      <c r="K8" s="1">
        <v>0</v>
      </c>
      <c r="L8" s="1">
        <v>0</v>
      </c>
      <c r="M8" s="1">
        <v>143</v>
      </c>
      <c r="N8" s="1">
        <f>VLOOKUP(A8,Games!$A$2:$D$527,3,FALSE)</f>
        <v>0</v>
      </c>
      <c r="O8" s="1">
        <f>VLOOKUP(A8,Games!$A$2:$D$527,4,FALSE)</f>
        <v>21</v>
      </c>
      <c r="P8" s="3">
        <f t="shared" si="5"/>
        <v>12.357142857142858</v>
      </c>
      <c r="R8">
        <f t="shared" si="1"/>
        <v>343.5</v>
      </c>
      <c r="S8">
        <f t="shared" si="6"/>
        <v>84</v>
      </c>
      <c r="T8" t="str">
        <f>IFERROR(VLOOKUP(A8,Games!$I$2:$I$246,1,FALSE)," ")</f>
        <v xml:space="preserve"> </v>
      </c>
    </row>
    <row r="9" spans="1:20" x14ac:dyDescent="0.25">
      <c r="A9" s="2" t="s">
        <v>339</v>
      </c>
      <c r="B9" s="1">
        <v>21</v>
      </c>
      <c r="C9" s="1">
        <v>11</v>
      </c>
      <c r="D9" s="1">
        <v>0</v>
      </c>
      <c r="E9" s="1">
        <v>0</v>
      </c>
      <c r="F9" s="1">
        <v>67</v>
      </c>
      <c r="G9" s="1">
        <v>29</v>
      </c>
      <c r="H9" s="1">
        <v>16</v>
      </c>
      <c r="I9" s="1">
        <v>6</v>
      </c>
      <c r="J9" s="1">
        <v>34</v>
      </c>
      <c r="K9" s="1">
        <v>0</v>
      </c>
      <c r="L9" s="1">
        <v>0</v>
      </c>
      <c r="M9" s="1">
        <v>22</v>
      </c>
      <c r="N9" s="1">
        <f>VLOOKUP(A9,Games!$A$2:$D$527,3,FALSE)</f>
        <v>0</v>
      </c>
      <c r="O9" s="1">
        <f>VLOOKUP(A9,Games!$A$2:$D$527,4,FALSE)</f>
        <v>21</v>
      </c>
      <c r="P9" s="3">
        <f t="shared" ref="P9:P10" si="7">(R9-S9)/B9</f>
        <v>4.1190476190476186</v>
      </c>
      <c r="R9">
        <f t="shared" ref="R9:R10" si="8">SUM(M9,I9,H9,(G9*1.5),F9)</f>
        <v>154.5</v>
      </c>
      <c r="S9">
        <f t="shared" ref="S9:S10" si="9">SUM((J9*2),(K9*3),(L9*4))</f>
        <v>68</v>
      </c>
      <c r="T9" t="str">
        <f>IFERROR(VLOOKUP(A9,Games!$I$2:$I$246,1,FALSE)," ")</f>
        <v xml:space="preserve"> </v>
      </c>
    </row>
    <row r="10" spans="1:20" x14ac:dyDescent="0.25">
      <c r="A10" s="2" t="s">
        <v>338</v>
      </c>
      <c r="B10" s="1">
        <v>19</v>
      </c>
      <c r="C10" s="1">
        <v>57</v>
      </c>
      <c r="D10" s="1">
        <v>10</v>
      </c>
      <c r="E10" s="1">
        <v>27</v>
      </c>
      <c r="F10" s="1">
        <v>80</v>
      </c>
      <c r="G10" s="1">
        <v>29</v>
      </c>
      <c r="H10" s="1">
        <v>20</v>
      </c>
      <c r="I10" s="1">
        <v>6</v>
      </c>
      <c r="J10" s="1">
        <v>24</v>
      </c>
      <c r="K10" s="1">
        <v>0</v>
      </c>
      <c r="L10" s="1">
        <v>0</v>
      </c>
      <c r="M10" s="1">
        <v>171</v>
      </c>
      <c r="N10" s="1">
        <f>VLOOKUP(A10,Games!$A$2:$D$527,3,FALSE)</f>
        <v>3</v>
      </c>
      <c r="O10" s="1">
        <f>VLOOKUP(A10,Games!$A$2:$D$527,4,FALSE)</f>
        <v>22</v>
      </c>
      <c r="P10" s="3">
        <f t="shared" si="7"/>
        <v>14.342105263157896</v>
      </c>
      <c r="R10">
        <f t="shared" si="8"/>
        <v>320.5</v>
      </c>
      <c r="S10">
        <f t="shared" si="9"/>
        <v>48</v>
      </c>
      <c r="T10" t="str">
        <f>IFERROR(VLOOKUP(A10,Games!$I$2:$I$246,1,FALSE)," ")</f>
        <v xml:space="preserve"> </v>
      </c>
    </row>
    <row r="11" spans="1:20" x14ac:dyDescent="0.25">
      <c r="A11" s="2" t="s">
        <v>336</v>
      </c>
      <c r="B11" s="1">
        <v>18</v>
      </c>
      <c r="C11" s="1">
        <v>2</v>
      </c>
      <c r="D11" s="1">
        <v>7</v>
      </c>
      <c r="E11" s="1">
        <v>3</v>
      </c>
      <c r="F11" s="1">
        <v>55</v>
      </c>
      <c r="G11" s="1">
        <v>14</v>
      </c>
      <c r="H11" s="1">
        <v>12</v>
      </c>
      <c r="I11" s="1">
        <v>3</v>
      </c>
      <c r="J11" s="1">
        <v>22</v>
      </c>
      <c r="K11" s="1">
        <v>3</v>
      </c>
      <c r="L11" s="1">
        <v>0</v>
      </c>
      <c r="M11" s="1">
        <v>28</v>
      </c>
      <c r="N11" s="1">
        <f>VLOOKUP(A11,Games!$A$2:$D$527,3,FALSE)</f>
        <v>0</v>
      </c>
      <c r="O11" s="1">
        <f>VLOOKUP(A11,Games!$A$2:$D$527,4,FALSE)</f>
        <v>18</v>
      </c>
      <c r="P11" s="3">
        <f t="shared" ref="P11" si="10">(R11-S11)/B11</f>
        <v>3.6666666666666665</v>
      </c>
      <c r="R11">
        <f t="shared" ref="R11" si="11">SUM(M11,I11,H11,(G11*1.5),F11)</f>
        <v>119</v>
      </c>
      <c r="S11">
        <f t="shared" ref="S11" si="12">SUM((J11*2),(K11*3),(L11*4))</f>
        <v>53</v>
      </c>
      <c r="T11" t="str">
        <f>IFERROR(VLOOKUP(A11,Games!$I$2:$I$246,1,FALSE)," ")</f>
        <v xml:space="preserve"> </v>
      </c>
    </row>
    <row r="12" spans="1:20" x14ac:dyDescent="0.25">
      <c r="A12" s="2" t="s">
        <v>342</v>
      </c>
      <c r="B12" s="1">
        <v>18</v>
      </c>
      <c r="C12" s="1">
        <v>40</v>
      </c>
      <c r="D12" s="1">
        <v>1</v>
      </c>
      <c r="E12" s="1">
        <v>7</v>
      </c>
      <c r="F12" s="1">
        <v>79</v>
      </c>
      <c r="G12" s="1">
        <v>14</v>
      </c>
      <c r="H12" s="1">
        <v>19</v>
      </c>
      <c r="I12" s="1">
        <v>1</v>
      </c>
      <c r="J12" s="1">
        <v>33</v>
      </c>
      <c r="K12" s="1">
        <v>1</v>
      </c>
      <c r="L12" s="1">
        <v>1</v>
      </c>
      <c r="M12" s="1">
        <v>90</v>
      </c>
      <c r="N12" s="1">
        <f>VLOOKUP(A12,Games!$A$2:$D$527,3,FALSE)</f>
        <v>0</v>
      </c>
      <c r="O12" s="1">
        <f>VLOOKUP(A12,Games!$A$2:$D$527,4,FALSE)</f>
        <v>18</v>
      </c>
      <c r="P12" s="3">
        <f t="shared" ref="P12:P13" si="13">(R12-S12)/B12</f>
        <v>7.6111111111111107</v>
      </c>
      <c r="R12">
        <f t="shared" ref="R12:R13" si="14">SUM(M12,I12,H12,(G12*1.5),F12)</f>
        <v>210</v>
      </c>
      <c r="S12">
        <f t="shared" ref="S12:S13" si="15">SUM((J12*2),(K12*3),(L12*4))</f>
        <v>73</v>
      </c>
      <c r="T12" t="str">
        <f>IFERROR(VLOOKUP(A12,Games!$I$2:$I$246,1,FALSE)," ")</f>
        <v xml:space="preserve"> </v>
      </c>
    </row>
    <row r="13" spans="1:20" x14ac:dyDescent="0.25">
      <c r="A13" s="2" t="s">
        <v>368</v>
      </c>
      <c r="B13" s="1">
        <v>9</v>
      </c>
      <c r="C13" s="1">
        <v>13</v>
      </c>
      <c r="D13" s="1">
        <v>9</v>
      </c>
      <c r="E13" s="1">
        <v>2</v>
      </c>
      <c r="F13" s="1">
        <v>35</v>
      </c>
      <c r="G13" s="1">
        <v>14</v>
      </c>
      <c r="H13" s="1">
        <v>6</v>
      </c>
      <c r="I13" s="1">
        <v>1</v>
      </c>
      <c r="J13" s="1">
        <v>15</v>
      </c>
      <c r="K13" s="1">
        <v>1</v>
      </c>
      <c r="L13" s="1">
        <v>1</v>
      </c>
      <c r="M13" s="1">
        <v>55</v>
      </c>
      <c r="N13" s="1">
        <f>VLOOKUP(A13,Games!$A$2:$D$527,3,FALSE)</f>
        <v>0</v>
      </c>
      <c r="O13" s="1">
        <f>VLOOKUP(A13,Games!$A$2:$D$527,4,FALSE)</f>
        <v>9</v>
      </c>
      <c r="P13" s="3">
        <f t="shared" si="13"/>
        <v>9</v>
      </c>
      <c r="R13">
        <f t="shared" si="14"/>
        <v>118</v>
      </c>
      <c r="S13">
        <f t="shared" si="15"/>
        <v>37</v>
      </c>
      <c r="T13" t="str">
        <f>IFERROR(VLOOKUP(A13,Games!$I$2:$I$246,1,FALSE)," ")</f>
        <v xml:space="preserve"> </v>
      </c>
    </row>
    <row r="14" spans="1:20" x14ac:dyDescent="0.25">
      <c r="A14" s="2" t="s">
        <v>374</v>
      </c>
      <c r="B14" s="1">
        <v>2</v>
      </c>
      <c r="C14" s="1">
        <v>7</v>
      </c>
      <c r="D14" s="1">
        <v>2</v>
      </c>
      <c r="E14" s="1">
        <v>3</v>
      </c>
      <c r="F14" s="1">
        <v>4</v>
      </c>
      <c r="G14" s="1">
        <v>1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23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5" si="16">(R14-S14)/B14</f>
        <v>14.75</v>
      </c>
      <c r="R14">
        <f t="shared" ref="R14:R15" si="17">SUM(M14,I14,H14,(G14*1.5),F14)</f>
        <v>29.5</v>
      </c>
      <c r="S14">
        <f t="shared" ref="S14:S15" si="1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403</v>
      </c>
      <c r="B15" s="1">
        <v>1</v>
      </c>
      <c r="C15" s="1">
        <v>0</v>
      </c>
      <c r="D15" s="1">
        <v>0</v>
      </c>
      <c r="E15" s="1">
        <v>1</v>
      </c>
      <c r="F15" s="1">
        <v>5</v>
      </c>
      <c r="G15" s="1">
        <v>1</v>
      </c>
      <c r="H15" s="1">
        <v>3</v>
      </c>
      <c r="I15" s="1">
        <v>0</v>
      </c>
      <c r="J15" s="1">
        <v>5</v>
      </c>
      <c r="K15" s="1">
        <v>0</v>
      </c>
      <c r="L15" s="1">
        <v>0</v>
      </c>
      <c r="M15" s="1">
        <v>1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0.5</v>
      </c>
      <c r="R15">
        <f t="shared" si="17"/>
        <v>10.5</v>
      </c>
      <c r="S15">
        <f t="shared" si="18"/>
        <v>10</v>
      </c>
      <c r="T15" t="str">
        <f>IFERROR(VLOOKUP(A15,Games!$I$2:$I$246,1,FALSE)," ")</f>
        <v xml:space="preserve"> </v>
      </c>
    </row>
    <row r="16" spans="1:20" x14ac:dyDescent="0.25">
      <c r="A16" s="2" t="s">
        <v>394</v>
      </c>
      <c r="B16" s="1">
        <v>1</v>
      </c>
      <c r="C16" s="1">
        <v>0</v>
      </c>
      <c r="D16" s="1">
        <v>1</v>
      </c>
      <c r="E16" s="1">
        <v>0</v>
      </c>
      <c r="F16" s="1">
        <v>2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:P18" si="19">(R16-S16)/B16</f>
        <v>3</v>
      </c>
      <c r="R16">
        <f t="shared" ref="R16:R18" si="20">SUM(M16,I16,H16,(G16*1.5),F16)</f>
        <v>5</v>
      </c>
      <c r="S16">
        <f t="shared" ref="S16:S18" si="21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393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19"/>
        <v>-6</v>
      </c>
      <c r="R17">
        <f t="shared" si="20"/>
        <v>0</v>
      </c>
      <c r="S17">
        <f t="shared" si="21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392</v>
      </c>
      <c r="B18" s="1">
        <v>1</v>
      </c>
      <c r="C18" s="1">
        <v>1</v>
      </c>
      <c r="D18" s="1">
        <v>0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3</v>
      </c>
      <c r="K18" s="1">
        <v>0</v>
      </c>
      <c r="L18" s="1">
        <v>0</v>
      </c>
      <c r="M18" s="1">
        <v>2</v>
      </c>
      <c r="N18" s="1">
        <f>VLOOKUP(A18,Games!$A$2:$D$527,3,FALSE)</f>
        <v>0</v>
      </c>
      <c r="O18" s="1">
        <f>VLOOKUP(A18,Games!$A$2:$D$527,4,FALSE)</f>
        <v>1</v>
      </c>
      <c r="P18" s="3">
        <f t="shared" si="19"/>
        <v>-2</v>
      </c>
      <c r="R18">
        <f t="shared" si="20"/>
        <v>4</v>
      </c>
      <c r="S18">
        <f t="shared" si="21"/>
        <v>6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27" t="s">
        <v>334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22">IF(A4=""," ",A4)</f>
        <v>Grant Astles</v>
      </c>
      <c r="B22" s="1"/>
      <c r="C22" s="3">
        <f t="shared" ref="C22:M22" si="23">IF(ISNUMBER($B4),C4/$B4," ")</f>
        <v>4.0344827586206895</v>
      </c>
      <c r="D22" s="3">
        <f t="shared" si="23"/>
        <v>6.8965517241379309E-2</v>
      </c>
      <c r="E22" s="3">
        <f t="shared" si="23"/>
        <v>2.2068965517241379</v>
      </c>
      <c r="F22" s="3">
        <f t="shared" si="23"/>
        <v>8.3103448275862064</v>
      </c>
      <c r="G22" s="3">
        <f t="shared" si="23"/>
        <v>1</v>
      </c>
      <c r="H22" s="3">
        <f t="shared" si="23"/>
        <v>0.65517241379310343</v>
      </c>
      <c r="I22" s="3">
        <f t="shared" si="23"/>
        <v>0.37931034482758619</v>
      </c>
      <c r="J22" s="3">
        <f t="shared" si="23"/>
        <v>2.6551724137931036</v>
      </c>
      <c r="K22" s="3">
        <f t="shared" si="23"/>
        <v>3.4482758620689655E-2</v>
      </c>
      <c r="L22" s="3">
        <f t="shared" si="23"/>
        <v>3.4482758620689655E-2</v>
      </c>
      <c r="M22" s="3">
        <f t="shared" si="23"/>
        <v>10.482758620689655</v>
      </c>
    </row>
    <row r="23" spans="1:20" x14ac:dyDescent="0.25">
      <c r="A23" s="2" t="str">
        <f t="shared" si="22"/>
        <v>Alex Block</v>
      </c>
      <c r="B23" s="1"/>
      <c r="C23" s="3">
        <f t="shared" ref="C23:M23" si="24">IF(ISNUMBER($B5),C5/$B5," ")</f>
        <v>3.72</v>
      </c>
      <c r="D23" s="3">
        <f t="shared" si="24"/>
        <v>0.08</v>
      </c>
      <c r="E23" s="3">
        <f t="shared" si="24"/>
        <v>1.1599999999999999</v>
      </c>
      <c r="F23" s="3">
        <f t="shared" si="24"/>
        <v>9.6</v>
      </c>
      <c r="G23" s="3">
        <f t="shared" si="24"/>
        <v>2.3199999999999998</v>
      </c>
      <c r="H23" s="3">
        <f t="shared" si="24"/>
        <v>2.44</v>
      </c>
      <c r="I23" s="3">
        <f t="shared" si="24"/>
        <v>0.52</v>
      </c>
      <c r="J23" s="3">
        <f t="shared" si="24"/>
        <v>2.76</v>
      </c>
      <c r="K23" s="3">
        <f t="shared" si="24"/>
        <v>0</v>
      </c>
      <c r="L23" s="3">
        <f t="shared" si="24"/>
        <v>0</v>
      </c>
      <c r="M23" s="3">
        <f t="shared" si="24"/>
        <v>8.84</v>
      </c>
    </row>
    <row r="24" spans="1:20" x14ac:dyDescent="0.25">
      <c r="A24" s="2" t="str">
        <f t="shared" si="22"/>
        <v>Mitchell Grant</v>
      </c>
      <c r="B24" s="1"/>
      <c r="C24" s="3">
        <f t="shared" ref="C24:M24" si="25">IF(ISNUMBER($B6),C6/$B6," ")</f>
        <v>3.25</v>
      </c>
      <c r="D24" s="3">
        <f t="shared" si="25"/>
        <v>1.5833333333333333</v>
      </c>
      <c r="E24" s="3">
        <f t="shared" si="25"/>
        <v>1.9583333333333333</v>
      </c>
      <c r="F24" s="3">
        <f t="shared" si="25"/>
        <v>3.5416666666666665</v>
      </c>
      <c r="G24" s="3">
        <f t="shared" si="25"/>
        <v>1.5</v>
      </c>
      <c r="H24" s="3">
        <f t="shared" si="25"/>
        <v>0.875</v>
      </c>
      <c r="I24" s="3">
        <f t="shared" si="25"/>
        <v>8.3333333333333329E-2</v>
      </c>
      <c r="J24" s="3">
        <f t="shared" si="25"/>
        <v>1.25</v>
      </c>
      <c r="K24" s="3">
        <f t="shared" si="25"/>
        <v>4.1666666666666664E-2</v>
      </c>
      <c r="L24" s="3">
        <f t="shared" si="25"/>
        <v>0</v>
      </c>
      <c r="M24" s="3">
        <f t="shared" si="25"/>
        <v>13.208333333333334</v>
      </c>
    </row>
    <row r="25" spans="1:20" x14ac:dyDescent="0.25">
      <c r="A25" s="2" t="str">
        <f t="shared" si="22"/>
        <v>Phillip Jonas</v>
      </c>
      <c r="B25" s="1"/>
      <c r="C25" s="3">
        <f t="shared" ref="C25:M25" si="26">IF(ISNUMBER($B7),C7/$B7," ")</f>
        <v>0.68181818181818177</v>
      </c>
      <c r="D25" s="3">
        <f t="shared" si="26"/>
        <v>0</v>
      </c>
      <c r="E25" s="3">
        <f t="shared" si="26"/>
        <v>0</v>
      </c>
      <c r="F25" s="3">
        <f t="shared" si="26"/>
        <v>3.5454545454545454</v>
      </c>
      <c r="G25" s="3">
        <f t="shared" si="26"/>
        <v>1.6363636363636365</v>
      </c>
      <c r="H25" s="3">
        <f t="shared" si="26"/>
        <v>0.5</v>
      </c>
      <c r="I25" s="3">
        <f t="shared" si="26"/>
        <v>0.22727272727272727</v>
      </c>
      <c r="J25" s="3">
        <f t="shared" si="26"/>
        <v>1.5</v>
      </c>
      <c r="K25" s="3">
        <f t="shared" si="26"/>
        <v>4.5454545454545456E-2</v>
      </c>
      <c r="L25" s="3">
        <f t="shared" si="26"/>
        <v>0</v>
      </c>
      <c r="M25" s="3">
        <f t="shared" si="26"/>
        <v>1.3636363636363635</v>
      </c>
    </row>
    <row r="26" spans="1:20" x14ac:dyDescent="0.25">
      <c r="A26" s="2" t="str">
        <f t="shared" si="22"/>
        <v>Jacob McCarthy</v>
      </c>
      <c r="B26" s="1"/>
      <c r="C26" s="3">
        <f t="shared" ref="C26:M26" si="27">IF(ISNUMBER($B8),C8/$B8," ")</f>
        <v>2.5714285714285716</v>
      </c>
      <c r="D26" s="3">
        <f t="shared" si="27"/>
        <v>9.5238095238095233E-2</v>
      </c>
      <c r="E26" s="3">
        <f t="shared" si="27"/>
        <v>1.3809523809523809</v>
      </c>
      <c r="F26" s="3">
        <f t="shared" si="27"/>
        <v>6.666666666666667</v>
      </c>
      <c r="G26" s="3">
        <f t="shared" si="27"/>
        <v>1.2857142857142858</v>
      </c>
      <c r="H26" s="3">
        <f t="shared" si="27"/>
        <v>0.61904761904761907</v>
      </c>
      <c r="I26" s="3">
        <f t="shared" si="27"/>
        <v>0.33333333333333331</v>
      </c>
      <c r="J26" s="3">
        <f t="shared" si="27"/>
        <v>2</v>
      </c>
      <c r="K26" s="3">
        <f t="shared" si="27"/>
        <v>0</v>
      </c>
      <c r="L26" s="3">
        <f t="shared" si="27"/>
        <v>0</v>
      </c>
      <c r="M26" s="3">
        <f t="shared" si="27"/>
        <v>6.8095238095238093</v>
      </c>
    </row>
    <row r="27" spans="1:20" x14ac:dyDescent="0.25">
      <c r="A27" s="2" t="str">
        <f t="shared" si="22"/>
        <v>Nicholas Biddle</v>
      </c>
      <c r="B27" s="1"/>
      <c r="C27" s="3">
        <f t="shared" ref="C27:M27" si="28">IF(ISNUMBER($B9),C9/$B9," ")</f>
        <v>0.52380952380952384</v>
      </c>
      <c r="D27" s="3">
        <f t="shared" si="28"/>
        <v>0</v>
      </c>
      <c r="E27" s="3">
        <f t="shared" si="28"/>
        <v>0</v>
      </c>
      <c r="F27" s="3">
        <f t="shared" si="28"/>
        <v>3.1904761904761907</v>
      </c>
      <c r="G27" s="3">
        <f t="shared" si="28"/>
        <v>1.3809523809523809</v>
      </c>
      <c r="H27" s="3">
        <f t="shared" si="28"/>
        <v>0.76190476190476186</v>
      </c>
      <c r="I27" s="3">
        <f t="shared" si="28"/>
        <v>0.2857142857142857</v>
      </c>
      <c r="J27" s="3">
        <f t="shared" si="28"/>
        <v>1.6190476190476191</v>
      </c>
      <c r="K27" s="3">
        <f t="shared" si="28"/>
        <v>0</v>
      </c>
      <c r="L27" s="3">
        <f t="shared" si="28"/>
        <v>0</v>
      </c>
      <c r="M27" s="3">
        <f t="shared" si="28"/>
        <v>1.0476190476190477</v>
      </c>
    </row>
    <row r="28" spans="1:20" x14ac:dyDescent="0.25">
      <c r="A28" s="2" t="str">
        <f t="shared" si="22"/>
        <v>Jake Lauritz</v>
      </c>
      <c r="B28" s="1"/>
      <c r="C28" s="3">
        <f t="shared" ref="C28:M28" si="29">IF(ISNUMBER($B10),C10/$B10," ")</f>
        <v>3</v>
      </c>
      <c r="D28" s="3">
        <f t="shared" si="29"/>
        <v>0.52631578947368418</v>
      </c>
      <c r="E28" s="3">
        <f t="shared" si="29"/>
        <v>1.4210526315789473</v>
      </c>
      <c r="F28" s="3">
        <f t="shared" si="29"/>
        <v>4.2105263157894735</v>
      </c>
      <c r="G28" s="3">
        <f t="shared" si="29"/>
        <v>1.5263157894736843</v>
      </c>
      <c r="H28" s="3">
        <f t="shared" si="29"/>
        <v>1.0526315789473684</v>
      </c>
      <c r="I28" s="3">
        <f t="shared" si="29"/>
        <v>0.31578947368421051</v>
      </c>
      <c r="J28" s="3">
        <f t="shared" si="29"/>
        <v>1.263157894736842</v>
      </c>
      <c r="K28" s="3">
        <f t="shared" si="29"/>
        <v>0</v>
      </c>
      <c r="L28" s="3">
        <f t="shared" si="29"/>
        <v>0</v>
      </c>
      <c r="M28" s="3">
        <f t="shared" si="29"/>
        <v>9</v>
      </c>
    </row>
    <row r="29" spans="1:20" x14ac:dyDescent="0.25">
      <c r="A29" s="2" t="str">
        <f t="shared" si="22"/>
        <v>Brodie Peek</v>
      </c>
      <c r="B29" s="1"/>
      <c r="C29" s="3">
        <f t="shared" ref="C29:M29" si="30">IF(ISNUMBER($B11),C11/$B11," ")</f>
        <v>0.1111111111111111</v>
      </c>
      <c r="D29" s="3">
        <f t="shared" si="30"/>
        <v>0.3888888888888889</v>
      </c>
      <c r="E29" s="3">
        <f t="shared" si="30"/>
        <v>0.16666666666666666</v>
      </c>
      <c r="F29" s="3">
        <f t="shared" si="30"/>
        <v>3.0555555555555554</v>
      </c>
      <c r="G29" s="3">
        <f t="shared" si="30"/>
        <v>0.77777777777777779</v>
      </c>
      <c r="H29" s="3">
        <f t="shared" si="30"/>
        <v>0.66666666666666663</v>
      </c>
      <c r="I29" s="3">
        <f t="shared" si="30"/>
        <v>0.16666666666666666</v>
      </c>
      <c r="J29" s="3">
        <f t="shared" si="30"/>
        <v>1.2222222222222223</v>
      </c>
      <c r="K29" s="3">
        <f t="shared" si="30"/>
        <v>0.16666666666666666</v>
      </c>
      <c r="L29" s="3">
        <f t="shared" si="30"/>
        <v>0</v>
      </c>
      <c r="M29" s="3">
        <f t="shared" si="30"/>
        <v>1.5555555555555556</v>
      </c>
    </row>
    <row r="30" spans="1:20" x14ac:dyDescent="0.25">
      <c r="A30" s="2" t="str">
        <f t="shared" si="22"/>
        <v>Benjamin Rice</v>
      </c>
      <c r="B30" s="1"/>
      <c r="C30" s="3">
        <f t="shared" ref="C30:M30" si="31">IF(ISNUMBER($B12),C12/$B12," ")</f>
        <v>2.2222222222222223</v>
      </c>
      <c r="D30" s="3">
        <f t="shared" si="31"/>
        <v>5.5555555555555552E-2</v>
      </c>
      <c r="E30" s="3">
        <f t="shared" si="31"/>
        <v>0.3888888888888889</v>
      </c>
      <c r="F30" s="3">
        <f t="shared" si="31"/>
        <v>4.3888888888888893</v>
      </c>
      <c r="G30" s="3">
        <f t="shared" si="31"/>
        <v>0.77777777777777779</v>
      </c>
      <c r="H30" s="3">
        <f t="shared" si="31"/>
        <v>1.0555555555555556</v>
      </c>
      <c r="I30" s="3">
        <f t="shared" si="31"/>
        <v>5.5555555555555552E-2</v>
      </c>
      <c r="J30" s="3">
        <f t="shared" si="31"/>
        <v>1.8333333333333333</v>
      </c>
      <c r="K30" s="3">
        <f t="shared" si="31"/>
        <v>5.5555555555555552E-2</v>
      </c>
      <c r="L30" s="3">
        <f t="shared" si="31"/>
        <v>5.5555555555555552E-2</v>
      </c>
      <c r="M30" s="3">
        <f t="shared" si="31"/>
        <v>5</v>
      </c>
    </row>
    <row r="31" spans="1:20" x14ac:dyDescent="0.25">
      <c r="A31" s="2" t="str">
        <f t="shared" si="22"/>
        <v>Bailey Jonas</v>
      </c>
      <c r="B31" s="1"/>
      <c r="C31" s="3">
        <f t="shared" ref="C31:M31" si="32">IF(ISNUMBER($B13),C13/$B13," ")</f>
        <v>1.4444444444444444</v>
      </c>
      <c r="D31" s="3">
        <f t="shared" si="32"/>
        <v>1</v>
      </c>
      <c r="E31" s="3">
        <f t="shared" si="32"/>
        <v>0.22222222222222221</v>
      </c>
      <c r="F31" s="3">
        <f t="shared" si="32"/>
        <v>3.8888888888888888</v>
      </c>
      <c r="G31" s="3">
        <f t="shared" si="32"/>
        <v>1.5555555555555556</v>
      </c>
      <c r="H31" s="3">
        <f t="shared" si="32"/>
        <v>0.66666666666666663</v>
      </c>
      <c r="I31" s="3">
        <f t="shared" si="32"/>
        <v>0.1111111111111111</v>
      </c>
      <c r="J31" s="3">
        <f t="shared" si="32"/>
        <v>1.6666666666666667</v>
      </c>
      <c r="K31" s="3">
        <f t="shared" si="32"/>
        <v>0.1111111111111111</v>
      </c>
      <c r="L31" s="3">
        <f t="shared" si="32"/>
        <v>0.1111111111111111</v>
      </c>
      <c r="M31" s="3">
        <f t="shared" si="32"/>
        <v>6.1111111111111107</v>
      </c>
    </row>
    <row r="32" spans="1:20" x14ac:dyDescent="0.25">
      <c r="A32" s="2" t="str">
        <f t="shared" si="22"/>
        <v>Anwar Arif</v>
      </c>
      <c r="B32" s="1"/>
      <c r="C32" s="3">
        <f t="shared" ref="C32:M32" si="33">IF(ISNUMBER($B14),C14/$B14," ")</f>
        <v>3.5</v>
      </c>
      <c r="D32" s="3">
        <f t="shared" si="33"/>
        <v>1</v>
      </c>
      <c r="E32" s="3">
        <f t="shared" si="33"/>
        <v>1.5</v>
      </c>
      <c r="F32" s="3">
        <f t="shared" si="33"/>
        <v>2</v>
      </c>
      <c r="G32" s="3">
        <f t="shared" si="33"/>
        <v>0.5</v>
      </c>
      <c r="H32" s="3">
        <f t="shared" si="33"/>
        <v>0.5</v>
      </c>
      <c r="I32" s="3">
        <f t="shared" si="33"/>
        <v>0</v>
      </c>
      <c r="J32" s="3">
        <f t="shared" si="33"/>
        <v>0</v>
      </c>
      <c r="K32" s="3">
        <f t="shared" si="33"/>
        <v>0</v>
      </c>
      <c r="L32" s="3">
        <f t="shared" si="33"/>
        <v>0</v>
      </c>
      <c r="M32" s="3">
        <f t="shared" si="33"/>
        <v>11.5</v>
      </c>
    </row>
    <row r="33" spans="1:13" x14ac:dyDescent="0.25">
      <c r="A33" s="2" t="str">
        <f t="shared" si="22"/>
        <v>Tobias Beckman</v>
      </c>
      <c r="B33" s="1"/>
      <c r="C33" s="3">
        <f t="shared" ref="C33:M33" si="34">IF(ISNUMBER($B15),C15/$B15," ")</f>
        <v>0</v>
      </c>
      <c r="D33" s="3">
        <f t="shared" si="34"/>
        <v>0</v>
      </c>
      <c r="E33" s="3">
        <f t="shared" si="34"/>
        <v>1</v>
      </c>
      <c r="F33" s="3">
        <f t="shared" si="34"/>
        <v>5</v>
      </c>
      <c r="G33" s="3">
        <f t="shared" si="34"/>
        <v>1</v>
      </c>
      <c r="H33" s="3">
        <f t="shared" si="34"/>
        <v>3</v>
      </c>
      <c r="I33" s="3">
        <f t="shared" si="34"/>
        <v>0</v>
      </c>
      <c r="J33" s="3">
        <f t="shared" si="34"/>
        <v>5</v>
      </c>
      <c r="K33" s="3">
        <f t="shared" si="34"/>
        <v>0</v>
      </c>
      <c r="L33" s="3">
        <f t="shared" si="34"/>
        <v>0</v>
      </c>
      <c r="M33" s="3">
        <f t="shared" si="34"/>
        <v>1</v>
      </c>
    </row>
    <row r="34" spans="1:13" x14ac:dyDescent="0.25">
      <c r="A34" s="2" t="str">
        <f t="shared" si="22"/>
        <v>Kryan Maisout</v>
      </c>
      <c r="B34" s="1"/>
      <c r="C34" s="3">
        <f t="shared" ref="C34:M34" si="35">IF(ISNUMBER($B16),C16/$B16," ")</f>
        <v>0</v>
      </c>
      <c r="D34" s="3">
        <f t="shared" si="35"/>
        <v>1</v>
      </c>
      <c r="E34" s="3">
        <f t="shared" si="35"/>
        <v>0</v>
      </c>
      <c r="F34" s="3">
        <f t="shared" si="35"/>
        <v>2</v>
      </c>
      <c r="G34" s="3">
        <f t="shared" si="35"/>
        <v>0</v>
      </c>
      <c r="H34" s="3">
        <f t="shared" si="35"/>
        <v>0</v>
      </c>
      <c r="I34" s="3">
        <f t="shared" si="35"/>
        <v>0</v>
      </c>
      <c r="J34" s="3">
        <f t="shared" si="35"/>
        <v>1</v>
      </c>
      <c r="K34" s="3">
        <f t="shared" si="35"/>
        <v>0</v>
      </c>
      <c r="L34" s="3">
        <f t="shared" si="35"/>
        <v>0</v>
      </c>
      <c r="M34" s="3">
        <f t="shared" si="35"/>
        <v>3</v>
      </c>
    </row>
    <row r="35" spans="1:13" x14ac:dyDescent="0.25">
      <c r="A35" s="2" t="str">
        <f t="shared" si="22"/>
        <v>Tony Wonder</v>
      </c>
      <c r="B35" s="1"/>
      <c r="C35" s="3">
        <f t="shared" ref="C35:M36" si="36">IF(ISNUMBER($B17),C17/$B17," ")</f>
        <v>0</v>
      </c>
      <c r="D35" s="3">
        <f t="shared" si="36"/>
        <v>0</v>
      </c>
      <c r="E35" s="3">
        <f t="shared" si="36"/>
        <v>0</v>
      </c>
      <c r="F35" s="3">
        <f t="shared" si="36"/>
        <v>0</v>
      </c>
      <c r="G35" s="3">
        <f t="shared" si="36"/>
        <v>0</v>
      </c>
      <c r="H35" s="3">
        <f t="shared" si="36"/>
        <v>0</v>
      </c>
      <c r="I35" s="3">
        <f t="shared" si="36"/>
        <v>0</v>
      </c>
      <c r="J35" s="3">
        <f t="shared" si="36"/>
        <v>3</v>
      </c>
      <c r="K35" s="3">
        <f t="shared" si="36"/>
        <v>0</v>
      </c>
      <c r="L35" s="3">
        <f t="shared" si="36"/>
        <v>0</v>
      </c>
      <c r="M35" s="3">
        <f t="shared" si="36"/>
        <v>0</v>
      </c>
    </row>
    <row r="36" spans="1:13" x14ac:dyDescent="0.25">
      <c r="A36" s="2" t="str">
        <f t="shared" si="22"/>
        <v>Matt Growder</v>
      </c>
      <c r="B36" s="1"/>
      <c r="C36" s="3">
        <f t="shared" si="36"/>
        <v>1</v>
      </c>
      <c r="D36" s="3">
        <f t="shared" si="36"/>
        <v>0</v>
      </c>
      <c r="E36" s="3">
        <f t="shared" si="36"/>
        <v>0</v>
      </c>
      <c r="F36" s="3">
        <f t="shared" si="36"/>
        <v>1</v>
      </c>
      <c r="G36" s="3">
        <f t="shared" si="36"/>
        <v>0</v>
      </c>
      <c r="H36" s="3">
        <f t="shared" si="36"/>
        <v>1</v>
      </c>
      <c r="I36" s="3">
        <f t="shared" si="36"/>
        <v>0</v>
      </c>
      <c r="J36" s="3">
        <f t="shared" si="36"/>
        <v>3</v>
      </c>
      <c r="K36" s="3">
        <f t="shared" si="36"/>
        <v>0</v>
      </c>
      <c r="L36" s="3">
        <f t="shared" si="36"/>
        <v>0</v>
      </c>
      <c r="M36" s="3">
        <f t="shared" si="36"/>
        <v>2</v>
      </c>
    </row>
  </sheetData>
  <mergeCells count="3">
    <mergeCell ref="A19:M19"/>
    <mergeCell ref="A20:M20"/>
    <mergeCell ref="A2:P2"/>
  </mergeCells>
  <conditionalFormatting sqref="A4:A18">
    <cfRule type="expression" dxfId="16" priority="13">
      <formula>EXACT(A4,T4)</formula>
    </cfRule>
    <cfRule type="expression" dxfId="15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T39"/>
  <sheetViews>
    <sheetView workbookViewId="0">
      <selection activeCell="X9" sqref="X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1" t="s">
        <v>281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282</v>
      </c>
      <c r="B4" s="1">
        <v>28</v>
      </c>
      <c r="C4" s="1">
        <v>3</v>
      </c>
      <c r="D4" s="1">
        <v>25</v>
      </c>
      <c r="E4" s="1">
        <v>4</v>
      </c>
      <c r="F4" s="1">
        <v>82</v>
      </c>
      <c r="G4" s="1">
        <v>25</v>
      </c>
      <c r="H4" s="1">
        <v>26</v>
      </c>
      <c r="I4" s="1">
        <v>4</v>
      </c>
      <c r="J4" s="1">
        <v>30</v>
      </c>
      <c r="K4" s="1">
        <v>1</v>
      </c>
      <c r="L4" s="1">
        <v>0</v>
      </c>
      <c r="M4" s="1">
        <v>85</v>
      </c>
      <c r="N4" s="1">
        <f>VLOOKUP(A4,Games!$A$2:$D$527,3,FALSE)</f>
        <v>1</v>
      </c>
      <c r="O4" s="1">
        <f>VLOOKUP(A4,Games!$A$2:$D$527,4,FALSE)</f>
        <v>29</v>
      </c>
      <c r="P4" s="3">
        <f>(R4-S4)/B4</f>
        <v>6.125</v>
      </c>
      <c r="R4">
        <f>SUM(M4,I4,H4,(G4*1.5),F4)</f>
        <v>234.5</v>
      </c>
      <c r="S4">
        <f>SUM((J4*2),(K4*3),(L4*4))</f>
        <v>63</v>
      </c>
      <c r="T4" t="str">
        <f>IFERROR(VLOOKUP(A4,Games!$I$2:$I$246,1,FALSE)," ")</f>
        <v xml:space="preserve"> </v>
      </c>
    </row>
    <row r="5" spans="1:20" x14ac:dyDescent="0.25">
      <c r="A5" s="2" t="s">
        <v>320</v>
      </c>
      <c r="B5" s="1">
        <v>28</v>
      </c>
      <c r="C5" s="1">
        <v>99</v>
      </c>
      <c r="D5" s="1">
        <v>17</v>
      </c>
      <c r="E5" s="1">
        <v>76</v>
      </c>
      <c r="F5" s="1">
        <v>87</v>
      </c>
      <c r="G5" s="1">
        <v>48</v>
      </c>
      <c r="H5" s="1">
        <v>41</v>
      </c>
      <c r="I5" s="1">
        <v>2</v>
      </c>
      <c r="J5" s="1">
        <v>57</v>
      </c>
      <c r="K5" s="1">
        <v>1</v>
      </c>
      <c r="L5" s="1">
        <v>1</v>
      </c>
      <c r="M5" s="1">
        <v>325</v>
      </c>
      <c r="N5" s="1">
        <f>VLOOKUP(A5,Games!$A$2:$D$527,3,FALSE)</f>
        <v>0</v>
      </c>
      <c r="O5" s="1">
        <f>VLOOKUP(A5,Games!$A$2:$D$527,4,FALSE)</f>
        <v>28</v>
      </c>
      <c r="P5" s="3">
        <f t="shared" ref="P5:P10" si="0">(R5-S5)/B5</f>
        <v>14.5</v>
      </c>
      <c r="R5">
        <f t="shared" ref="R5:R10" si="1">SUM(M5,I5,H5,(G5*1.5),F5)</f>
        <v>527</v>
      </c>
      <c r="S5">
        <f t="shared" ref="S5:S10" si="2">SUM((J5*2),(K5*3),(L5*4))</f>
        <v>121</v>
      </c>
      <c r="T5" t="str">
        <f>IFERROR(VLOOKUP(A5,Games!$I$2:$I$246,1,FALSE)," ")</f>
        <v xml:space="preserve"> </v>
      </c>
    </row>
    <row r="6" spans="1:20" x14ac:dyDescent="0.25">
      <c r="A6" s="2" t="s">
        <v>286</v>
      </c>
      <c r="B6" s="1">
        <v>28</v>
      </c>
      <c r="C6" s="1">
        <v>33</v>
      </c>
      <c r="D6" s="1">
        <v>30</v>
      </c>
      <c r="E6" s="1">
        <v>17</v>
      </c>
      <c r="F6" s="1">
        <v>75</v>
      </c>
      <c r="G6" s="1">
        <v>42</v>
      </c>
      <c r="H6" s="1">
        <v>27</v>
      </c>
      <c r="I6" s="1">
        <v>1</v>
      </c>
      <c r="J6" s="1">
        <v>29</v>
      </c>
      <c r="K6" s="1">
        <v>0</v>
      </c>
      <c r="L6" s="1">
        <v>0</v>
      </c>
      <c r="M6" s="1">
        <v>173</v>
      </c>
      <c r="N6" s="1">
        <f>VLOOKUP(A6,Games!$A$2:$D$527,3,FALSE)</f>
        <v>0</v>
      </c>
      <c r="O6" s="1">
        <f>VLOOKUP(A6,Games!$A$2:$D$527,4,FALSE)</f>
        <v>28</v>
      </c>
      <c r="P6" s="3">
        <f t="shared" ref="P6" si="3">(R6-S6)/B6</f>
        <v>10.035714285714286</v>
      </c>
      <c r="R6">
        <f t="shared" si="1"/>
        <v>339</v>
      </c>
      <c r="S6">
        <f t="shared" ref="S6" si="4">SUM((J6*2),(K6*3),(L6*4))</f>
        <v>58</v>
      </c>
      <c r="T6" t="str">
        <f>IFERROR(VLOOKUP(A6,Games!$I$2:$I$246,1,FALSE)," ")</f>
        <v xml:space="preserve"> </v>
      </c>
    </row>
    <row r="7" spans="1:20" x14ac:dyDescent="0.25">
      <c r="A7" s="2" t="s">
        <v>272</v>
      </c>
      <c r="B7" s="1">
        <v>27</v>
      </c>
      <c r="C7" s="1">
        <v>69</v>
      </c>
      <c r="D7" s="1">
        <v>15</v>
      </c>
      <c r="E7" s="1">
        <v>68</v>
      </c>
      <c r="F7" s="1">
        <v>199</v>
      </c>
      <c r="G7" s="1">
        <v>45</v>
      </c>
      <c r="H7" s="1">
        <v>27</v>
      </c>
      <c r="I7" s="1">
        <v>14</v>
      </c>
      <c r="J7" s="1">
        <v>61</v>
      </c>
      <c r="K7" s="1">
        <v>0</v>
      </c>
      <c r="L7" s="1">
        <v>0</v>
      </c>
      <c r="M7" s="1">
        <v>251</v>
      </c>
      <c r="N7" s="1">
        <f>VLOOKUP(A7,Games!$A$2:$D$527,3,FALSE)</f>
        <v>2</v>
      </c>
      <c r="O7" s="1">
        <f>VLOOKUP(A7,Games!$A$2:$D$527,4,FALSE)</f>
        <v>29</v>
      </c>
      <c r="P7" s="3">
        <f t="shared" ref="P7" si="5">(R7-S7)/B7</f>
        <v>16.166666666666668</v>
      </c>
      <c r="R7">
        <f t="shared" si="1"/>
        <v>558.5</v>
      </c>
      <c r="S7">
        <f t="shared" ref="S7" si="6">SUM((J7*2),(K7*3),(L7*4))</f>
        <v>122</v>
      </c>
      <c r="T7" t="str">
        <f>IFERROR(VLOOKUP(A7,Games!$I$2:$I$246,1,FALSE)," ")</f>
        <v xml:space="preserve"> </v>
      </c>
    </row>
    <row r="8" spans="1:20" x14ac:dyDescent="0.25">
      <c r="A8" s="2" t="s">
        <v>283</v>
      </c>
      <c r="B8" s="1">
        <v>26</v>
      </c>
      <c r="C8" s="1">
        <v>0</v>
      </c>
      <c r="D8" s="1">
        <v>6</v>
      </c>
      <c r="E8" s="1">
        <v>1</v>
      </c>
      <c r="F8" s="1">
        <v>70</v>
      </c>
      <c r="G8" s="1">
        <v>20</v>
      </c>
      <c r="H8" s="1">
        <v>21</v>
      </c>
      <c r="I8" s="1">
        <v>2</v>
      </c>
      <c r="J8" s="1">
        <v>28</v>
      </c>
      <c r="K8" s="1">
        <v>0</v>
      </c>
      <c r="L8" s="1">
        <v>0</v>
      </c>
      <c r="M8" s="1">
        <v>19</v>
      </c>
      <c r="N8" s="1">
        <f>VLOOKUP(A8,Games!$A$2:$D$527,3,FALSE)</f>
        <v>1</v>
      </c>
      <c r="O8" s="1">
        <f>VLOOKUP(A8,Games!$A$2:$D$527,4,FALSE)</f>
        <v>27</v>
      </c>
      <c r="P8" s="3">
        <f t="shared" si="0"/>
        <v>3.3076923076923075</v>
      </c>
      <c r="R8">
        <f t="shared" si="1"/>
        <v>142</v>
      </c>
      <c r="S8">
        <f t="shared" si="2"/>
        <v>56</v>
      </c>
      <c r="T8" t="str">
        <f>IFERROR(VLOOKUP(A8,Games!$I$2:$I$246,1,FALSE)," ")</f>
        <v xml:space="preserve"> </v>
      </c>
    </row>
    <row r="9" spans="1:20" x14ac:dyDescent="0.25">
      <c r="A9" s="2" t="s">
        <v>287</v>
      </c>
      <c r="B9" s="1">
        <v>24</v>
      </c>
      <c r="C9" s="1">
        <v>20</v>
      </c>
      <c r="D9" s="1">
        <v>2</v>
      </c>
      <c r="E9" s="1">
        <v>11</v>
      </c>
      <c r="F9" s="1">
        <v>113</v>
      </c>
      <c r="G9" s="1">
        <v>15</v>
      </c>
      <c r="H9" s="1">
        <v>20</v>
      </c>
      <c r="I9" s="1">
        <v>4</v>
      </c>
      <c r="J9" s="1">
        <v>20</v>
      </c>
      <c r="K9" s="1">
        <v>0</v>
      </c>
      <c r="L9" s="1">
        <v>1</v>
      </c>
      <c r="M9" s="1">
        <v>57</v>
      </c>
      <c r="N9" s="1">
        <f>VLOOKUP(A9,Games!$A$2:$D$527,3,FALSE)</f>
        <v>0</v>
      </c>
      <c r="O9" s="1">
        <f>VLOOKUP(A9,Games!$A$2:$D$527,4,FALSE)</f>
        <v>24</v>
      </c>
      <c r="P9" s="3">
        <f t="shared" si="0"/>
        <v>7.1875</v>
      </c>
      <c r="R9">
        <f t="shared" si="1"/>
        <v>216.5</v>
      </c>
      <c r="S9">
        <f t="shared" si="2"/>
        <v>44</v>
      </c>
      <c r="T9" t="str">
        <f>IFERROR(VLOOKUP(A9,Games!$I$2:$I$246,1,FALSE)," ")</f>
        <v xml:space="preserve"> </v>
      </c>
    </row>
    <row r="10" spans="1:20" x14ac:dyDescent="0.25">
      <c r="A10" s="2" t="s">
        <v>285</v>
      </c>
      <c r="B10" s="1">
        <v>21</v>
      </c>
      <c r="C10" s="1">
        <v>95</v>
      </c>
      <c r="D10" s="1">
        <v>0</v>
      </c>
      <c r="E10" s="1">
        <v>41</v>
      </c>
      <c r="F10" s="1">
        <v>179</v>
      </c>
      <c r="G10" s="1">
        <v>39</v>
      </c>
      <c r="H10" s="1">
        <v>47</v>
      </c>
      <c r="I10" s="1">
        <v>41</v>
      </c>
      <c r="J10" s="1">
        <v>35</v>
      </c>
      <c r="K10" s="1">
        <v>0</v>
      </c>
      <c r="L10" s="1">
        <v>0</v>
      </c>
      <c r="M10" s="1">
        <v>231</v>
      </c>
      <c r="N10" s="1">
        <f>VLOOKUP(A10,Games!$A$2:$D$527,3,FALSE)</f>
        <v>0</v>
      </c>
      <c r="O10" s="1">
        <f>VLOOKUP(A10,Games!$A$2:$D$527,4,FALSE)</f>
        <v>21</v>
      </c>
      <c r="P10" s="3">
        <f t="shared" si="0"/>
        <v>23.166666666666668</v>
      </c>
      <c r="R10">
        <f t="shared" si="1"/>
        <v>556.5</v>
      </c>
      <c r="S10">
        <f t="shared" si="2"/>
        <v>70</v>
      </c>
      <c r="T10" t="str">
        <f>IFERROR(VLOOKUP(A10,Games!$I$2:$I$246,1,FALSE)," ")</f>
        <v xml:space="preserve"> </v>
      </c>
    </row>
    <row r="11" spans="1:20" x14ac:dyDescent="0.25">
      <c r="A11" s="2" t="s">
        <v>385</v>
      </c>
      <c r="B11" s="1">
        <v>16</v>
      </c>
      <c r="C11" s="1">
        <v>23</v>
      </c>
      <c r="D11" s="1">
        <v>15</v>
      </c>
      <c r="E11" s="1">
        <v>12</v>
      </c>
      <c r="F11" s="1">
        <v>89</v>
      </c>
      <c r="G11" s="1">
        <v>18</v>
      </c>
      <c r="H11" s="1">
        <v>8</v>
      </c>
      <c r="I11" s="1">
        <v>3</v>
      </c>
      <c r="J11" s="1">
        <v>5</v>
      </c>
      <c r="K11" s="1">
        <v>0</v>
      </c>
      <c r="L11" s="1">
        <v>0</v>
      </c>
      <c r="M11" s="1">
        <v>103</v>
      </c>
      <c r="N11" s="1">
        <f>VLOOKUP(A11,Games!$A$2:$D$527,3,FALSE)</f>
        <v>0</v>
      </c>
      <c r="O11" s="1">
        <f>VLOOKUP(A11,Games!$A$2:$D$527,4,FALSE)</f>
        <v>16</v>
      </c>
      <c r="P11" s="3">
        <f t="shared" ref="P11" si="7">(R11-S11)/B11</f>
        <v>13.75</v>
      </c>
      <c r="R11">
        <f t="shared" ref="R11" si="8">SUM(M11,I11,H11,(G11*1.5),F11)</f>
        <v>230</v>
      </c>
      <c r="S11">
        <f t="shared" ref="S11" si="9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321</v>
      </c>
      <c r="B12" s="1">
        <v>5</v>
      </c>
      <c r="C12" s="1">
        <v>2</v>
      </c>
      <c r="D12" s="1">
        <v>11</v>
      </c>
      <c r="E12" s="1">
        <v>2</v>
      </c>
      <c r="F12" s="1">
        <v>24</v>
      </c>
      <c r="G12" s="1">
        <v>13</v>
      </c>
      <c r="H12" s="1">
        <v>9</v>
      </c>
      <c r="I12" s="1">
        <v>2</v>
      </c>
      <c r="J12" s="1">
        <v>4</v>
      </c>
      <c r="K12" s="1">
        <v>0</v>
      </c>
      <c r="L12" s="1">
        <v>0</v>
      </c>
      <c r="M12" s="1">
        <v>39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5" si="10">(R12-S12)/B12</f>
        <v>17.100000000000001</v>
      </c>
      <c r="R12">
        <f t="shared" ref="R12:R15" si="11">SUM(M12,I12,H12,(G12*1.5),F12)</f>
        <v>93.5</v>
      </c>
      <c r="S12">
        <f t="shared" ref="S12:S15" si="12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388</v>
      </c>
      <c r="B13" s="1">
        <v>5</v>
      </c>
      <c r="C13" s="1">
        <v>6</v>
      </c>
      <c r="D13" s="1">
        <v>0</v>
      </c>
      <c r="E13" s="1">
        <v>0</v>
      </c>
      <c r="F13" s="1">
        <v>24</v>
      </c>
      <c r="G13" s="1">
        <v>7</v>
      </c>
      <c r="H13" s="1">
        <v>2</v>
      </c>
      <c r="I13" s="1">
        <v>7</v>
      </c>
      <c r="J13" s="1">
        <v>8</v>
      </c>
      <c r="K13" s="1">
        <v>0</v>
      </c>
      <c r="L13" s="1">
        <v>0</v>
      </c>
      <c r="M13" s="1">
        <v>12</v>
      </c>
      <c r="N13" s="1">
        <f>VLOOKUP(A13,Games!$A$2:$D$527,3,FALSE)</f>
        <v>0</v>
      </c>
      <c r="O13" s="1">
        <f>VLOOKUP(A13,Games!$A$2:$D$527,4,FALSE)</f>
        <v>5</v>
      </c>
      <c r="P13" s="3">
        <f t="shared" si="10"/>
        <v>7.9</v>
      </c>
      <c r="R13">
        <f t="shared" si="11"/>
        <v>55.5</v>
      </c>
      <c r="S13">
        <f t="shared" si="12"/>
        <v>16</v>
      </c>
      <c r="T13" t="str">
        <f>IFERROR(VLOOKUP(A13,Games!$I$2:$I$246,1,FALSE)," ")</f>
        <v xml:space="preserve"> </v>
      </c>
    </row>
    <row r="14" spans="1:20" x14ac:dyDescent="0.25">
      <c r="A14" s="2" t="s">
        <v>404</v>
      </c>
      <c r="B14" s="1">
        <v>3</v>
      </c>
      <c r="C14" s="1">
        <v>1</v>
      </c>
      <c r="D14" s="1">
        <v>0</v>
      </c>
      <c r="E14" s="1">
        <v>1</v>
      </c>
      <c r="F14" s="1">
        <v>14</v>
      </c>
      <c r="G14" s="1">
        <v>5</v>
      </c>
      <c r="H14" s="1">
        <v>7</v>
      </c>
      <c r="I14" s="1">
        <v>0</v>
      </c>
      <c r="J14" s="1">
        <v>7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3</v>
      </c>
      <c r="P14" s="3">
        <f t="shared" si="10"/>
        <v>5.833333333333333</v>
      </c>
      <c r="R14">
        <f t="shared" si="11"/>
        <v>31.5</v>
      </c>
      <c r="S14">
        <f t="shared" si="12"/>
        <v>14</v>
      </c>
      <c r="T14" t="str">
        <f>IFERROR(VLOOKUP(A14,Games!$I$2:$I$246,1,FALSE)," ")</f>
        <v xml:space="preserve"> </v>
      </c>
    </row>
    <row r="15" spans="1:20" x14ac:dyDescent="0.25">
      <c r="A15" s="2" t="s">
        <v>284</v>
      </c>
      <c r="B15" s="1">
        <v>3</v>
      </c>
      <c r="C15" s="1">
        <v>4</v>
      </c>
      <c r="D15" s="1">
        <v>0</v>
      </c>
      <c r="E15" s="1">
        <v>5</v>
      </c>
      <c r="F15" s="1">
        <v>11</v>
      </c>
      <c r="G15" s="1">
        <v>1</v>
      </c>
      <c r="H15" s="1">
        <v>2</v>
      </c>
      <c r="I15" s="1">
        <v>0</v>
      </c>
      <c r="J15" s="1">
        <v>6</v>
      </c>
      <c r="K15" s="1">
        <v>0</v>
      </c>
      <c r="L15" s="1">
        <v>0</v>
      </c>
      <c r="M15" s="1">
        <v>13</v>
      </c>
      <c r="N15" s="20">
        <f>VLOOKUP(A15,Games!$A$2:$D$527,3,FALSE)</f>
        <v>1</v>
      </c>
      <c r="O15" s="1">
        <f>VLOOKUP(A15,Games!$A$2:$D$527,4,FALSE)</f>
        <v>4</v>
      </c>
      <c r="P15" s="3">
        <f t="shared" si="10"/>
        <v>5.166666666666667</v>
      </c>
      <c r="R15">
        <f t="shared" si="11"/>
        <v>27.5</v>
      </c>
      <c r="S15">
        <f t="shared" si="12"/>
        <v>12</v>
      </c>
      <c r="T15" t="str">
        <f>IFERROR(VLOOKUP(A15,Games!$I$2:$I$246,1,FALSE)," ")</f>
        <v xml:space="preserve"> </v>
      </c>
    </row>
    <row r="16" spans="1:20" x14ac:dyDescent="0.25">
      <c r="A16" s="2" t="s">
        <v>375</v>
      </c>
      <c r="B16" s="1">
        <v>2</v>
      </c>
      <c r="C16" s="1">
        <v>1</v>
      </c>
      <c r="D16" s="1">
        <v>3</v>
      </c>
      <c r="E16" s="1">
        <v>0</v>
      </c>
      <c r="F16" s="1">
        <v>9</v>
      </c>
      <c r="G16" s="1">
        <v>2</v>
      </c>
      <c r="H16" s="1">
        <v>2</v>
      </c>
      <c r="I16" s="1">
        <v>0</v>
      </c>
      <c r="J16" s="1">
        <v>2</v>
      </c>
      <c r="K16" s="1">
        <v>0</v>
      </c>
      <c r="L16" s="1">
        <v>0</v>
      </c>
      <c r="M16" s="1">
        <v>11</v>
      </c>
      <c r="N16" s="20">
        <f>VLOOKUP(A16,Games!$A$2:$D$527,3,FALSE)</f>
        <v>0</v>
      </c>
      <c r="O16" s="1">
        <f>VLOOKUP(A16,Games!$A$2:$D$527,4,FALSE)</f>
        <v>2</v>
      </c>
      <c r="P16" s="3">
        <f t="shared" ref="P16" si="13">(R16-S16)/B16</f>
        <v>10.5</v>
      </c>
      <c r="R16">
        <f t="shared" ref="R16" si="14">SUM(M16,I16,H16,(G16*1.5),F16)</f>
        <v>25</v>
      </c>
      <c r="S16">
        <f t="shared" ref="S16" si="15">SUM((J16*2),(K16*3),(L16*4))</f>
        <v>4</v>
      </c>
      <c r="T16" t="str">
        <f>IFERROR(VLOOKUP(A16,Games!$I$2:$I$246,1,FALSE)," ")</f>
        <v xml:space="preserve"> </v>
      </c>
    </row>
    <row r="17" spans="1:20" x14ac:dyDescent="0.25">
      <c r="A17" s="2" t="s">
        <v>396</v>
      </c>
      <c r="B17" s="1">
        <v>2</v>
      </c>
      <c r="C17" s="1">
        <v>4</v>
      </c>
      <c r="D17" s="1">
        <v>1</v>
      </c>
      <c r="E17" s="1">
        <v>0</v>
      </c>
      <c r="F17" s="1">
        <v>11</v>
      </c>
      <c r="G17" s="1">
        <v>4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11</v>
      </c>
      <c r="N17" s="20">
        <f>VLOOKUP(A17,Games!$A$2:$D$527,3,FALSE)</f>
        <v>0</v>
      </c>
      <c r="O17" s="1">
        <f>VLOOKUP(A17,Games!$A$2:$D$527,4,FALSE)</f>
        <v>2</v>
      </c>
      <c r="P17" s="3">
        <f t="shared" ref="P17:P19" si="16">(R17-S17)/B17</f>
        <v>14.5</v>
      </c>
      <c r="R17">
        <f t="shared" ref="R17:R19" si="17">SUM(M17,I17,H17,(G17*1.5),F17)</f>
        <v>29</v>
      </c>
      <c r="S17">
        <f t="shared" ref="S17:S19" si="18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 t="s">
        <v>376</v>
      </c>
      <c r="B18" s="1">
        <v>1</v>
      </c>
      <c r="C18" s="1">
        <v>1</v>
      </c>
      <c r="D18" s="1">
        <v>0</v>
      </c>
      <c r="E18" s="1">
        <v>3</v>
      </c>
      <c r="F18" s="1">
        <v>5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5</v>
      </c>
      <c r="N18" s="20">
        <f>VLOOKUP(A18,Games!$A$2:$D$527,3,FALSE)</f>
        <v>0</v>
      </c>
      <c r="O18" s="1">
        <f>VLOOKUP(A18,Games!$A$2:$D$527,4,FALSE)</f>
        <v>1</v>
      </c>
      <c r="P18" s="3">
        <f t="shared" si="16"/>
        <v>11</v>
      </c>
      <c r="R18">
        <f t="shared" si="17"/>
        <v>11</v>
      </c>
      <c r="S18">
        <f t="shared" si="18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397</v>
      </c>
      <c r="B19" s="1">
        <v>1</v>
      </c>
      <c r="C19" s="1">
        <v>5</v>
      </c>
      <c r="D19" s="1">
        <v>0</v>
      </c>
      <c r="E19" s="1">
        <v>4</v>
      </c>
      <c r="F19" s="1">
        <v>10</v>
      </c>
      <c r="G19" s="1">
        <v>2</v>
      </c>
      <c r="H19" s="1">
        <v>2</v>
      </c>
      <c r="I19" s="1">
        <v>0</v>
      </c>
      <c r="J19" s="1">
        <v>1</v>
      </c>
      <c r="K19" s="1">
        <v>0</v>
      </c>
      <c r="L19" s="1">
        <v>0</v>
      </c>
      <c r="M19" s="1">
        <v>14</v>
      </c>
      <c r="N19" s="20">
        <f>VLOOKUP(A19,Games!$A$2:$D$527,3,FALSE)</f>
        <v>0</v>
      </c>
      <c r="O19" s="1">
        <f>VLOOKUP(A19,Games!$A$2:$D$527,4,FALSE)</f>
        <v>1</v>
      </c>
      <c r="P19" s="3">
        <f t="shared" si="16"/>
        <v>27</v>
      </c>
      <c r="R19">
        <f t="shared" si="17"/>
        <v>29</v>
      </c>
      <c r="S19">
        <f t="shared" si="18"/>
        <v>2</v>
      </c>
      <c r="T19" t="str">
        <f>IFERROR(VLOOKUP(A19,Games!$I$2:$I$246,1,FALSE)," ")</f>
        <v xml:space="preserve"> </v>
      </c>
    </row>
    <row r="20" spans="1:20" x14ac:dyDescent="0.25">
      <c r="A20" s="4"/>
      <c r="P20" s="14"/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0" t="s">
        <v>281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39" si="19">IF(A4=""," ",A4)</f>
        <v>Alex Fuller</v>
      </c>
      <c r="B24" s="1"/>
      <c r="C24" s="3">
        <f t="shared" ref="C24:M24" si="20">IF(ISNUMBER($B4),C4/$B4," ")</f>
        <v>0.10714285714285714</v>
      </c>
      <c r="D24" s="3">
        <f t="shared" si="20"/>
        <v>0.8928571428571429</v>
      </c>
      <c r="E24" s="3">
        <f t="shared" si="20"/>
        <v>0.14285714285714285</v>
      </c>
      <c r="F24" s="3">
        <f t="shared" si="20"/>
        <v>2.9285714285714284</v>
      </c>
      <c r="G24" s="3">
        <f t="shared" si="20"/>
        <v>0.8928571428571429</v>
      </c>
      <c r="H24" s="3">
        <f t="shared" si="20"/>
        <v>0.9285714285714286</v>
      </c>
      <c r="I24" s="3">
        <f t="shared" si="20"/>
        <v>0.14285714285714285</v>
      </c>
      <c r="J24" s="3">
        <f t="shared" si="20"/>
        <v>1.0714285714285714</v>
      </c>
      <c r="K24" s="3">
        <f t="shared" si="20"/>
        <v>3.5714285714285712E-2</v>
      </c>
      <c r="L24" s="3">
        <f t="shared" si="20"/>
        <v>0</v>
      </c>
      <c r="M24" s="3">
        <f t="shared" si="20"/>
        <v>3.0357142857142856</v>
      </c>
    </row>
    <row r="25" spans="1:20" x14ac:dyDescent="0.25">
      <c r="A25" s="2" t="str">
        <f t="shared" si="19"/>
        <v>Griffin Armitage</v>
      </c>
      <c r="B25" s="1"/>
      <c r="C25" s="3">
        <f t="shared" ref="C25:M25" si="21">IF(ISNUMBER($B5),C5/$B5," ")</f>
        <v>3.5357142857142856</v>
      </c>
      <c r="D25" s="3">
        <f t="shared" si="21"/>
        <v>0.6071428571428571</v>
      </c>
      <c r="E25" s="3">
        <f t="shared" si="21"/>
        <v>2.7142857142857144</v>
      </c>
      <c r="F25" s="3">
        <f t="shared" si="21"/>
        <v>3.1071428571428572</v>
      </c>
      <c r="G25" s="3">
        <f t="shared" si="21"/>
        <v>1.7142857142857142</v>
      </c>
      <c r="H25" s="3">
        <f t="shared" si="21"/>
        <v>1.4642857142857142</v>
      </c>
      <c r="I25" s="3">
        <f t="shared" si="21"/>
        <v>7.1428571428571425E-2</v>
      </c>
      <c r="J25" s="3">
        <f t="shared" si="21"/>
        <v>2.0357142857142856</v>
      </c>
      <c r="K25" s="3">
        <f t="shared" si="21"/>
        <v>3.5714285714285712E-2</v>
      </c>
      <c r="L25" s="3">
        <f t="shared" si="21"/>
        <v>3.5714285714285712E-2</v>
      </c>
      <c r="M25" s="3">
        <f t="shared" si="21"/>
        <v>11.607142857142858</v>
      </c>
    </row>
    <row r="26" spans="1:20" x14ac:dyDescent="0.25">
      <c r="A26" s="2" t="str">
        <f t="shared" si="19"/>
        <v>Ricci Llenos</v>
      </c>
      <c r="B26" s="1"/>
      <c r="C26" s="3">
        <f t="shared" ref="C26:M26" si="22">IF(ISNUMBER($B6),C6/$B6," ")</f>
        <v>1.1785714285714286</v>
      </c>
      <c r="D26" s="3">
        <f t="shared" si="22"/>
        <v>1.0714285714285714</v>
      </c>
      <c r="E26" s="3">
        <f t="shared" si="22"/>
        <v>0.6071428571428571</v>
      </c>
      <c r="F26" s="3">
        <f t="shared" si="22"/>
        <v>2.6785714285714284</v>
      </c>
      <c r="G26" s="3">
        <f t="shared" si="22"/>
        <v>1.5</v>
      </c>
      <c r="H26" s="3">
        <f t="shared" si="22"/>
        <v>0.9642857142857143</v>
      </c>
      <c r="I26" s="3">
        <f t="shared" si="22"/>
        <v>3.5714285714285712E-2</v>
      </c>
      <c r="J26" s="3">
        <f t="shared" si="22"/>
        <v>1.0357142857142858</v>
      </c>
      <c r="K26" s="3">
        <f t="shared" si="22"/>
        <v>0</v>
      </c>
      <c r="L26" s="3">
        <f t="shared" si="22"/>
        <v>0</v>
      </c>
      <c r="M26" s="3">
        <f t="shared" si="22"/>
        <v>6.1785714285714288</v>
      </c>
    </row>
    <row r="27" spans="1:20" x14ac:dyDescent="0.25">
      <c r="A27" s="2" t="str">
        <f t="shared" si="19"/>
        <v>David Grant</v>
      </c>
      <c r="B27" s="1"/>
      <c r="C27" s="3">
        <f t="shared" ref="C27:M27" si="23">IF(ISNUMBER($B7),C7/$B7," ")</f>
        <v>2.5555555555555554</v>
      </c>
      <c r="D27" s="3">
        <f t="shared" si="23"/>
        <v>0.55555555555555558</v>
      </c>
      <c r="E27" s="3">
        <f t="shared" si="23"/>
        <v>2.5185185185185186</v>
      </c>
      <c r="F27" s="3">
        <f t="shared" si="23"/>
        <v>7.3703703703703702</v>
      </c>
      <c r="G27" s="3">
        <f t="shared" si="23"/>
        <v>1.6666666666666667</v>
      </c>
      <c r="H27" s="3">
        <f t="shared" si="23"/>
        <v>1</v>
      </c>
      <c r="I27" s="3">
        <f t="shared" si="23"/>
        <v>0.51851851851851849</v>
      </c>
      <c r="J27" s="3">
        <f t="shared" si="23"/>
        <v>2.2592592592592591</v>
      </c>
      <c r="K27" s="3">
        <f t="shared" si="23"/>
        <v>0</v>
      </c>
      <c r="L27" s="3">
        <f t="shared" si="23"/>
        <v>0</v>
      </c>
      <c r="M27" s="3">
        <f t="shared" si="23"/>
        <v>9.2962962962962958</v>
      </c>
    </row>
    <row r="28" spans="1:20" x14ac:dyDescent="0.25">
      <c r="A28" s="2" t="str">
        <f t="shared" si="19"/>
        <v>Brendan Boyd</v>
      </c>
      <c r="B28" s="1"/>
      <c r="C28" s="3">
        <f t="shared" ref="C28:M28" si="24">IF(ISNUMBER($B8),C8/$B8," ")</f>
        <v>0</v>
      </c>
      <c r="D28" s="3">
        <f t="shared" si="24"/>
        <v>0.23076923076923078</v>
      </c>
      <c r="E28" s="3">
        <f t="shared" si="24"/>
        <v>3.8461538461538464E-2</v>
      </c>
      <c r="F28" s="3">
        <f t="shared" si="24"/>
        <v>2.6923076923076925</v>
      </c>
      <c r="G28" s="3">
        <f t="shared" si="24"/>
        <v>0.76923076923076927</v>
      </c>
      <c r="H28" s="3">
        <f t="shared" si="24"/>
        <v>0.80769230769230771</v>
      </c>
      <c r="I28" s="3">
        <f t="shared" si="24"/>
        <v>7.6923076923076927E-2</v>
      </c>
      <c r="J28" s="3">
        <f t="shared" si="24"/>
        <v>1.0769230769230769</v>
      </c>
      <c r="K28" s="3">
        <f t="shared" si="24"/>
        <v>0</v>
      </c>
      <c r="L28" s="3">
        <f t="shared" si="24"/>
        <v>0</v>
      </c>
      <c r="M28" s="3">
        <f t="shared" si="24"/>
        <v>0.73076923076923073</v>
      </c>
    </row>
    <row r="29" spans="1:20" x14ac:dyDescent="0.25">
      <c r="A29" s="2" t="str">
        <f t="shared" si="19"/>
        <v>Trevor Stephenson</v>
      </c>
      <c r="B29" s="1"/>
      <c r="C29" s="3">
        <f t="shared" ref="C29:M29" si="25">IF(ISNUMBER($B9),C9/$B9," ")</f>
        <v>0.83333333333333337</v>
      </c>
      <c r="D29" s="3">
        <f t="shared" si="25"/>
        <v>8.3333333333333329E-2</v>
      </c>
      <c r="E29" s="3">
        <f t="shared" si="25"/>
        <v>0.45833333333333331</v>
      </c>
      <c r="F29" s="3">
        <f t="shared" si="25"/>
        <v>4.708333333333333</v>
      </c>
      <c r="G29" s="3">
        <f t="shared" si="25"/>
        <v>0.625</v>
      </c>
      <c r="H29" s="3">
        <f t="shared" si="25"/>
        <v>0.83333333333333337</v>
      </c>
      <c r="I29" s="3">
        <f t="shared" si="25"/>
        <v>0.16666666666666666</v>
      </c>
      <c r="J29" s="3">
        <f t="shared" si="25"/>
        <v>0.83333333333333337</v>
      </c>
      <c r="K29" s="3">
        <f t="shared" si="25"/>
        <v>0</v>
      </c>
      <c r="L29" s="3">
        <f t="shared" si="25"/>
        <v>4.1666666666666664E-2</v>
      </c>
      <c r="M29" s="3">
        <f t="shared" si="25"/>
        <v>2.375</v>
      </c>
    </row>
    <row r="30" spans="1:20" x14ac:dyDescent="0.25">
      <c r="A30" s="2" t="str">
        <f t="shared" si="19"/>
        <v>Joe Gleeson</v>
      </c>
      <c r="B30" s="1"/>
      <c r="C30" s="3">
        <f t="shared" ref="C30:M30" si="26">IF(ISNUMBER($B10),C10/$B10," ")</f>
        <v>4.5238095238095237</v>
      </c>
      <c r="D30" s="3">
        <f t="shared" si="26"/>
        <v>0</v>
      </c>
      <c r="E30" s="3">
        <f t="shared" si="26"/>
        <v>1.9523809523809523</v>
      </c>
      <c r="F30" s="3">
        <f t="shared" si="26"/>
        <v>8.5238095238095237</v>
      </c>
      <c r="G30" s="3">
        <f t="shared" si="26"/>
        <v>1.8571428571428572</v>
      </c>
      <c r="H30" s="3">
        <f t="shared" si="26"/>
        <v>2.2380952380952381</v>
      </c>
      <c r="I30" s="3">
        <f t="shared" si="26"/>
        <v>1.9523809523809523</v>
      </c>
      <c r="J30" s="3">
        <f t="shared" si="26"/>
        <v>1.6666666666666667</v>
      </c>
      <c r="K30" s="3">
        <f t="shared" si="26"/>
        <v>0</v>
      </c>
      <c r="L30" s="3">
        <f t="shared" si="26"/>
        <v>0</v>
      </c>
      <c r="M30" s="3">
        <f t="shared" si="26"/>
        <v>11</v>
      </c>
    </row>
    <row r="31" spans="1:20" x14ac:dyDescent="0.25">
      <c r="A31" s="2" t="str">
        <f t="shared" si="19"/>
        <v>Aiden McLean</v>
      </c>
      <c r="B31" s="1"/>
      <c r="C31" s="3">
        <f t="shared" ref="C31:M31" si="27">IF(ISNUMBER($B11),C11/$B11," ")</f>
        <v>1.4375</v>
      </c>
      <c r="D31" s="3">
        <f t="shared" si="27"/>
        <v>0.9375</v>
      </c>
      <c r="E31" s="3">
        <f t="shared" si="27"/>
        <v>0.75</v>
      </c>
      <c r="F31" s="3">
        <f t="shared" si="27"/>
        <v>5.5625</v>
      </c>
      <c r="G31" s="3">
        <f t="shared" si="27"/>
        <v>1.125</v>
      </c>
      <c r="H31" s="3">
        <f t="shared" si="27"/>
        <v>0.5</v>
      </c>
      <c r="I31" s="3">
        <f t="shared" si="27"/>
        <v>0.1875</v>
      </c>
      <c r="J31" s="3">
        <f t="shared" si="27"/>
        <v>0.3125</v>
      </c>
      <c r="K31" s="3">
        <f t="shared" si="27"/>
        <v>0</v>
      </c>
      <c r="L31" s="3">
        <f t="shared" si="27"/>
        <v>0</v>
      </c>
      <c r="M31" s="3">
        <f t="shared" si="27"/>
        <v>6.4375</v>
      </c>
    </row>
    <row r="32" spans="1:20" x14ac:dyDescent="0.25">
      <c r="A32" s="2" t="str">
        <f t="shared" si="19"/>
        <v>Michael Rodda</v>
      </c>
      <c r="B32" s="1"/>
      <c r="C32" s="3">
        <f t="shared" ref="C32:M32" si="28">IF(ISNUMBER($B12),C12/$B12," ")</f>
        <v>0.4</v>
      </c>
      <c r="D32" s="3">
        <f t="shared" si="28"/>
        <v>2.2000000000000002</v>
      </c>
      <c r="E32" s="3">
        <f t="shared" si="28"/>
        <v>0.4</v>
      </c>
      <c r="F32" s="3">
        <f t="shared" si="28"/>
        <v>4.8</v>
      </c>
      <c r="G32" s="3">
        <f t="shared" si="28"/>
        <v>2.6</v>
      </c>
      <c r="H32" s="3">
        <f t="shared" si="28"/>
        <v>1.8</v>
      </c>
      <c r="I32" s="3">
        <f t="shared" si="28"/>
        <v>0.4</v>
      </c>
      <c r="J32" s="3">
        <f t="shared" si="28"/>
        <v>0.8</v>
      </c>
      <c r="K32" s="3">
        <f t="shared" si="28"/>
        <v>0</v>
      </c>
      <c r="L32" s="3">
        <f t="shared" si="28"/>
        <v>0</v>
      </c>
      <c r="M32" s="3">
        <f t="shared" si="28"/>
        <v>7.8</v>
      </c>
    </row>
    <row r="33" spans="1:13" x14ac:dyDescent="0.25">
      <c r="A33" s="2" t="str">
        <f t="shared" si="19"/>
        <v>Tom Goldrick</v>
      </c>
      <c r="B33" s="1"/>
      <c r="C33" s="3">
        <f t="shared" ref="C33:M33" si="29">IF(ISNUMBER($B13),C13/$B13," ")</f>
        <v>1.2</v>
      </c>
      <c r="D33" s="3">
        <f t="shared" si="29"/>
        <v>0</v>
      </c>
      <c r="E33" s="3">
        <f t="shared" si="29"/>
        <v>0</v>
      </c>
      <c r="F33" s="3">
        <f t="shared" si="29"/>
        <v>4.8</v>
      </c>
      <c r="G33" s="3">
        <f t="shared" si="29"/>
        <v>1.4</v>
      </c>
      <c r="H33" s="3">
        <f t="shared" si="29"/>
        <v>0.4</v>
      </c>
      <c r="I33" s="3">
        <f t="shared" si="29"/>
        <v>1.4</v>
      </c>
      <c r="J33" s="3">
        <f t="shared" si="29"/>
        <v>1.6</v>
      </c>
      <c r="K33" s="3">
        <f t="shared" si="29"/>
        <v>0</v>
      </c>
      <c r="L33" s="3">
        <f t="shared" si="29"/>
        <v>0</v>
      </c>
      <c r="M33" s="3">
        <f t="shared" si="29"/>
        <v>2.4</v>
      </c>
    </row>
    <row r="34" spans="1:13" x14ac:dyDescent="0.25">
      <c r="A34" s="2" t="str">
        <f t="shared" si="19"/>
        <v>Hakam Cosan</v>
      </c>
      <c r="B34" s="1"/>
      <c r="C34" s="3">
        <f t="shared" ref="C34:M37" si="30">IF(ISNUMBER($B14),C14/$B14," ")</f>
        <v>0.33333333333333331</v>
      </c>
      <c r="D34" s="3">
        <f t="shared" si="30"/>
        <v>0</v>
      </c>
      <c r="E34" s="3">
        <f t="shared" si="30"/>
        <v>0.33333333333333331</v>
      </c>
      <c r="F34" s="3">
        <f t="shared" si="30"/>
        <v>4.666666666666667</v>
      </c>
      <c r="G34" s="3">
        <f t="shared" si="30"/>
        <v>1.6666666666666667</v>
      </c>
      <c r="H34" s="3">
        <f t="shared" si="30"/>
        <v>2.3333333333333335</v>
      </c>
      <c r="I34" s="3">
        <f t="shared" si="30"/>
        <v>0</v>
      </c>
      <c r="J34" s="3">
        <f t="shared" si="30"/>
        <v>2.3333333333333335</v>
      </c>
      <c r="K34" s="3">
        <f t="shared" si="30"/>
        <v>0</v>
      </c>
      <c r="L34" s="3">
        <f t="shared" si="30"/>
        <v>0</v>
      </c>
      <c r="M34" s="3">
        <f t="shared" si="30"/>
        <v>1</v>
      </c>
    </row>
    <row r="35" spans="1:13" x14ac:dyDescent="0.25">
      <c r="A35" s="2" t="str">
        <f t="shared" si="19"/>
        <v>James Chan</v>
      </c>
      <c r="B35" s="1"/>
      <c r="C35" s="3">
        <f t="shared" si="30"/>
        <v>1.3333333333333333</v>
      </c>
      <c r="D35" s="3">
        <f t="shared" si="30"/>
        <v>0</v>
      </c>
      <c r="E35" s="3">
        <f t="shared" si="30"/>
        <v>1.6666666666666667</v>
      </c>
      <c r="F35" s="3">
        <f t="shared" si="30"/>
        <v>3.6666666666666665</v>
      </c>
      <c r="G35" s="3">
        <f t="shared" si="30"/>
        <v>0.33333333333333331</v>
      </c>
      <c r="H35" s="3">
        <f t="shared" si="30"/>
        <v>0.66666666666666663</v>
      </c>
      <c r="I35" s="3">
        <f t="shared" si="30"/>
        <v>0</v>
      </c>
      <c r="J35" s="3">
        <f t="shared" si="30"/>
        <v>2</v>
      </c>
      <c r="K35" s="3">
        <f t="shared" si="30"/>
        <v>0</v>
      </c>
      <c r="L35" s="3">
        <f t="shared" si="30"/>
        <v>0</v>
      </c>
      <c r="M35" s="3">
        <f t="shared" si="30"/>
        <v>4.333333333333333</v>
      </c>
    </row>
    <row r="36" spans="1:13" x14ac:dyDescent="0.25">
      <c r="A36" s="2" t="str">
        <f t="shared" si="19"/>
        <v>Mackenzie Wyss</v>
      </c>
      <c r="B36" s="1"/>
      <c r="C36" s="3">
        <f t="shared" si="30"/>
        <v>0.5</v>
      </c>
      <c r="D36" s="3">
        <f t="shared" si="30"/>
        <v>1.5</v>
      </c>
      <c r="E36" s="3">
        <f t="shared" si="30"/>
        <v>0</v>
      </c>
      <c r="F36" s="3">
        <f t="shared" si="30"/>
        <v>4.5</v>
      </c>
      <c r="G36" s="3">
        <f t="shared" si="30"/>
        <v>1</v>
      </c>
      <c r="H36" s="3">
        <f t="shared" si="30"/>
        <v>1</v>
      </c>
      <c r="I36" s="3">
        <f t="shared" si="30"/>
        <v>0</v>
      </c>
      <c r="J36" s="3">
        <f t="shared" si="30"/>
        <v>1</v>
      </c>
      <c r="K36" s="3">
        <f t="shared" si="30"/>
        <v>0</v>
      </c>
      <c r="L36" s="3">
        <f t="shared" si="30"/>
        <v>0</v>
      </c>
      <c r="M36" s="3">
        <f t="shared" si="30"/>
        <v>5.5</v>
      </c>
    </row>
    <row r="37" spans="1:13" x14ac:dyDescent="0.25">
      <c r="A37" s="2" t="str">
        <f t="shared" si="19"/>
        <v>Johno Warren</v>
      </c>
      <c r="B37" s="1"/>
      <c r="C37" s="3">
        <f t="shared" si="30"/>
        <v>2</v>
      </c>
      <c r="D37" s="3">
        <f t="shared" si="30"/>
        <v>0.5</v>
      </c>
      <c r="E37" s="3">
        <f t="shared" si="30"/>
        <v>0</v>
      </c>
      <c r="F37" s="3">
        <f t="shared" si="30"/>
        <v>5.5</v>
      </c>
      <c r="G37" s="3">
        <f t="shared" si="30"/>
        <v>2</v>
      </c>
      <c r="H37" s="3">
        <f t="shared" si="30"/>
        <v>0.5</v>
      </c>
      <c r="I37" s="3">
        <f t="shared" si="30"/>
        <v>0</v>
      </c>
      <c r="J37" s="3">
        <f t="shared" si="30"/>
        <v>0</v>
      </c>
      <c r="K37" s="3">
        <f t="shared" si="30"/>
        <v>0</v>
      </c>
      <c r="L37" s="3">
        <f t="shared" si="30"/>
        <v>0</v>
      </c>
      <c r="M37" s="3">
        <f t="shared" si="30"/>
        <v>5.5</v>
      </c>
    </row>
    <row r="38" spans="1:13" x14ac:dyDescent="0.25">
      <c r="A38" s="2" t="str">
        <f t="shared" si="19"/>
        <v>Fynn Rawiri</v>
      </c>
      <c r="B38" s="1"/>
      <c r="C38" s="3">
        <f t="shared" ref="C38:M38" si="31">IF(ISNUMBER($B18),C18/$B18," ")</f>
        <v>1</v>
      </c>
      <c r="D38" s="3">
        <f t="shared" si="31"/>
        <v>0</v>
      </c>
      <c r="E38" s="3">
        <f t="shared" si="31"/>
        <v>3</v>
      </c>
      <c r="F38" s="3">
        <f t="shared" si="31"/>
        <v>5</v>
      </c>
      <c r="G38" s="3">
        <f t="shared" si="31"/>
        <v>0</v>
      </c>
      <c r="H38" s="3">
        <f t="shared" si="31"/>
        <v>1</v>
      </c>
      <c r="I38" s="3">
        <f t="shared" si="31"/>
        <v>0</v>
      </c>
      <c r="J38" s="3">
        <f t="shared" si="31"/>
        <v>0</v>
      </c>
      <c r="K38" s="3">
        <f t="shared" si="31"/>
        <v>0</v>
      </c>
      <c r="L38" s="3">
        <f t="shared" si="31"/>
        <v>0</v>
      </c>
      <c r="M38" s="3">
        <f t="shared" si="31"/>
        <v>5</v>
      </c>
    </row>
    <row r="39" spans="1:13" x14ac:dyDescent="0.25">
      <c r="A39" s="2" t="str">
        <f t="shared" si="19"/>
        <v>Richard Allen</v>
      </c>
      <c r="B39" s="1"/>
      <c r="C39" s="3">
        <f t="shared" ref="C39:M39" si="32">IF(ISNUMBER($B19),C19/$B19," ")</f>
        <v>5</v>
      </c>
      <c r="D39" s="3">
        <f t="shared" si="32"/>
        <v>0</v>
      </c>
      <c r="E39" s="3">
        <f t="shared" si="32"/>
        <v>4</v>
      </c>
      <c r="F39" s="3">
        <f t="shared" si="32"/>
        <v>10</v>
      </c>
      <c r="G39" s="3">
        <f t="shared" si="32"/>
        <v>2</v>
      </c>
      <c r="H39" s="3">
        <f t="shared" si="32"/>
        <v>2</v>
      </c>
      <c r="I39" s="3">
        <f t="shared" si="32"/>
        <v>0</v>
      </c>
      <c r="J39" s="3">
        <f t="shared" si="32"/>
        <v>1</v>
      </c>
      <c r="K39" s="3">
        <f t="shared" si="32"/>
        <v>0</v>
      </c>
      <c r="L39" s="3">
        <f t="shared" si="32"/>
        <v>0</v>
      </c>
      <c r="M39" s="3">
        <f t="shared" si="32"/>
        <v>14</v>
      </c>
    </row>
  </sheetData>
  <mergeCells count="3">
    <mergeCell ref="A21:M21"/>
    <mergeCell ref="A22:M22"/>
    <mergeCell ref="A2:P2"/>
  </mergeCells>
  <conditionalFormatting sqref="A4:A20">
    <cfRule type="expression" dxfId="14" priority="15">
      <formula>EXACT(A4,T4)</formula>
    </cfRule>
    <cfRule type="expression" dxfId="13" priority="16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40"/>
  <sheetViews>
    <sheetView topLeftCell="A4" workbookViewId="0">
      <selection activeCell="W14" sqref="W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273</v>
      </c>
    </row>
    <row r="2" spans="1:20" x14ac:dyDescent="0.25">
      <c r="A2" s="33" t="s">
        <v>288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290</v>
      </c>
      <c r="B4" s="1">
        <v>30</v>
      </c>
      <c r="C4" s="1">
        <v>13</v>
      </c>
      <c r="D4" s="1">
        <v>7</v>
      </c>
      <c r="E4" s="1">
        <v>1</v>
      </c>
      <c r="F4" s="1">
        <v>115</v>
      </c>
      <c r="G4" s="1">
        <v>31</v>
      </c>
      <c r="H4" s="1">
        <v>15</v>
      </c>
      <c r="I4" s="1">
        <v>5</v>
      </c>
      <c r="J4" s="1">
        <v>44</v>
      </c>
      <c r="K4" s="1">
        <v>2</v>
      </c>
      <c r="L4" s="1">
        <v>0</v>
      </c>
      <c r="M4" s="1">
        <v>48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4.5166666666666666</v>
      </c>
      <c r="R4">
        <f>SUM(M4,I4,H4,(G4*1.5),F4)</f>
        <v>229.5</v>
      </c>
      <c r="S4">
        <f>SUM((J4*2),(K4*3),(L4*4))</f>
        <v>94</v>
      </c>
      <c r="T4" t="str">
        <f>IFERROR(VLOOKUP(A4,Games!$I$2:$I$246,1,FALSE)," ")</f>
        <v xml:space="preserve"> </v>
      </c>
    </row>
    <row r="5" spans="1:20" x14ac:dyDescent="0.25">
      <c r="A5" s="2" t="s">
        <v>372</v>
      </c>
      <c r="B5" s="1">
        <v>26</v>
      </c>
      <c r="C5" s="1">
        <v>176</v>
      </c>
      <c r="D5" s="1">
        <v>1</v>
      </c>
      <c r="E5" s="1">
        <v>72</v>
      </c>
      <c r="F5" s="1">
        <v>229</v>
      </c>
      <c r="G5" s="1">
        <v>52</v>
      </c>
      <c r="H5" s="1">
        <v>36</v>
      </c>
      <c r="I5" s="1">
        <v>22</v>
      </c>
      <c r="J5" s="1">
        <v>56</v>
      </c>
      <c r="K5" s="1">
        <v>0</v>
      </c>
      <c r="L5" s="1">
        <v>2</v>
      </c>
      <c r="M5" s="1">
        <v>427</v>
      </c>
      <c r="N5" s="1">
        <f>VLOOKUP(A5,Games!$A$2:$D$527,3,FALSE)</f>
        <v>0</v>
      </c>
      <c r="O5" s="1">
        <f>VLOOKUP(A5,Games!$A$2:$D$527,4,FALSE)</f>
        <v>26</v>
      </c>
      <c r="P5" s="3">
        <f t="shared" ref="P5:P10" si="0">(R5-S5)/B5</f>
        <v>25.846153846153847</v>
      </c>
      <c r="R5">
        <f t="shared" ref="R5:R12" si="1">SUM(M5,I5,H5,(G5*1.5),F5)</f>
        <v>792</v>
      </c>
      <c r="S5">
        <f t="shared" ref="S5:S10" si="2">SUM((J5*2),(K5*3),(L5*4))</f>
        <v>120</v>
      </c>
      <c r="T5" t="str">
        <f>IFERROR(VLOOKUP(A5,Games!$I$2:$I$246,1,FALSE)," ")</f>
        <v xml:space="preserve"> </v>
      </c>
    </row>
    <row r="6" spans="1:20" x14ac:dyDescent="0.25">
      <c r="A6" s="2" t="s">
        <v>289</v>
      </c>
      <c r="B6" s="1">
        <v>26</v>
      </c>
      <c r="C6" s="1">
        <v>35</v>
      </c>
      <c r="D6" s="1">
        <v>7</v>
      </c>
      <c r="E6" s="1">
        <v>6</v>
      </c>
      <c r="F6" s="1">
        <v>70</v>
      </c>
      <c r="G6" s="1">
        <v>34</v>
      </c>
      <c r="H6" s="1">
        <v>21</v>
      </c>
      <c r="I6" s="1">
        <v>4</v>
      </c>
      <c r="J6" s="1">
        <v>27</v>
      </c>
      <c r="K6" s="1">
        <v>0</v>
      </c>
      <c r="L6" s="1">
        <v>0</v>
      </c>
      <c r="M6" s="1">
        <v>97</v>
      </c>
      <c r="N6" s="1">
        <f>VLOOKUP(A6,Games!$A$2:$D$527,3,FALSE)</f>
        <v>0</v>
      </c>
      <c r="O6" s="1">
        <f>VLOOKUP(A6,Games!$A$2:$D$527,4,FALSE)</f>
        <v>26</v>
      </c>
      <c r="P6" s="3">
        <f t="shared" si="0"/>
        <v>7.2692307692307692</v>
      </c>
      <c r="R6">
        <f t="shared" si="1"/>
        <v>243</v>
      </c>
      <c r="S6">
        <f t="shared" si="2"/>
        <v>54</v>
      </c>
      <c r="T6" t="str">
        <f>IFERROR(VLOOKUP(A6,Games!$I$2:$I$246,1,FALSE)," ")</f>
        <v xml:space="preserve"> </v>
      </c>
    </row>
    <row r="7" spans="1:20" x14ac:dyDescent="0.25">
      <c r="A7" s="2" t="s">
        <v>291</v>
      </c>
      <c r="B7" s="1">
        <v>24</v>
      </c>
      <c r="C7" s="1">
        <v>11</v>
      </c>
      <c r="D7" s="1">
        <v>29</v>
      </c>
      <c r="E7" s="1">
        <v>4</v>
      </c>
      <c r="F7" s="1">
        <v>93</v>
      </c>
      <c r="G7" s="1">
        <v>25</v>
      </c>
      <c r="H7" s="1">
        <v>15</v>
      </c>
      <c r="I7" s="1">
        <v>3</v>
      </c>
      <c r="J7" s="1">
        <v>30</v>
      </c>
      <c r="K7" s="1">
        <v>0</v>
      </c>
      <c r="L7" s="1">
        <v>0</v>
      </c>
      <c r="M7" s="1">
        <v>113</v>
      </c>
      <c r="N7" s="1">
        <f>VLOOKUP(A7,Games!$A$2:$D$527,3,FALSE)</f>
        <v>2</v>
      </c>
      <c r="O7" s="1">
        <f>VLOOKUP(A7,Games!$A$2:$D$527,4,FALSE)</f>
        <v>26</v>
      </c>
      <c r="P7" s="3">
        <f t="shared" si="0"/>
        <v>8.3958333333333339</v>
      </c>
      <c r="R7">
        <f t="shared" si="1"/>
        <v>261.5</v>
      </c>
      <c r="S7">
        <f t="shared" si="2"/>
        <v>60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22</v>
      </c>
      <c r="C8" s="1">
        <v>17</v>
      </c>
      <c r="D8" s="1">
        <v>37</v>
      </c>
      <c r="E8" s="1">
        <v>16</v>
      </c>
      <c r="F8" s="1">
        <v>61</v>
      </c>
      <c r="G8" s="1">
        <v>52</v>
      </c>
      <c r="H8" s="1">
        <v>29</v>
      </c>
      <c r="I8" s="1">
        <v>1</v>
      </c>
      <c r="J8" s="1">
        <v>27</v>
      </c>
      <c r="K8" s="1">
        <v>0</v>
      </c>
      <c r="L8" s="1">
        <v>0</v>
      </c>
      <c r="M8" s="1">
        <v>161</v>
      </c>
      <c r="N8" s="1">
        <f>VLOOKUP(A8,Games!$A$2:$D$527,3,FALSE)</f>
        <v>0</v>
      </c>
      <c r="O8" s="1">
        <f>VLOOKUP(A8,Games!$A$2:$D$527,4,FALSE)</f>
        <v>22</v>
      </c>
      <c r="P8" s="3">
        <f t="shared" si="0"/>
        <v>12.545454545454545</v>
      </c>
      <c r="R8">
        <f t="shared" si="1"/>
        <v>330</v>
      </c>
      <c r="S8">
        <f t="shared" si="2"/>
        <v>54</v>
      </c>
      <c r="T8" t="str">
        <f>IFERROR(VLOOKUP(A8,Games!$I$2:$I$246,1,FALSE)," ")</f>
        <v xml:space="preserve"> </v>
      </c>
    </row>
    <row r="9" spans="1:20" x14ac:dyDescent="0.25">
      <c r="A9" s="2" t="s">
        <v>294</v>
      </c>
      <c r="B9" s="1">
        <v>22</v>
      </c>
      <c r="C9" s="1">
        <v>100</v>
      </c>
      <c r="D9" s="1">
        <v>4</v>
      </c>
      <c r="E9" s="1">
        <v>48</v>
      </c>
      <c r="F9" s="1">
        <v>99</v>
      </c>
      <c r="G9" s="1">
        <v>87</v>
      </c>
      <c r="H9" s="1">
        <v>43</v>
      </c>
      <c r="I9" s="1">
        <v>4</v>
      </c>
      <c r="J9" s="1">
        <v>36</v>
      </c>
      <c r="K9" s="1">
        <v>0</v>
      </c>
      <c r="L9" s="1">
        <v>0</v>
      </c>
      <c r="M9" s="1">
        <v>260</v>
      </c>
      <c r="N9" s="1">
        <f>VLOOKUP(A9,Games!$A$2:$D$527,3,FALSE)</f>
        <v>0</v>
      </c>
      <c r="O9" s="1">
        <f>VLOOKUP(A9,Games!$A$2:$D$527,4,FALSE)</f>
        <v>22</v>
      </c>
      <c r="P9" s="3">
        <f t="shared" si="0"/>
        <v>21.113636363636363</v>
      </c>
      <c r="R9">
        <f t="shared" si="1"/>
        <v>536.5</v>
      </c>
      <c r="S9">
        <f t="shared" si="2"/>
        <v>72</v>
      </c>
      <c r="T9" t="str">
        <f>IFERROR(VLOOKUP(A9,Games!$I$2:$I$246,1,FALSE)," ")</f>
        <v xml:space="preserve"> </v>
      </c>
    </row>
    <row r="10" spans="1:20" x14ac:dyDescent="0.25">
      <c r="A10" s="2" t="s">
        <v>293</v>
      </c>
      <c r="B10" s="1">
        <v>22</v>
      </c>
      <c r="C10" s="1">
        <v>20</v>
      </c>
      <c r="D10" s="1">
        <v>1</v>
      </c>
      <c r="E10" s="1">
        <v>8</v>
      </c>
      <c r="F10" s="1">
        <v>171</v>
      </c>
      <c r="G10" s="1">
        <v>25</v>
      </c>
      <c r="H10" s="1">
        <v>14</v>
      </c>
      <c r="I10" s="1">
        <v>12</v>
      </c>
      <c r="J10" s="1">
        <v>49</v>
      </c>
      <c r="K10" s="1">
        <v>1</v>
      </c>
      <c r="L10" s="1">
        <v>0</v>
      </c>
      <c r="M10" s="1">
        <v>51</v>
      </c>
      <c r="N10" s="1">
        <f>VLOOKUP(A10,Games!$A$2:$D$527,3,FALSE)</f>
        <v>0</v>
      </c>
      <c r="O10" s="1">
        <f>VLOOKUP(A10,Games!$A$2:$D$527,4,FALSE)</f>
        <v>22</v>
      </c>
      <c r="P10" s="3">
        <f t="shared" si="0"/>
        <v>8.3863636363636367</v>
      </c>
      <c r="R10">
        <f t="shared" si="1"/>
        <v>285.5</v>
      </c>
      <c r="S10">
        <f t="shared" si="2"/>
        <v>101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18</v>
      </c>
      <c r="C11" s="1">
        <v>31</v>
      </c>
      <c r="D11" s="1">
        <v>18</v>
      </c>
      <c r="E11" s="1">
        <v>2</v>
      </c>
      <c r="F11" s="1">
        <v>106</v>
      </c>
      <c r="G11" s="1">
        <v>48</v>
      </c>
      <c r="H11" s="1">
        <v>14</v>
      </c>
      <c r="I11" s="1">
        <v>2</v>
      </c>
      <c r="J11" s="1">
        <v>12</v>
      </c>
      <c r="K11" s="1">
        <v>1</v>
      </c>
      <c r="L11" s="1">
        <v>0</v>
      </c>
      <c r="M11" s="1">
        <v>118</v>
      </c>
      <c r="N11" s="1">
        <f>VLOOKUP(A11,Games!$A$2:$D$527,3,FALSE)</f>
        <v>0</v>
      </c>
      <c r="O11" s="1">
        <f>VLOOKUP(A11,Games!$A$2:$D$527,4,FALSE)</f>
        <v>18</v>
      </c>
      <c r="P11" s="3">
        <f t="shared" ref="P11" si="3">(R11-S11)/B11</f>
        <v>15.833333333333334</v>
      </c>
      <c r="R11">
        <f t="shared" si="1"/>
        <v>312</v>
      </c>
      <c r="S11">
        <f t="shared" ref="S11" si="4">SUM((J11*2),(K11*3),(L11*4))</f>
        <v>27</v>
      </c>
      <c r="T11" t="str">
        <f>IFERROR(VLOOKUP(A11,Games!$I$2:$I$246,1,FALSE)," ")</f>
        <v xml:space="preserve"> </v>
      </c>
    </row>
    <row r="12" spans="1:20" x14ac:dyDescent="0.25">
      <c r="A12" s="2" t="s">
        <v>343</v>
      </c>
      <c r="B12" s="1">
        <v>14</v>
      </c>
      <c r="C12" s="1">
        <v>31</v>
      </c>
      <c r="D12" s="1">
        <v>5</v>
      </c>
      <c r="E12" s="1">
        <v>6</v>
      </c>
      <c r="F12" s="1">
        <v>87</v>
      </c>
      <c r="G12" s="1">
        <v>14</v>
      </c>
      <c r="H12" s="1">
        <v>7</v>
      </c>
      <c r="I12" s="1">
        <v>8</v>
      </c>
      <c r="J12" s="1">
        <v>20</v>
      </c>
      <c r="K12" s="1">
        <v>0</v>
      </c>
      <c r="L12" s="1">
        <v>0</v>
      </c>
      <c r="M12" s="1">
        <v>83</v>
      </c>
      <c r="N12" s="1">
        <f>VLOOKUP(A12,Games!$A$2:$D$527,3,FALSE)</f>
        <v>1</v>
      </c>
      <c r="O12" s="1">
        <f>VLOOKUP(A12,Games!$A$2:$D$527,4,FALSE)</f>
        <v>15</v>
      </c>
      <c r="P12" s="3">
        <f t="shared" ref="P12" si="5">(R12-S12)/B12</f>
        <v>11.857142857142858</v>
      </c>
      <c r="R12">
        <f t="shared" si="1"/>
        <v>206</v>
      </c>
      <c r="S12">
        <f t="shared" ref="S12" si="6">SUM((J12*2),(K12*3),(L12*4))</f>
        <v>40</v>
      </c>
      <c r="T12" t="str">
        <f>IFERROR(VLOOKUP(A12,Games!$I$2:$I$246,1,FALSE)," ")</f>
        <v xml:space="preserve"> </v>
      </c>
    </row>
    <row r="13" spans="1:20" x14ac:dyDescent="0.25">
      <c r="A13" s="2" t="s">
        <v>386</v>
      </c>
      <c r="B13" s="1">
        <v>3</v>
      </c>
      <c r="C13" s="1">
        <v>4</v>
      </c>
      <c r="D13" s="1">
        <v>0</v>
      </c>
      <c r="E13" s="1">
        <v>8</v>
      </c>
      <c r="F13" s="1">
        <v>27</v>
      </c>
      <c r="G13" s="1">
        <v>2</v>
      </c>
      <c r="H13" s="1">
        <v>1</v>
      </c>
      <c r="I13" s="1">
        <v>2</v>
      </c>
      <c r="J13" s="1">
        <v>5</v>
      </c>
      <c r="K13" s="1">
        <v>0</v>
      </c>
      <c r="L13" s="1">
        <v>0</v>
      </c>
      <c r="M13" s="1">
        <v>16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" si="7">(R13-S13)/B13</f>
        <v>13</v>
      </c>
      <c r="R13">
        <f t="shared" ref="R13" si="8">SUM(M13,I13,H13,(G13*1.5),F13)</f>
        <v>49</v>
      </c>
      <c r="S13">
        <f t="shared" ref="S13" si="9">SUM((J13*2),(K13*3),(L13*4))</f>
        <v>10</v>
      </c>
      <c r="T13" t="str">
        <f>IFERROR(VLOOKUP(A13,Games!$I$2:$I$246,1,FALSE)," ")</f>
        <v xml:space="preserve"> </v>
      </c>
    </row>
    <row r="14" spans="1:20" x14ac:dyDescent="0.25">
      <c r="A14" s="2" t="s">
        <v>409</v>
      </c>
      <c r="B14" s="1">
        <v>1</v>
      </c>
      <c r="C14" s="1">
        <v>1</v>
      </c>
      <c r="D14" s="1">
        <v>0</v>
      </c>
      <c r="E14" s="1">
        <v>1</v>
      </c>
      <c r="F14" s="1">
        <v>2</v>
      </c>
      <c r="G14" s="1">
        <v>3</v>
      </c>
      <c r="H14" s="1">
        <v>1</v>
      </c>
      <c r="I14" s="1">
        <v>0</v>
      </c>
      <c r="J14" s="1">
        <v>0</v>
      </c>
      <c r="K14" s="1">
        <v>0</v>
      </c>
      <c r="L14" s="1">
        <v>0</v>
      </c>
      <c r="M14" s="1">
        <v>3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10">(R14-S14)/B14</f>
        <v>10.5</v>
      </c>
      <c r="R14">
        <f t="shared" ref="R14" si="11">SUM(M14,I14,H14,(G14*1.5),F14)</f>
        <v>10.5</v>
      </c>
      <c r="S14">
        <f t="shared" ref="S14" si="12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408</v>
      </c>
      <c r="B15" s="1">
        <v>1</v>
      </c>
      <c r="C15" s="1">
        <v>0</v>
      </c>
      <c r="D15" s="1">
        <v>2</v>
      </c>
      <c r="E15" s="1">
        <v>0</v>
      </c>
      <c r="F15" s="1">
        <v>2</v>
      </c>
      <c r="G15" s="1">
        <v>1</v>
      </c>
      <c r="H15" s="1">
        <v>1</v>
      </c>
      <c r="I15" s="1">
        <v>0</v>
      </c>
      <c r="J15" s="1">
        <v>2</v>
      </c>
      <c r="K15" s="1">
        <v>0</v>
      </c>
      <c r="L15" s="1">
        <v>0</v>
      </c>
      <c r="M15" s="1">
        <v>6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13">(R15-S15)/B15</f>
        <v>6.5</v>
      </c>
      <c r="R15">
        <f t="shared" ref="R15" si="14">SUM(M15,I15,H15,(G15*1.5),F15)</f>
        <v>10.5</v>
      </c>
      <c r="S15">
        <f t="shared" ref="S15" si="15">SUM((J15*2),(K15*3),(L15*4))</f>
        <v>4</v>
      </c>
      <c r="T15" t="str">
        <f>IFERROR(VLOOKUP(A15,Games!$I$2:$I$246,1,FALSE)," ")</f>
        <v xml:space="preserve"> </v>
      </c>
    </row>
    <row r="16" spans="1:20" x14ac:dyDescent="0.25">
      <c r="A16" s="2" t="s">
        <v>322</v>
      </c>
      <c r="B16" s="1">
        <v>1</v>
      </c>
      <c r="C16" s="1">
        <v>2</v>
      </c>
      <c r="D16" s="1">
        <v>1</v>
      </c>
      <c r="E16" s="1">
        <v>2</v>
      </c>
      <c r="F16" s="1">
        <v>1</v>
      </c>
      <c r="G16" s="1">
        <v>3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9</v>
      </c>
      <c r="N16" s="1">
        <f>VLOOKUP(A16,Games!$A$2:$D$527,3,FALSE)</f>
        <v>1</v>
      </c>
      <c r="O16" s="1">
        <f>VLOOKUP(A16,Games!$A$2:$D$527,4,FALSE)</f>
        <v>2</v>
      </c>
      <c r="P16" s="3">
        <f t="shared" ref="P16:P17" si="16">(R16-S16)/B16</f>
        <v>13.5</v>
      </c>
      <c r="R16">
        <f t="shared" ref="R16:R17" si="17">SUM(M16,I16,H16,(G16*1.5),F16)</f>
        <v>15.5</v>
      </c>
      <c r="S16">
        <f t="shared" ref="S16:S17" si="18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369</v>
      </c>
      <c r="B17" s="1">
        <v>1</v>
      </c>
      <c r="C17" s="1">
        <v>6</v>
      </c>
      <c r="D17" s="1">
        <v>0</v>
      </c>
      <c r="E17" s="1">
        <v>1</v>
      </c>
      <c r="F17" s="1">
        <v>4</v>
      </c>
      <c r="G17" s="1">
        <v>4</v>
      </c>
      <c r="H17" s="1">
        <v>5</v>
      </c>
      <c r="I17" s="1">
        <v>0</v>
      </c>
      <c r="J17" s="1">
        <v>3</v>
      </c>
      <c r="K17" s="1">
        <v>0</v>
      </c>
      <c r="L17" s="1">
        <v>0</v>
      </c>
      <c r="M17" s="1">
        <v>13</v>
      </c>
      <c r="N17" s="1">
        <f>VLOOKUP(A17,Games!$A$2:$D$527,3,FALSE)</f>
        <v>0</v>
      </c>
      <c r="O17" s="1">
        <f>VLOOKUP(A17,Games!$A$2:$D$527,4,FALSE)</f>
        <v>1</v>
      </c>
      <c r="P17" s="3">
        <f t="shared" si="16"/>
        <v>22</v>
      </c>
      <c r="R17">
        <f t="shared" si="17"/>
        <v>28</v>
      </c>
      <c r="S17">
        <f t="shared" si="18"/>
        <v>6</v>
      </c>
      <c r="T17" t="str">
        <f>IFERROR(VLOOKUP(A17,Games!$I$2:$I$246,1,FALSE)," ")</f>
        <v xml:space="preserve"> </v>
      </c>
    </row>
    <row r="18" spans="1:20" x14ac:dyDescent="0.25">
      <c r="A18" s="2" t="s">
        <v>381</v>
      </c>
      <c r="B18" s="1">
        <v>1</v>
      </c>
      <c r="C18" s="1">
        <v>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9">(R18-S18)/B18</f>
        <v>10</v>
      </c>
      <c r="R18">
        <f t="shared" ref="R18" si="20">SUM(M18,I18,H18,(G18*1.5),F18)</f>
        <v>10</v>
      </c>
      <c r="S18">
        <f t="shared" ref="S18" si="21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:R20" si="22">SUM(M19,I19,H19,(G19*1.5),F19)</f>
        <v>0</v>
      </c>
      <c r="S19">
        <f t="shared" ref="S19:S20" si="23">SUM((J19*2),(K19*3),(L19*4))</f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si="22"/>
        <v>0</v>
      </c>
      <c r="S20">
        <f t="shared" si="23"/>
        <v>0</v>
      </c>
      <c r="T20" t="str">
        <f>IFERROR(VLOOKUP(A20,Games!$I$2:$I$246,1,FALSE)," ")</f>
        <v xml:space="preserve"> </v>
      </c>
    </row>
    <row r="21" spans="1:20" x14ac:dyDescent="0.25">
      <c r="A21" s="24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33" t="s">
        <v>288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20" x14ac:dyDescent="0.25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</row>
    <row r="24" spans="1:20" x14ac:dyDescent="0.25">
      <c r="A24" s="2" t="str">
        <f t="shared" ref="A24:A40" si="24">IF(A4=""," ",A4)</f>
        <v>Brian Christensen</v>
      </c>
      <c r="B24" s="1"/>
      <c r="C24" s="3">
        <f t="shared" ref="C24:M24" si="25">IF(ISNUMBER($B4),C4/$B4," ")</f>
        <v>0.43333333333333335</v>
      </c>
      <c r="D24" s="3">
        <f t="shared" si="25"/>
        <v>0.23333333333333334</v>
      </c>
      <c r="E24" s="3">
        <f t="shared" si="25"/>
        <v>3.3333333333333333E-2</v>
      </c>
      <c r="F24" s="3">
        <f t="shared" si="25"/>
        <v>3.8333333333333335</v>
      </c>
      <c r="G24" s="3">
        <f t="shared" si="25"/>
        <v>1.0333333333333334</v>
      </c>
      <c r="H24" s="3">
        <f t="shared" si="25"/>
        <v>0.5</v>
      </c>
      <c r="I24" s="3">
        <f t="shared" si="25"/>
        <v>0.16666666666666666</v>
      </c>
      <c r="J24" s="3">
        <f t="shared" si="25"/>
        <v>1.4666666666666666</v>
      </c>
      <c r="K24" s="3">
        <f t="shared" si="25"/>
        <v>6.6666666666666666E-2</v>
      </c>
      <c r="L24" s="3">
        <f t="shared" si="25"/>
        <v>0</v>
      </c>
      <c r="M24" s="3">
        <f t="shared" si="25"/>
        <v>1.6</v>
      </c>
    </row>
    <row r="25" spans="1:20" x14ac:dyDescent="0.25">
      <c r="A25" s="2" t="str">
        <f t="shared" si="24"/>
        <v>Andrew Bawden</v>
      </c>
      <c r="B25" s="1"/>
      <c r="C25" s="3">
        <f t="shared" ref="C25:M25" si="26">IF(ISNUMBER($B5),C5/$B5," ")</f>
        <v>6.7692307692307692</v>
      </c>
      <c r="D25" s="3">
        <f t="shared" si="26"/>
        <v>3.8461538461538464E-2</v>
      </c>
      <c r="E25" s="3">
        <f t="shared" si="26"/>
        <v>2.7692307692307692</v>
      </c>
      <c r="F25" s="3">
        <f t="shared" si="26"/>
        <v>8.8076923076923084</v>
      </c>
      <c r="G25" s="3">
        <f t="shared" si="26"/>
        <v>2</v>
      </c>
      <c r="H25" s="3">
        <f t="shared" si="26"/>
        <v>1.3846153846153846</v>
      </c>
      <c r="I25" s="3">
        <f t="shared" si="26"/>
        <v>0.84615384615384615</v>
      </c>
      <c r="J25" s="3">
        <f t="shared" si="26"/>
        <v>2.1538461538461537</v>
      </c>
      <c r="K25" s="3">
        <f t="shared" si="26"/>
        <v>0</v>
      </c>
      <c r="L25" s="3">
        <f t="shared" si="26"/>
        <v>7.6923076923076927E-2</v>
      </c>
      <c r="M25" s="3">
        <f t="shared" si="26"/>
        <v>16.423076923076923</v>
      </c>
    </row>
    <row r="26" spans="1:20" x14ac:dyDescent="0.25">
      <c r="A26" s="2" t="str">
        <f t="shared" si="24"/>
        <v>Aaron Baguley</v>
      </c>
      <c r="B26" s="1"/>
      <c r="C26" s="3">
        <f t="shared" ref="C26:M26" si="27">IF(ISNUMBER($B6),C6/$B6," ")</f>
        <v>1.3461538461538463</v>
      </c>
      <c r="D26" s="3">
        <f t="shared" si="27"/>
        <v>0.26923076923076922</v>
      </c>
      <c r="E26" s="3">
        <f t="shared" si="27"/>
        <v>0.23076923076923078</v>
      </c>
      <c r="F26" s="3">
        <f t="shared" si="27"/>
        <v>2.6923076923076925</v>
      </c>
      <c r="G26" s="3">
        <f t="shared" si="27"/>
        <v>1.3076923076923077</v>
      </c>
      <c r="H26" s="3">
        <f t="shared" si="27"/>
        <v>0.80769230769230771</v>
      </c>
      <c r="I26" s="3">
        <f t="shared" si="27"/>
        <v>0.15384615384615385</v>
      </c>
      <c r="J26" s="3">
        <f t="shared" si="27"/>
        <v>1.0384615384615385</v>
      </c>
      <c r="K26" s="3">
        <f t="shared" si="27"/>
        <v>0</v>
      </c>
      <c r="L26" s="3">
        <f t="shared" si="27"/>
        <v>0</v>
      </c>
      <c r="M26" s="3">
        <f t="shared" si="27"/>
        <v>3.7307692307692308</v>
      </c>
    </row>
    <row r="27" spans="1:20" x14ac:dyDescent="0.25">
      <c r="A27" s="2" t="str">
        <f t="shared" si="24"/>
        <v>Leigh Morgan</v>
      </c>
      <c r="B27" s="1"/>
      <c r="C27" s="3">
        <f t="shared" ref="C27:M27" si="28">IF(ISNUMBER($B7),C7/$B7," ")</f>
        <v>0.45833333333333331</v>
      </c>
      <c r="D27" s="3">
        <f t="shared" si="28"/>
        <v>1.2083333333333333</v>
      </c>
      <c r="E27" s="3">
        <f t="shared" si="28"/>
        <v>0.16666666666666666</v>
      </c>
      <c r="F27" s="3">
        <f t="shared" si="28"/>
        <v>3.875</v>
      </c>
      <c r="G27" s="3">
        <f t="shared" si="28"/>
        <v>1.0416666666666667</v>
      </c>
      <c r="H27" s="3">
        <f t="shared" si="28"/>
        <v>0.625</v>
      </c>
      <c r="I27" s="3">
        <f t="shared" si="28"/>
        <v>0.125</v>
      </c>
      <c r="J27" s="3">
        <f t="shared" si="28"/>
        <v>1.25</v>
      </c>
      <c r="K27" s="3">
        <f t="shared" si="28"/>
        <v>0</v>
      </c>
      <c r="L27" s="3">
        <f t="shared" si="28"/>
        <v>0</v>
      </c>
      <c r="M27" s="3">
        <f t="shared" si="28"/>
        <v>4.708333333333333</v>
      </c>
    </row>
    <row r="28" spans="1:20" x14ac:dyDescent="0.25">
      <c r="A28" s="2" t="str">
        <f t="shared" si="24"/>
        <v>Matt Northcott</v>
      </c>
      <c r="B28" s="1"/>
      <c r="C28" s="3">
        <f t="shared" ref="C28:M28" si="29">IF(ISNUMBER($B8),C8/$B8," ")</f>
        <v>0.77272727272727271</v>
      </c>
      <c r="D28" s="3">
        <f t="shared" si="29"/>
        <v>1.6818181818181819</v>
      </c>
      <c r="E28" s="3">
        <f t="shared" si="29"/>
        <v>0.72727272727272729</v>
      </c>
      <c r="F28" s="3">
        <f t="shared" si="29"/>
        <v>2.7727272727272729</v>
      </c>
      <c r="G28" s="3">
        <f t="shared" si="29"/>
        <v>2.3636363636363638</v>
      </c>
      <c r="H28" s="3">
        <f t="shared" si="29"/>
        <v>1.3181818181818181</v>
      </c>
      <c r="I28" s="3">
        <f t="shared" si="29"/>
        <v>4.5454545454545456E-2</v>
      </c>
      <c r="J28" s="3">
        <f t="shared" si="29"/>
        <v>1.2272727272727273</v>
      </c>
      <c r="K28" s="3">
        <f t="shared" si="29"/>
        <v>0</v>
      </c>
      <c r="L28" s="3">
        <f t="shared" si="29"/>
        <v>0</v>
      </c>
      <c r="M28" s="3">
        <f t="shared" si="29"/>
        <v>7.3181818181818183</v>
      </c>
    </row>
    <row r="29" spans="1:20" x14ac:dyDescent="0.25">
      <c r="A29" s="2" t="str">
        <f t="shared" si="24"/>
        <v>Hal Painter</v>
      </c>
      <c r="B29" s="1"/>
      <c r="C29" s="3">
        <f t="shared" ref="C29:M29" si="30">IF(ISNUMBER($B9),C9/$B9," ")</f>
        <v>4.5454545454545459</v>
      </c>
      <c r="D29" s="3">
        <f t="shared" si="30"/>
        <v>0.18181818181818182</v>
      </c>
      <c r="E29" s="3">
        <f t="shared" si="30"/>
        <v>2.1818181818181817</v>
      </c>
      <c r="F29" s="3">
        <f t="shared" si="30"/>
        <v>4.5</v>
      </c>
      <c r="G29" s="3">
        <f t="shared" si="30"/>
        <v>3.9545454545454546</v>
      </c>
      <c r="H29" s="3">
        <f t="shared" si="30"/>
        <v>1.9545454545454546</v>
      </c>
      <c r="I29" s="3">
        <f t="shared" si="30"/>
        <v>0.18181818181818182</v>
      </c>
      <c r="J29" s="3">
        <f t="shared" si="30"/>
        <v>1.6363636363636365</v>
      </c>
      <c r="K29" s="3">
        <f t="shared" si="30"/>
        <v>0</v>
      </c>
      <c r="L29" s="3">
        <f t="shared" si="30"/>
        <v>0</v>
      </c>
      <c r="M29" s="3">
        <f t="shared" si="30"/>
        <v>11.818181818181818</v>
      </c>
    </row>
    <row r="30" spans="1:20" x14ac:dyDescent="0.25">
      <c r="A30" s="2" t="str">
        <f t="shared" si="24"/>
        <v>Michael Wilson</v>
      </c>
      <c r="B30" s="1"/>
      <c r="C30" s="3">
        <f t="shared" ref="C30:M30" si="31">IF(ISNUMBER($B10),C10/$B10," ")</f>
        <v>0.90909090909090906</v>
      </c>
      <c r="D30" s="3">
        <f t="shared" si="31"/>
        <v>4.5454545454545456E-2</v>
      </c>
      <c r="E30" s="3">
        <f t="shared" si="31"/>
        <v>0.36363636363636365</v>
      </c>
      <c r="F30" s="3">
        <f t="shared" si="31"/>
        <v>7.7727272727272725</v>
      </c>
      <c r="G30" s="3">
        <f t="shared" si="31"/>
        <v>1.1363636363636365</v>
      </c>
      <c r="H30" s="3">
        <f t="shared" si="31"/>
        <v>0.63636363636363635</v>
      </c>
      <c r="I30" s="3">
        <f t="shared" si="31"/>
        <v>0.54545454545454541</v>
      </c>
      <c r="J30" s="3">
        <f t="shared" si="31"/>
        <v>2.2272727272727271</v>
      </c>
      <c r="K30" s="3">
        <f t="shared" si="31"/>
        <v>4.5454545454545456E-2</v>
      </c>
      <c r="L30" s="3">
        <f t="shared" si="31"/>
        <v>0</v>
      </c>
      <c r="M30" s="3">
        <f t="shared" si="31"/>
        <v>2.3181818181818183</v>
      </c>
    </row>
    <row r="31" spans="1:20" x14ac:dyDescent="0.25">
      <c r="A31" s="2" t="str">
        <f t="shared" si="24"/>
        <v>Tom Bermingham</v>
      </c>
      <c r="B31" s="1"/>
      <c r="C31" s="3">
        <f t="shared" ref="C31:M31" si="32">IF(ISNUMBER($B11),C11/$B11," ")</f>
        <v>1.7222222222222223</v>
      </c>
      <c r="D31" s="3">
        <f t="shared" si="32"/>
        <v>1</v>
      </c>
      <c r="E31" s="3">
        <f t="shared" si="32"/>
        <v>0.1111111111111111</v>
      </c>
      <c r="F31" s="3">
        <f t="shared" si="32"/>
        <v>5.8888888888888893</v>
      </c>
      <c r="G31" s="3">
        <f t="shared" si="32"/>
        <v>2.6666666666666665</v>
      </c>
      <c r="H31" s="3">
        <f t="shared" si="32"/>
        <v>0.77777777777777779</v>
      </c>
      <c r="I31" s="3">
        <f t="shared" si="32"/>
        <v>0.1111111111111111</v>
      </c>
      <c r="J31" s="3">
        <f t="shared" si="32"/>
        <v>0.66666666666666663</v>
      </c>
      <c r="K31" s="3">
        <f t="shared" si="32"/>
        <v>5.5555555555555552E-2</v>
      </c>
      <c r="L31" s="3">
        <f t="shared" si="32"/>
        <v>0</v>
      </c>
      <c r="M31" s="3">
        <f t="shared" si="32"/>
        <v>6.5555555555555554</v>
      </c>
    </row>
    <row r="32" spans="1:20" x14ac:dyDescent="0.25">
      <c r="A32" s="2" t="str">
        <f t="shared" si="24"/>
        <v>Yu Wang</v>
      </c>
      <c r="B32" s="1"/>
      <c r="C32" s="3">
        <f t="shared" ref="C32:M32" si="33">IF(ISNUMBER($B12),C12/$B12," ")</f>
        <v>2.2142857142857144</v>
      </c>
      <c r="D32" s="3">
        <f t="shared" si="33"/>
        <v>0.35714285714285715</v>
      </c>
      <c r="E32" s="3">
        <f t="shared" si="33"/>
        <v>0.42857142857142855</v>
      </c>
      <c r="F32" s="3">
        <f t="shared" si="33"/>
        <v>6.2142857142857144</v>
      </c>
      <c r="G32" s="3">
        <f t="shared" si="33"/>
        <v>1</v>
      </c>
      <c r="H32" s="3">
        <f t="shared" si="33"/>
        <v>0.5</v>
      </c>
      <c r="I32" s="3">
        <f t="shared" si="33"/>
        <v>0.5714285714285714</v>
      </c>
      <c r="J32" s="3">
        <f t="shared" si="33"/>
        <v>1.4285714285714286</v>
      </c>
      <c r="K32" s="3">
        <f t="shared" si="33"/>
        <v>0</v>
      </c>
      <c r="L32" s="3">
        <f t="shared" si="33"/>
        <v>0</v>
      </c>
      <c r="M32" s="3">
        <f t="shared" si="33"/>
        <v>5.9285714285714288</v>
      </c>
    </row>
    <row r="33" spans="1:13" x14ac:dyDescent="0.25">
      <c r="A33" s="2" t="str">
        <f t="shared" si="24"/>
        <v>Tony Djurasovic</v>
      </c>
      <c r="B33" s="1"/>
      <c r="C33" s="3">
        <f t="shared" ref="C33:M33" si="34">IF(ISNUMBER($B13),C13/$B13," ")</f>
        <v>1.3333333333333333</v>
      </c>
      <c r="D33" s="3">
        <f t="shared" si="34"/>
        <v>0</v>
      </c>
      <c r="E33" s="3">
        <f t="shared" si="34"/>
        <v>2.6666666666666665</v>
      </c>
      <c r="F33" s="3">
        <f t="shared" si="34"/>
        <v>9</v>
      </c>
      <c r="G33" s="3">
        <f t="shared" si="34"/>
        <v>0.66666666666666663</v>
      </c>
      <c r="H33" s="3">
        <f t="shared" si="34"/>
        <v>0.33333333333333331</v>
      </c>
      <c r="I33" s="3">
        <f t="shared" si="34"/>
        <v>0.66666666666666663</v>
      </c>
      <c r="J33" s="3">
        <f t="shared" si="34"/>
        <v>1.6666666666666667</v>
      </c>
      <c r="K33" s="3">
        <f t="shared" si="34"/>
        <v>0</v>
      </c>
      <c r="L33" s="3">
        <f t="shared" si="34"/>
        <v>0</v>
      </c>
      <c r="M33" s="3">
        <f t="shared" si="34"/>
        <v>5.333333333333333</v>
      </c>
    </row>
    <row r="34" spans="1:13" x14ac:dyDescent="0.25">
      <c r="A34" s="2" t="str">
        <f t="shared" si="24"/>
        <v>Matt Wallace</v>
      </c>
      <c r="B34" s="1"/>
      <c r="C34" s="3">
        <f t="shared" ref="C34:M34" si="35">IF(ISNUMBER($B14),C14/$B14," ")</f>
        <v>1</v>
      </c>
      <c r="D34" s="3">
        <f t="shared" si="35"/>
        <v>0</v>
      </c>
      <c r="E34" s="3">
        <f t="shared" si="35"/>
        <v>1</v>
      </c>
      <c r="F34" s="3">
        <f t="shared" si="35"/>
        <v>2</v>
      </c>
      <c r="G34" s="3">
        <f t="shared" si="35"/>
        <v>3</v>
      </c>
      <c r="H34" s="3">
        <f t="shared" si="35"/>
        <v>1</v>
      </c>
      <c r="I34" s="3">
        <f t="shared" si="35"/>
        <v>0</v>
      </c>
      <c r="J34" s="3">
        <f t="shared" si="35"/>
        <v>0</v>
      </c>
      <c r="K34" s="3">
        <f t="shared" si="35"/>
        <v>0</v>
      </c>
      <c r="L34" s="3">
        <f t="shared" si="35"/>
        <v>0</v>
      </c>
      <c r="M34" s="3">
        <f t="shared" si="35"/>
        <v>3</v>
      </c>
    </row>
    <row r="35" spans="1:13" x14ac:dyDescent="0.25">
      <c r="A35" s="2" t="str">
        <f t="shared" si="24"/>
        <v>Alex Schearer</v>
      </c>
      <c r="B35" s="1"/>
      <c r="C35" s="3">
        <f t="shared" ref="C35:M35" si="36">IF(ISNUMBER($B15),C15/$B15," ")</f>
        <v>0</v>
      </c>
      <c r="D35" s="3">
        <f t="shared" si="36"/>
        <v>2</v>
      </c>
      <c r="E35" s="3">
        <f t="shared" si="36"/>
        <v>0</v>
      </c>
      <c r="F35" s="3">
        <f t="shared" si="36"/>
        <v>2</v>
      </c>
      <c r="G35" s="3">
        <f t="shared" si="36"/>
        <v>1</v>
      </c>
      <c r="H35" s="3">
        <f t="shared" si="36"/>
        <v>1</v>
      </c>
      <c r="I35" s="3">
        <f t="shared" si="36"/>
        <v>0</v>
      </c>
      <c r="J35" s="3">
        <f t="shared" si="36"/>
        <v>2</v>
      </c>
      <c r="K35" s="3">
        <f t="shared" si="36"/>
        <v>0</v>
      </c>
      <c r="L35" s="3">
        <f t="shared" si="36"/>
        <v>0</v>
      </c>
      <c r="M35" s="3">
        <f t="shared" si="36"/>
        <v>6</v>
      </c>
    </row>
    <row r="36" spans="1:13" x14ac:dyDescent="0.25">
      <c r="A36" s="2" t="str">
        <f t="shared" si="24"/>
        <v>Elton Ni</v>
      </c>
      <c r="B36" s="1"/>
      <c r="C36" s="3">
        <f t="shared" ref="C36:M36" si="37">IF(ISNUMBER($B16),C16/$B16," ")</f>
        <v>2</v>
      </c>
      <c r="D36" s="3">
        <f t="shared" si="37"/>
        <v>1</v>
      </c>
      <c r="E36" s="3">
        <f t="shared" si="37"/>
        <v>2</v>
      </c>
      <c r="F36" s="3">
        <f t="shared" si="37"/>
        <v>1</v>
      </c>
      <c r="G36" s="3">
        <f t="shared" si="37"/>
        <v>3</v>
      </c>
      <c r="H36" s="3">
        <f t="shared" si="37"/>
        <v>1</v>
      </c>
      <c r="I36" s="3">
        <f t="shared" si="37"/>
        <v>0</v>
      </c>
      <c r="J36" s="3">
        <f t="shared" si="37"/>
        <v>1</v>
      </c>
      <c r="K36" s="3">
        <f t="shared" si="37"/>
        <v>0</v>
      </c>
      <c r="L36" s="3">
        <f t="shared" si="37"/>
        <v>0</v>
      </c>
      <c r="M36" s="3">
        <f t="shared" si="37"/>
        <v>9</v>
      </c>
    </row>
    <row r="37" spans="1:13" x14ac:dyDescent="0.25">
      <c r="A37" s="2" t="str">
        <f t="shared" si="24"/>
        <v>Dan Phillipa</v>
      </c>
      <c r="B37" s="1"/>
      <c r="C37" s="3">
        <f t="shared" ref="C37:M40" si="38">IF(ISNUMBER($B17),C17/$B17," ")</f>
        <v>6</v>
      </c>
      <c r="D37" s="3">
        <f t="shared" si="38"/>
        <v>0</v>
      </c>
      <c r="E37" s="3">
        <f t="shared" si="38"/>
        <v>1</v>
      </c>
      <c r="F37" s="3">
        <f t="shared" si="38"/>
        <v>4</v>
      </c>
      <c r="G37" s="3">
        <f t="shared" si="38"/>
        <v>4</v>
      </c>
      <c r="H37" s="3">
        <f t="shared" si="38"/>
        <v>5</v>
      </c>
      <c r="I37" s="3">
        <f t="shared" si="38"/>
        <v>0</v>
      </c>
      <c r="J37" s="3">
        <f t="shared" si="38"/>
        <v>3</v>
      </c>
      <c r="K37" s="3">
        <f t="shared" si="38"/>
        <v>0</v>
      </c>
      <c r="L37" s="3">
        <f t="shared" si="38"/>
        <v>0</v>
      </c>
      <c r="M37" s="3">
        <f t="shared" si="38"/>
        <v>13</v>
      </c>
    </row>
    <row r="38" spans="1:13" x14ac:dyDescent="0.25">
      <c r="A38" s="2" t="str">
        <f t="shared" si="24"/>
        <v>Uniform Penalty</v>
      </c>
      <c r="B38" s="1"/>
      <c r="C38" s="3">
        <f t="shared" si="38"/>
        <v>5</v>
      </c>
      <c r="D38" s="3">
        <f t="shared" si="38"/>
        <v>0</v>
      </c>
      <c r="E38" s="3">
        <f t="shared" si="38"/>
        <v>0</v>
      </c>
      <c r="F38" s="3">
        <f t="shared" si="38"/>
        <v>0</v>
      </c>
      <c r="G38" s="3">
        <f t="shared" si="38"/>
        <v>0</v>
      </c>
      <c r="H38" s="3">
        <f t="shared" si="38"/>
        <v>0</v>
      </c>
      <c r="I38" s="3">
        <f t="shared" si="38"/>
        <v>0</v>
      </c>
      <c r="J38" s="3">
        <f t="shared" si="38"/>
        <v>0</v>
      </c>
      <c r="K38" s="3">
        <f t="shared" si="38"/>
        <v>0</v>
      </c>
      <c r="L38" s="3">
        <f t="shared" si="38"/>
        <v>0</v>
      </c>
      <c r="M38" s="3">
        <f t="shared" si="38"/>
        <v>10</v>
      </c>
    </row>
    <row r="39" spans="1:13" x14ac:dyDescent="0.25">
      <c r="A39" s="2" t="str">
        <f t="shared" si="24"/>
        <v xml:space="preserve"> </v>
      </c>
      <c r="B39" s="1"/>
      <c r="C39" s="3" t="str">
        <f t="shared" si="38"/>
        <v xml:space="preserve"> </v>
      </c>
      <c r="D39" s="3" t="str">
        <f t="shared" si="38"/>
        <v xml:space="preserve"> </v>
      </c>
      <c r="E39" s="3" t="str">
        <f t="shared" si="38"/>
        <v xml:space="preserve"> </v>
      </c>
      <c r="F39" s="3" t="str">
        <f t="shared" si="38"/>
        <v xml:space="preserve"> </v>
      </c>
      <c r="G39" s="3" t="str">
        <f t="shared" si="38"/>
        <v xml:space="preserve"> </v>
      </c>
      <c r="H39" s="3" t="str">
        <f t="shared" si="38"/>
        <v xml:space="preserve"> </v>
      </c>
      <c r="I39" s="3" t="str">
        <f t="shared" si="38"/>
        <v xml:space="preserve"> </v>
      </c>
      <c r="J39" s="3" t="str">
        <f t="shared" si="38"/>
        <v xml:space="preserve"> </v>
      </c>
      <c r="K39" s="3" t="str">
        <f t="shared" si="38"/>
        <v xml:space="preserve"> </v>
      </c>
      <c r="L39" s="3" t="str">
        <f t="shared" si="38"/>
        <v xml:space="preserve"> </v>
      </c>
      <c r="M39" s="3" t="str">
        <f t="shared" si="38"/>
        <v xml:space="preserve"> </v>
      </c>
    </row>
    <row r="40" spans="1:13" x14ac:dyDescent="0.25">
      <c r="A40" s="2" t="str">
        <f t="shared" si="24"/>
        <v xml:space="preserve"> </v>
      </c>
      <c r="B40" s="1"/>
      <c r="C40" s="3" t="str">
        <f t="shared" si="38"/>
        <v xml:space="preserve"> </v>
      </c>
      <c r="D40" s="3" t="str">
        <f t="shared" si="38"/>
        <v xml:space="preserve"> </v>
      </c>
      <c r="E40" s="3" t="str">
        <f t="shared" si="38"/>
        <v xml:space="preserve"> </v>
      </c>
      <c r="F40" s="3" t="str">
        <f t="shared" si="38"/>
        <v xml:space="preserve"> </v>
      </c>
      <c r="G40" s="3" t="str">
        <f t="shared" si="38"/>
        <v xml:space="preserve"> </v>
      </c>
      <c r="H40" s="3" t="str">
        <f t="shared" si="38"/>
        <v xml:space="preserve"> </v>
      </c>
      <c r="I40" s="3" t="str">
        <f t="shared" si="38"/>
        <v xml:space="preserve"> </v>
      </c>
      <c r="J40" s="3" t="str">
        <f t="shared" si="38"/>
        <v xml:space="preserve"> </v>
      </c>
      <c r="K40" s="3" t="str">
        <f t="shared" si="38"/>
        <v xml:space="preserve"> </v>
      </c>
      <c r="L40" s="3" t="str">
        <f t="shared" si="38"/>
        <v xml:space="preserve"> </v>
      </c>
      <c r="M40" s="3" t="str">
        <f t="shared" si="38"/>
        <v xml:space="preserve"> </v>
      </c>
    </row>
  </sheetData>
  <mergeCells count="3">
    <mergeCell ref="A21:M21"/>
    <mergeCell ref="A22:M22"/>
    <mergeCell ref="A2:P2"/>
  </mergeCells>
  <conditionalFormatting sqref="A4:A12">
    <cfRule type="expression" dxfId="12" priority="9">
      <formula>EXACT(A4,T4)</formula>
    </cfRule>
    <cfRule type="expression" dxfId="11" priority="10">
      <formula>O4&gt;12</formula>
    </cfRule>
  </conditionalFormatting>
  <conditionalFormatting sqref="A13:A20">
    <cfRule type="expression" dxfId="10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W9" sqref="W9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273</v>
      </c>
    </row>
    <row r="2" spans="1:20" x14ac:dyDescent="0.25">
      <c r="A2" s="35" t="s">
        <v>295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296</v>
      </c>
      <c r="B4" s="1">
        <v>30</v>
      </c>
      <c r="C4" s="1">
        <v>31</v>
      </c>
      <c r="D4" s="1">
        <v>19</v>
      </c>
      <c r="E4" s="1">
        <v>6</v>
      </c>
      <c r="F4" s="1">
        <v>106</v>
      </c>
      <c r="G4" s="1">
        <v>73</v>
      </c>
      <c r="H4" s="1">
        <v>33</v>
      </c>
      <c r="I4" s="1">
        <v>3</v>
      </c>
      <c r="J4" s="1">
        <v>31</v>
      </c>
      <c r="K4" s="1">
        <v>0</v>
      </c>
      <c r="L4" s="1">
        <v>0</v>
      </c>
      <c r="M4" s="1">
        <v>125</v>
      </c>
      <c r="N4" s="1">
        <f>VLOOKUP(A4,Games!$A$2:$D$527,3,FALSE)</f>
        <v>0</v>
      </c>
      <c r="O4" s="1">
        <f>VLOOKUP(A4,Games!$A$2:$D$527,4,FALSE)</f>
        <v>30</v>
      </c>
      <c r="P4" s="3">
        <f>(R4-S4)/B4</f>
        <v>10.483333333333333</v>
      </c>
      <c r="R4">
        <f>SUM(M4,I4,H4,(G4*1.5),F4)</f>
        <v>376.5</v>
      </c>
      <c r="S4">
        <f>SUM((J4*2),(K4*3),(L4*4))</f>
        <v>62</v>
      </c>
      <c r="T4" t="str">
        <f>IFERROR(VLOOKUP(A4,Games!$I$2:$I$246,1,FALSE)," ")</f>
        <v xml:space="preserve"> </v>
      </c>
    </row>
    <row r="5" spans="1:20" x14ac:dyDescent="0.25">
      <c r="A5" s="2" t="s">
        <v>344</v>
      </c>
      <c r="B5" s="1">
        <v>27</v>
      </c>
      <c r="C5" s="1">
        <v>113</v>
      </c>
      <c r="D5" s="1">
        <v>20</v>
      </c>
      <c r="E5" s="1">
        <v>48</v>
      </c>
      <c r="F5" s="1">
        <v>169</v>
      </c>
      <c r="G5" s="1">
        <v>36</v>
      </c>
      <c r="H5" s="1">
        <v>42</v>
      </c>
      <c r="I5" s="1">
        <v>12</v>
      </c>
      <c r="J5" s="1">
        <v>55</v>
      </c>
      <c r="K5" s="1">
        <v>0</v>
      </c>
      <c r="L5" s="1">
        <v>1</v>
      </c>
      <c r="M5" s="1">
        <v>334</v>
      </c>
      <c r="N5" s="1">
        <f>VLOOKUP(A5,Games!$A$2:$D$527,3,FALSE)</f>
        <v>0</v>
      </c>
      <c r="O5" s="1">
        <f>VLOOKUP(A5,Games!$A$2:$D$527,4,FALSE)</f>
        <v>27</v>
      </c>
      <c r="P5" s="3">
        <f t="shared" ref="P5:P11" si="0">(R5-S5)/B5</f>
        <v>18.407407407407408</v>
      </c>
      <c r="R5">
        <f t="shared" ref="R5:R11" si="1">SUM(M5,I5,H5,(G5*1.5),F5)</f>
        <v>611</v>
      </c>
      <c r="S5">
        <f t="shared" ref="S5:S11" si="2">SUM((J5*2),(K5*3),(L5*4))</f>
        <v>114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27</v>
      </c>
      <c r="C6" s="1">
        <v>78</v>
      </c>
      <c r="D6" s="1">
        <v>10</v>
      </c>
      <c r="E6" s="1">
        <v>32</v>
      </c>
      <c r="F6" s="1">
        <v>98</v>
      </c>
      <c r="G6" s="1">
        <v>38</v>
      </c>
      <c r="H6" s="1">
        <v>29</v>
      </c>
      <c r="I6" s="1">
        <v>5</v>
      </c>
      <c r="J6" s="1">
        <v>28</v>
      </c>
      <c r="K6" s="1">
        <v>0</v>
      </c>
      <c r="L6" s="1">
        <v>0</v>
      </c>
      <c r="M6" s="1">
        <v>218</v>
      </c>
      <c r="N6" s="1">
        <f>VLOOKUP(A6,Games!$A$2:$D$527,3,FALSE)</f>
        <v>1</v>
      </c>
      <c r="O6" s="1">
        <f>VLOOKUP(A6,Games!$A$2:$D$527,4,FALSE)</f>
        <v>28</v>
      </c>
      <c r="P6" s="3">
        <f t="shared" si="0"/>
        <v>13</v>
      </c>
      <c r="R6">
        <f t="shared" si="1"/>
        <v>407</v>
      </c>
      <c r="S6">
        <f t="shared" si="2"/>
        <v>56</v>
      </c>
      <c r="T6" t="str">
        <f>IFERROR(VLOOKUP(A6,Games!$I$2:$I$246,1,FALSE)," ")</f>
        <v xml:space="preserve"> </v>
      </c>
    </row>
    <row r="7" spans="1:20" x14ac:dyDescent="0.25">
      <c r="A7" s="2" t="s">
        <v>298</v>
      </c>
      <c r="B7" s="1">
        <v>26</v>
      </c>
      <c r="C7" s="1">
        <v>60</v>
      </c>
      <c r="D7" s="1">
        <v>24</v>
      </c>
      <c r="E7" s="1">
        <v>22</v>
      </c>
      <c r="F7" s="1">
        <v>96</v>
      </c>
      <c r="G7" s="1">
        <v>49</v>
      </c>
      <c r="H7" s="1">
        <v>36</v>
      </c>
      <c r="I7" s="1">
        <v>6</v>
      </c>
      <c r="J7" s="1">
        <v>33</v>
      </c>
      <c r="K7" s="1">
        <v>1</v>
      </c>
      <c r="L7" s="1">
        <v>0</v>
      </c>
      <c r="M7" s="1">
        <v>214</v>
      </c>
      <c r="N7" s="1">
        <f>VLOOKUP(A7,Games!$A$2:$D$527,3,FALSE)</f>
        <v>1</v>
      </c>
      <c r="O7" s="1">
        <f>VLOOKUP(A7,Games!$A$2:$D$527,4,FALSE)</f>
        <v>27</v>
      </c>
      <c r="P7" s="3">
        <f t="shared" si="0"/>
        <v>13.711538461538462</v>
      </c>
      <c r="R7">
        <f t="shared" si="1"/>
        <v>425.5</v>
      </c>
      <c r="S7">
        <f t="shared" si="2"/>
        <v>69</v>
      </c>
      <c r="T7" t="str">
        <f>IFERROR(VLOOKUP(A7,Games!$I$2:$I$246,1,FALSE)," ")</f>
        <v xml:space="preserve"> </v>
      </c>
    </row>
    <row r="8" spans="1:20" x14ac:dyDescent="0.25">
      <c r="A8" s="2" t="s">
        <v>299</v>
      </c>
      <c r="B8" s="1">
        <v>26</v>
      </c>
      <c r="C8" s="1">
        <v>54</v>
      </c>
      <c r="D8" s="1">
        <v>30</v>
      </c>
      <c r="E8" s="1">
        <v>14</v>
      </c>
      <c r="F8" s="1">
        <v>61</v>
      </c>
      <c r="G8" s="1">
        <v>55</v>
      </c>
      <c r="H8" s="1">
        <v>59</v>
      </c>
      <c r="I8" s="1">
        <v>0</v>
      </c>
      <c r="J8" s="1">
        <v>37</v>
      </c>
      <c r="K8" s="1">
        <v>0</v>
      </c>
      <c r="L8" s="1">
        <v>0</v>
      </c>
      <c r="M8" s="1">
        <v>212</v>
      </c>
      <c r="N8" s="1">
        <f>VLOOKUP(A8,Games!$A$2:$D$527,3,FALSE)</f>
        <v>0</v>
      </c>
      <c r="O8" s="1">
        <f>VLOOKUP(A8,Games!$A$2:$D$527,4,FALSE)</f>
        <v>26</v>
      </c>
      <c r="P8" s="3">
        <f t="shared" si="0"/>
        <v>13.096153846153847</v>
      </c>
      <c r="R8">
        <f t="shared" si="1"/>
        <v>414.5</v>
      </c>
      <c r="S8">
        <f t="shared" si="2"/>
        <v>74</v>
      </c>
      <c r="T8" t="str">
        <f>IFERROR(VLOOKUP(A8,Games!$I$2:$I$246,1,FALSE)," ")</f>
        <v xml:space="preserve"> </v>
      </c>
    </row>
    <row r="9" spans="1:20" x14ac:dyDescent="0.25">
      <c r="A9" s="2" t="s">
        <v>302</v>
      </c>
      <c r="B9" s="1">
        <v>26</v>
      </c>
      <c r="C9" s="1">
        <v>128</v>
      </c>
      <c r="D9" s="1">
        <v>10</v>
      </c>
      <c r="E9" s="1">
        <v>66</v>
      </c>
      <c r="F9" s="1">
        <v>278</v>
      </c>
      <c r="G9" s="1">
        <v>76</v>
      </c>
      <c r="H9" s="1">
        <v>51</v>
      </c>
      <c r="I9" s="1">
        <v>16</v>
      </c>
      <c r="J9" s="1">
        <v>34</v>
      </c>
      <c r="K9" s="1">
        <v>0</v>
      </c>
      <c r="L9" s="1">
        <v>2</v>
      </c>
      <c r="M9" s="1">
        <v>352</v>
      </c>
      <c r="N9" s="1">
        <f>VLOOKUP(A9,Games!$A$2:$D$527,3,FALSE)</f>
        <v>1</v>
      </c>
      <c r="O9" s="1">
        <f>VLOOKUP(A9,Games!$A$2:$D$527,4,FALSE)</f>
        <v>27</v>
      </c>
      <c r="P9" s="3">
        <f t="shared" si="0"/>
        <v>28.26923076923077</v>
      </c>
      <c r="R9">
        <f t="shared" si="1"/>
        <v>811</v>
      </c>
      <c r="S9">
        <f t="shared" si="2"/>
        <v>76</v>
      </c>
      <c r="T9" t="str">
        <f>IFERROR(VLOOKUP(A9,Games!$I$2:$I$246,1,FALSE)," ")</f>
        <v xml:space="preserve"> </v>
      </c>
    </row>
    <row r="10" spans="1:20" x14ac:dyDescent="0.25">
      <c r="A10" s="2" t="s">
        <v>300</v>
      </c>
      <c r="B10" s="1">
        <v>25</v>
      </c>
      <c r="C10" s="1">
        <v>15</v>
      </c>
      <c r="D10" s="1">
        <v>1</v>
      </c>
      <c r="E10" s="1">
        <v>6</v>
      </c>
      <c r="F10" s="1">
        <v>98</v>
      </c>
      <c r="G10" s="1">
        <v>13</v>
      </c>
      <c r="H10" s="1">
        <v>11</v>
      </c>
      <c r="I10" s="1">
        <v>0</v>
      </c>
      <c r="J10" s="1">
        <v>33</v>
      </c>
      <c r="K10" s="1">
        <v>0</v>
      </c>
      <c r="L10" s="1">
        <v>0</v>
      </c>
      <c r="M10" s="1">
        <v>39</v>
      </c>
      <c r="N10" s="1">
        <f>VLOOKUP(A10,Games!$A$2:$D$527,3,FALSE)</f>
        <v>0</v>
      </c>
      <c r="O10" s="1">
        <f>VLOOKUP(A10,Games!$A$2:$D$527,4,FALSE)</f>
        <v>25</v>
      </c>
      <c r="P10" s="3">
        <f t="shared" si="0"/>
        <v>4.0599999999999996</v>
      </c>
      <c r="R10">
        <f t="shared" si="1"/>
        <v>167.5</v>
      </c>
      <c r="S10">
        <f t="shared" si="2"/>
        <v>66</v>
      </c>
      <c r="T10" t="str">
        <f>IFERROR(VLOOKUP(A10,Games!$I$2:$I$246,1,FALSE)," ")</f>
        <v xml:space="preserve"> </v>
      </c>
    </row>
    <row r="11" spans="1:20" x14ac:dyDescent="0.25">
      <c r="A11" s="2" t="s">
        <v>297</v>
      </c>
      <c r="B11" s="1">
        <v>17</v>
      </c>
      <c r="C11" s="1">
        <v>18</v>
      </c>
      <c r="D11" s="1">
        <v>0</v>
      </c>
      <c r="E11" s="1">
        <v>4</v>
      </c>
      <c r="F11" s="1">
        <v>90</v>
      </c>
      <c r="G11" s="1">
        <v>11</v>
      </c>
      <c r="H11" s="1">
        <v>9</v>
      </c>
      <c r="I11" s="1">
        <v>1</v>
      </c>
      <c r="J11" s="1">
        <v>39</v>
      </c>
      <c r="K11" s="1">
        <v>0</v>
      </c>
      <c r="L11" s="1">
        <v>0</v>
      </c>
      <c r="M11" s="1">
        <v>40</v>
      </c>
      <c r="N11" s="1">
        <f>VLOOKUP(A11,Games!$A$2:$D$527,3,FALSE)</f>
        <v>0</v>
      </c>
      <c r="O11" s="1">
        <f>VLOOKUP(A11,Games!$A$2:$D$527,4,FALSE)</f>
        <v>17</v>
      </c>
      <c r="P11" s="3">
        <f t="shared" si="0"/>
        <v>4.617647058823529</v>
      </c>
      <c r="R11">
        <f t="shared" si="1"/>
        <v>156.5</v>
      </c>
      <c r="S11">
        <f t="shared" si="2"/>
        <v>78</v>
      </c>
      <c r="T11" t="str">
        <f>IFERROR(VLOOKUP(A11,Games!$I$2:$I$246,1,FALSE)," ")</f>
        <v xml:space="preserve"> </v>
      </c>
    </row>
    <row r="12" spans="1:20" x14ac:dyDescent="0.25">
      <c r="A12" s="2" t="s">
        <v>317</v>
      </c>
      <c r="B12" s="1">
        <v>13</v>
      </c>
      <c r="C12" s="1">
        <v>19</v>
      </c>
      <c r="D12" s="1">
        <v>16</v>
      </c>
      <c r="E12" s="1">
        <v>14</v>
      </c>
      <c r="F12" s="1">
        <v>54</v>
      </c>
      <c r="G12" s="1">
        <v>18</v>
      </c>
      <c r="H12" s="1">
        <v>22</v>
      </c>
      <c r="I12" s="1">
        <v>12</v>
      </c>
      <c r="J12" s="1">
        <v>7</v>
      </c>
      <c r="K12" s="1">
        <v>0</v>
      </c>
      <c r="L12" s="1">
        <v>2</v>
      </c>
      <c r="M12" s="1">
        <v>100</v>
      </c>
      <c r="N12" s="1">
        <f>VLOOKUP(A12,Games!$A$2:$D$527,3,FALSE)</f>
        <v>1</v>
      </c>
      <c r="O12" s="1">
        <f>VLOOKUP(A12,Games!$A$2:$D$527,4,FALSE)</f>
        <v>14</v>
      </c>
      <c r="P12" s="3">
        <f t="shared" ref="P12" si="3">(R12-S12)/B12</f>
        <v>14.846153846153847</v>
      </c>
      <c r="R12">
        <f t="shared" ref="R12" si="4">SUM(M12,I12,H12,(G12*1.5),F12)</f>
        <v>215</v>
      </c>
      <c r="S12">
        <f t="shared" ref="S12" si="5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373</v>
      </c>
      <c r="B13" s="1">
        <v>3</v>
      </c>
      <c r="C13" s="1">
        <v>2</v>
      </c>
      <c r="D13" s="1">
        <v>1</v>
      </c>
      <c r="E13" s="1">
        <v>3</v>
      </c>
      <c r="F13" s="1">
        <v>13</v>
      </c>
      <c r="G13" s="1">
        <v>5</v>
      </c>
      <c r="H13" s="1">
        <v>8</v>
      </c>
      <c r="I13" s="1">
        <v>1</v>
      </c>
      <c r="J13" s="1">
        <v>8</v>
      </c>
      <c r="K13" s="1">
        <v>0</v>
      </c>
      <c r="L13" s="1">
        <v>0</v>
      </c>
      <c r="M13" s="1">
        <v>10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5" si="6">(R13-S13)/B13</f>
        <v>7.833333333333333</v>
      </c>
      <c r="R13">
        <f t="shared" ref="R13:R15" si="7">SUM(M13,I13,H13,(G13*1.5),F13)</f>
        <v>39.5</v>
      </c>
      <c r="S13">
        <f t="shared" ref="S13:S15" si="8">SUM((J13*2),(K13*3),(L13*4))</f>
        <v>16</v>
      </c>
      <c r="T13" t="str">
        <f>IFERROR(VLOOKUP(A13,Games!$I$2:$I$246,1,FALSE)," ")</f>
        <v xml:space="preserve"> </v>
      </c>
    </row>
    <row r="14" spans="1:20" x14ac:dyDescent="0.25">
      <c r="A14" s="2" t="s">
        <v>411</v>
      </c>
      <c r="B14" s="1">
        <v>1</v>
      </c>
      <c r="C14" s="1">
        <v>0</v>
      </c>
      <c r="D14" s="1">
        <v>2</v>
      </c>
      <c r="E14" s="1">
        <v>1</v>
      </c>
      <c r="F14" s="1">
        <v>3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7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12</v>
      </c>
      <c r="R14">
        <f t="shared" si="7"/>
        <v>12</v>
      </c>
      <c r="S14">
        <f t="shared" si="8"/>
        <v>0</v>
      </c>
      <c r="T14" t="str">
        <f>IFERROR(VLOOKUP(A14,Games!$I$2:$I$246,1,FALSE)," ")</f>
        <v xml:space="preserve"> </v>
      </c>
    </row>
    <row r="15" spans="1:20" x14ac:dyDescent="0.25">
      <c r="A15" s="2" t="s">
        <v>402</v>
      </c>
      <c r="B15" s="1">
        <v>1</v>
      </c>
      <c r="C15" s="1">
        <v>0</v>
      </c>
      <c r="D15" s="1">
        <v>0</v>
      </c>
      <c r="E15" s="1">
        <v>0</v>
      </c>
      <c r="F15" s="1">
        <v>2</v>
      </c>
      <c r="G15" s="1">
        <v>1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4.5</v>
      </c>
      <c r="R15">
        <f t="shared" si="7"/>
        <v>4.5</v>
      </c>
      <c r="S15">
        <f t="shared" si="8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16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</row>
    <row r="18" spans="1:16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16" x14ac:dyDescent="0.25">
      <c r="A19" s="24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6" x14ac:dyDescent="0.25">
      <c r="A20" s="35" t="s">
        <v>295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6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16" x14ac:dyDescent="0.25">
      <c r="A22" s="2" t="str">
        <f t="shared" ref="A22:A36" si="9">IF(A4=""," ",A4)</f>
        <v>Daniel Sheehan</v>
      </c>
      <c r="B22" s="1"/>
      <c r="C22" s="3">
        <f t="shared" ref="C22:M22" si="10">IF(ISNUMBER($B4),C4/$B4," ")</f>
        <v>1.0333333333333334</v>
      </c>
      <c r="D22" s="3">
        <f t="shared" si="10"/>
        <v>0.6333333333333333</v>
      </c>
      <c r="E22" s="3">
        <f t="shared" si="10"/>
        <v>0.2</v>
      </c>
      <c r="F22" s="3">
        <f t="shared" si="10"/>
        <v>3.5333333333333332</v>
      </c>
      <c r="G22" s="3">
        <f t="shared" si="10"/>
        <v>2.4333333333333331</v>
      </c>
      <c r="H22" s="3">
        <f t="shared" si="10"/>
        <v>1.1000000000000001</v>
      </c>
      <c r="I22" s="3">
        <f t="shared" si="10"/>
        <v>0.1</v>
      </c>
      <c r="J22" s="3">
        <f t="shared" si="10"/>
        <v>1.0333333333333334</v>
      </c>
      <c r="K22" s="3">
        <f t="shared" si="10"/>
        <v>0</v>
      </c>
      <c r="L22" s="3">
        <f t="shared" si="10"/>
        <v>0</v>
      </c>
      <c r="M22" s="3">
        <f t="shared" si="10"/>
        <v>4.166666666666667</v>
      </c>
    </row>
    <row r="23" spans="1:16" x14ac:dyDescent="0.25">
      <c r="A23" s="2" t="str">
        <f t="shared" si="9"/>
        <v>Tom Hart</v>
      </c>
      <c r="B23" s="1"/>
      <c r="C23" s="3">
        <f t="shared" ref="C23:M23" si="11">IF(ISNUMBER($B5),C5/$B5," ")</f>
        <v>4.1851851851851851</v>
      </c>
      <c r="D23" s="3">
        <f t="shared" si="11"/>
        <v>0.7407407407407407</v>
      </c>
      <c r="E23" s="3">
        <f t="shared" si="11"/>
        <v>1.7777777777777777</v>
      </c>
      <c r="F23" s="3">
        <f t="shared" si="11"/>
        <v>6.2592592592592595</v>
      </c>
      <c r="G23" s="3">
        <f t="shared" si="11"/>
        <v>1.3333333333333333</v>
      </c>
      <c r="H23" s="3">
        <f t="shared" si="11"/>
        <v>1.5555555555555556</v>
      </c>
      <c r="I23" s="3">
        <f t="shared" si="11"/>
        <v>0.44444444444444442</v>
      </c>
      <c r="J23" s="3">
        <f t="shared" si="11"/>
        <v>2.0370370370370372</v>
      </c>
      <c r="K23" s="3">
        <f t="shared" si="11"/>
        <v>0</v>
      </c>
      <c r="L23" s="3">
        <f t="shared" si="11"/>
        <v>3.7037037037037035E-2</v>
      </c>
      <c r="M23" s="3">
        <f t="shared" si="11"/>
        <v>12.37037037037037</v>
      </c>
    </row>
    <row r="24" spans="1:16" x14ac:dyDescent="0.25">
      <c r="A24" s="2" t="str">
        <f t="shared" si="9"/>
        <v>Val Baxter</v>
      </c>
      <c r="B24" s="1"/>
      <c r="C24" s="3">
        <f t="shared" ref="C24:M24" si="12">IF(ISNUMBER($B6),C6/$B6," ")</f>
        <v>2.8888888888888888</v>
      </c>
      <c r="D24" s="3">
        <f t="shared" si="12"/>
        <v>0.37037037037037035</v>
      </c>
      <c r="E24" s="3">
        <f t="shared" si="12"/>
        <v>1.1851851851851851</v>
      </c>
      <c r="F24" s="3">
        <f t="shared" si="12"/>
        <v>3.6296296296296298</v>
      </c>
      <c r="G24" s="3">
        <f t="shared" si="12"/>
        <v>1.4074074074074074</v>
      </c>
      <c r="H24" s="3">
        <f t="shared" si="12"/>
        <v>1.0740740740740742</v>
      </c>
      <c r="I24" s="3">
        <f t="shared" si="12"/>
        <v>0.18518518518518517</v>
      </c>
      <c r="J24" s="3">
        <f t="shared" si="12"/>
        <v>1.037037037037037</v>
      </c>
      <c r="K24" s="3">
        <f t="shared" si="12"/>
        <v>0</v>
      </c>
      <c r="L24" s="3">
        <f t="shared" si="12"/>
        <v>0</v>
      </c>
      <c r="M24" s="3">
        <f t="shared" si="12"/>
        <v>8.0740740740740744</v>
      </c>
    </row>
    <row r="25" spans="1:16" x14ac:dyDescent="0.25">
      <c r="A25" s="2" t="str">
        <f t="shared" si="9"/>
        <v>Travis Naden</v>
      </c>
      <c r="B25" s="1"/>
      <c r="C25" s="3">
        <f t="shared" ref="C25:M25" si="13">IF(ISNUMBER($B7),C7/$B7," ")</f>
        <v>2.3076923076923075</v>
      </c>
      <c r="D25" s="3">
        <f t="shared" si="13"/>
        <v>0.92307692307692313</v>
      </c>
      <c r="E25" s="3">
        <f t="shared" si="13"/>
        <v>0.84615384615384615</v>
      </c>
      <c r="F25" s="3">
        <f t="shared" si="13"/>
        <v>3.6923076923076925</v>
      </c>
      <c r="G25" s="3">
        <f t="shared" si="13"/>
        <v>1.8846153846153846</v>
      </c>
      <c r="H25" s="3">
        <f t="shared" si="13"/>
        <v>1.3846153846153846</v>
      </c>
      <c r="I25" s="3">
        <f t="shared" si="13"/>
        <v>0.23076923076923078</v>
      </c>
      <c r="J25" s="3">
        <f t="shared" si="13"/>
        <v>1.2692307692307692</v>
      </c>
      <c r="K25" s="3">
        <f t="shared" si="13"/>
        <v>3.8461538461538464E-2</v>
      </c>
      <c r="L25" s="3">
        <f t="shared" si="13"/>
        <v>0</v>
      </c>
      <c r="M25" s="3">
        <f t="shared" si="13"/>
        <v>8.2307692307692299</v>
      </c>
    </row>
    <row r="26" spans="1:16" x14ac:dyDescent="0.25">
      <c r="A26" s="2" t="str">
        <f t="shared" si="9"/>
        <v>Bradley Matheson</v>
      </c>
      <c r="B26" s="1"/>
      <c r="C26" s="3">
        <f t="shared" ref="C26:M26" si="14">IF(ISNUMBER($B8),C8/$B8," ")</f>
        <v>2.0769230769230771</v>
      </c>
      <c r="D26" s="3">
        <f t="shared" si="14"/>
        <v>1.1538461538461537</v>
      </c>
      <c r="E26" s="3">
        <f t="shared" si="14"/>
        <v>0.53846153846153844</v>
      </c>
      <c r="F26" s="3">
        <f t="shared" si="14"/>
        <v>2.3461538461538463</v>
      </c>
      <c r="G26" s="3">
        <f t="shared" si="14"/>
        <v>2.1153846153846154</v>
      </c>
      <c r="H26" s="3">
        <f t="shared" si="14"/>
        <v>2.2692307692307692</v>
      </c>
      <c r="I26" s="3">
        <f t="shared" si="14"/>
        <v>0</v>
      </c>
      <c r="J26" s="3">
        <f t="shared" si="14"/>
        <v>1.4230769230769231</v>
      </c>
      <c r="K26" s="3">
        <f t="shared" si="14"/>
        <v>0</v>
      </c>
      <c r="L26" s="3">
        <f t="shared" si="14"/>
        <v>0</v>
      </c>
      <c r="M26" s="3">
        <f t="shared" si="14"/>
        <v>8.1538461538461533</v>
      </c>
    </row>
    <row r="27" spans="1:16" x14ac:dyDescent="0.25">
      <c r="A27" s="2" t="str">
        <f t="shared" si="9"/>
        <v>Peter Flint</v>
      </c>
      <c r="B27" s="1"/>
      <c r="C27" s="3">
        <f t="shared" ref="C27:M27" si="15">IF(ISNUMBER($B9),C9/$B9," ")</f>
        <v>4.9230769230769234</v>
      </c>
      <c r="D27" s="3">
        <f t="shared" si="15"/>
        <v>0.38461538461538464</v>
      </c>
      <c r="E27" s="3">
        <f t="shared" si="15"/>
        <v>2.5384615384615383</v>
      </c>
      <c r="F27" s="3">
        <f t="shared" si="15"/>
        <v>10.692307692307692</v>
      </c>
      <c r="G27" s="3">
        <f t="shared" si="15"/>
        <v>2.9230769230769229</v>
      </c>
      <c r="H27" s="3">
        <f t="shared" si="15"/>
        <v>1.9615384615384615</v>
      </c>
      <c r="I27" s="3">
        <f t="shared" si="15"/>
        <v>0.61538461538461542</v>
      </c>
      <c r="J27" s="3">
        <f t="shared" si="15"/>
        <v>1.3076923076923077</v>
      </c>
      <c r="K27" s="3">
        <f t="shared" si="15"/>
        <v>0</v>
      </c>
      <c r="L27" s="3">
        <f t="shared" si="15"/>
        <v>7.6923076923076927E-2</v>
      </c>
      <c r="M27" s="3">
        <f t="shared" si="15"/>
        <v>13.538461538461538</v>
      </c>
    </row>
    <row r="28" spans="1:16" x14ac:dyDescent="0.25">
      <c r="A28" s="2" t="str">
        <f t="shared" si="9"/>
        <v>Brendan Willingham</v>
      </c>
      <c r="B28" s="1"/>
      <c r="C28" s="3">
        <f t="shared" ref="C28:M28" si="16">IF(ISNUMBER($B10),C10/$B10," ")</f>
        <v>0.6</v>
      </c>
      <c r="D28" s="3">
        <f t="shared" si="16"/>
        <v>0.04</v>
      </c>
      <c r="E28" s="3">
        <f t="shared" si="16"/>
        <v>0.24</v>
      </c>
      <c r="F28" s="3">
        <f t="shared" si="16"/>
        <v>3.92</v>
      </c>
      <c r="G28" s="3">
        <f t="shared" si="16"/>
        <v>0.52</v>
      </c>
      <c r="H28" s="3">
        <f t="shared" si="16"/>
        <v>0.44</v>
      </c>
      <c r="I28" s="3">
        <f t="shared" si="16"/>
        <v>0</v>
      </c>
      <c r="J28" s="3">
        <f t="shared" si="16"/>
        <v>1.32</v>
      </c>
      <c r="K28" s="3">
        <f t="shared" si="16"/>
        <v>0</v>
      </c>
      <c r="L28" s="3">
        <f t="shared" si="16"/>
        <v>0</v>
      </c>
      <c r="M28" s="3">
        <f t="shared" si="16"/>
        <v>1.56</v>
      </c>
    </row>
    <row r="29" spans="1:16" x14ac:dyDescent="0.25">
      <c r="A29" s="2" t="str">
        <f t="shared" si="9"/>
        <v>Trent Naden</v>
      </c>
      <c r="B29" s="1"/>
      <c r="C29" s="3">
        <f t="shared" ref="C29:M29" si="17">IF(ISNUMBER($B11),C11/$B11," ")</f>
        <v>1.0588235294117647</v>
      </c>
      <c r="D29" s="3">
        <f t="shared" si="17"/>
        <v>0</v>
      </c>
      <c r="E29" s="3">
        <f t="shared" si="17"/>
        <v>0.23529411764705882</v>
      </c>
      <c r="F29" s="3">
        <f t="shared" si="17"/>
        <v>5.2941176470588234</v>
      </c>
      <c r="G29" s="3">
        <f t="shared" si="17"/>
        <v>0.6470588235294118</v>
      </c>
      <c r="H29" s="3">
        <f t="shared" si="17"/>
        <v>0.52941176470588236</v>
      </c>
      <c r="I29" s="3">
        <f t="shared" si="17"/>
        <v>5.8823529411764705E-2</v>
      </c>
      <c r="J29" s="3">
        <f t="shared" si="17"/>
        <v>2.2941176470588234</v>
      </c>
      <c r="K29" s="3">
        <f t="shared" si="17"/>
        <v>0</v>
      </c>
      <c r="L29" s="3">
        <f t="shared" si="17"/>
        <v>0</v>
      </c>
      <c r="M29" s="3">
        <f t="shared" si="17"/>
        <v>2.3529411764705883</v>
      </c>
    </row>
    <row r="30" spans="1:16" x14ac:dyDescent="0.25">
      <c r="A30" s="2" t="str">
        <f t="shared" si="9"/>
        <v>Isaac Cregan</v>
      </c>
      <c r="B30" s="1"/>
      <c r="C30" s="3">
        <f t="shared" ref="C30:M30" si="18">IF(ISNUMBER($B12),C12/$B12," ")</f>
        <v>1.4615384615384615</v>
      </c>
      <c r="D30" s="3">
        <f t="shared" si="18"/>
        <v>1.2307692307692308</v>
      </c>
      <c r="E30" s="3">
        <f t="shared" si="18"/>
        <v>1.0769230769230769</v>
      </c>
      <c r="F30" s="3">
        <f t="shared" si="18"/>
        <v>4.1538461538461542</v>
      </c>
      <c r="G30" s="3">
        <f t="shared" si="18"/>
        <v>1.3846153846153846</v>
      </c>
      <c r="H30" s="3">
        <f t="shared" si="18"/>
        <v>1.6923076923076923</v>
      </c>
      <c r="I30" s="3">
        <f t="shared" si="18"/>
        <v>0.92307692307692313</v>
      </c>
      <c r="J30" s="3">
        <f t="shared" si="18"/>
        <v>0.53846153846153844</v>
      </c>
      <c r="K30" s="3">
        <f t="shared" si="18"/>
        <v>0</v>
      </c>
      <c r="L30" s="3">
        <f t="shared" si="18"/>
        <v>0.15384615384615385</v>
      </c>
      <c r="M30" s="3">
        <f t="shared" si="18"/>
        <v>7.6923076923076925</v>
      </c>
    </row>
    <row r="31" spans="1:16" x14ac:dyDescent="0.25">
      <c r="A31" s="2" t="str">
        <f t="shared" si="9"/>
        <v>Manasa Rounds</v>
      </c>
      <c r="B31" s="1"/>
      <c r="C31" s="3">
        <f t="shared" ref="C31:M31" si="19">IF(ISNUMBER($B13),C13/$B13," ")</f>
        <v>0.66666666666666663</v>
      </c>
      <c r="D31" s="3">
        <f t="shared" si="19"/>
        <v>0.33333333333333331</v>
      </c>
      <c r="E31" s="3">
        <f t="shared" si="19"/>
        <v>1</v>
      </c>
      <c r="F31" s="3">
        <f t="shared" si="19"/>
        <v>4.333333333333333</v>
      </c>
      <c r="G31" s="3">
        <f t="shared" si="19"/>
        <v>1.6666666666666667</v>
      </c>
      <c r="H31" s="3">
        <f t="shared" si="19"/>
        <v>2.6666666666666665</v>
      </c>
      <c r="I31" s="3">
        <f t="shared" si="19"/>
        <v>0.33333333333333331</v>
      </c>
      <c r="J31" s="3">
        <f t="shared" si="19"/>
        <v>2.6666666666666665</v>
      </c>
      <c r="K31" s="3">
        <f t="shared" si="19"/>
        <v>0</v>
      </c>
      <c r="L31" s="3">
        <f t="shared" si="19"/>
        <v>0</v>
      </c>
      <c r="M31" s="3">
        <f t="shared" si="19"/>
        <v>3.3333333333333335</v>
      </c>
    </row>
    <row r="32" spans="1:16" x14ac:dyDescent="0.25">
      <c r="A32" s="2" t="str">
        <f t="shared" si="9"/>
        <v>Angus Hartman</v>
      </c>
      <c r="B32" s="1"/>
      <c r="C32" s="3">
        <f t="shared" ref="C32:M32" si="20">IF(ISNUMBER($B14),C14/$B14," ")</f>
        <v>0</v>
      </c>
      <c r="D32" s="3">
        <f t="shared" si="20"/>
        <v>2</v>
      </c>
      <c r="E32" s="3">
        <f t="shared" si="20"/>
        <v>1</v>
      </c>
      <c r="F32" s="3">
        <f t="shared" si="20"/>
        <v>3</v>
      </c>
      <c r="G32" s="3">
        <f t="shared" si="20"/>
        <v>0</v>
      </c>
      <c r="H32" s="3">
        <f t="shared" si="20"/>
        <v>2</v>
      </c>
      <c r="I32" s="3">
        <f t="shared" si="20"/>
        <v>0</v>
      </c>
      <c r="J32" s="3">
        <f t="shared" si="20"/>
        <v>0</v>
      </c>
      <c r="K32" s="3">
        <f t="shared" si="20"/>
        <v>0</v>
      </c>
      <c r="L32" s="3">
        <f t="shared" si="20"/>
        <v>0</v>
      </c>
      <c r="M32" s="3">
        <f t="shared" si="20"/>
        <v>7</v>
      </c>
    </row>
    <row r="33" spans="1:13" x14ac:dyDescent="0.25">
      <c r="A33" s="2" t="str">
        <f t="shared" si="9"/>
        <v>Byron Takavis</v>
      </c>
      <c r="B33" s="1"/>
      <c r="C33" s="3">
        <f t="shared" ref="C33:M33" si="21">IF(ISNUMBER($B15),C15/$B15," ")</f>
        <v>0</v>
      </c>
      <c r="D33" s="3">
        <f t="shared" si="21"/>
        <v>0</v>
      </c>
      <c r="E33" s="3">
        <f t="shared" si="21"/>
        <v>0</v>
      </c>
      <c r="F33" s="3">
        <f t="shared" si="21"/>
        <v>2</v>
      </c>
      <c r="G33" s="3">
        <f t="shared" si="21"/>
        <v>1</v>
      </c>
      <c r="H33" s="3">
        <f t="shared" si="21"/>
        <v>1</v>
      </c>
      <c r="I33" s="3">
        <f t="shared" si="21"/>
        <v>0</v>
      </c>
      <c r="J33" s="3">
        <f t="shared" si="21"/>
        <v>0</v>
      </c>
      <c r="K33" s="3">
        <f t="shared" si="21"/>
        <v>0</v>
      </c>
      <c r="L33" s="3">
        <f t="shared" si="21"/>
        <v>0</v>
      </c>
      <c r="M33" s="3">
        <f t="shared" si="21"/>
        <v>0</v>
      </c>
    </row>
    <row r="34" spans="1:13" x14ac:dyDescent="0.25">
      <c r="A34" s="2" t="str">
        <f t="shared" si="9"/>
        <v xml:space="preserve"> </v>
      </c>
      <c r="B34" s="1"/>
      <c r="C34" s="3" t="str">
        <f t="shared" ref="C34:M34" si="22">IF(ISNUMBER($B16),C16/$B16," ")</f>
        <v xml:space="preserve"> </v>
      </c>
      <c r="D34" s="3" t="str">
        <f t="shared" si="22"/>
        <v xml:space="preserve"> </v>
      </c>
      <c r="E34" s="3" t="str">
        <f t="shared" si="22"/>
        <v xml:space="preserve"> </v>
      </c>
      <c r="F34" s="3" t="str">
        <f t="shared" si="22"/>
        <v xml:space="preserve"> </v>
      </c>
      <c r="G34" s="3" t="str">
        <f t="shared" si="22"/>
        <v xml:space="preserve"> </v>
      </c>
      <c r="H34" s="3" t="str">
        <f t="shared" si="22"/>
        <v xml:space="preserve"> </v>
      </c>
      <c r="I34" s="3" t="str">
        <f t="shared" si="22"/>
        <v xml:space="preserve"> </v>
      </c>
      <c r="J34" s="3" t="str">
        <f t="shared" si="22"/>
        <v xml:space="preserve"> </v>
      </c>
      <c r="K34" s="3" t="str">
        <f t="shared" si="22"/>
        <v xml:space="preserve"> </v>
      </c>
      <c r="L34" s="3" t="str">
        <f t="shared" si="22"/>
        <v xml:space="preserve"> </v>
      </c>
      <c r="M34" s="3" t="str">
        <f t="shared" si="22"/>
        <v xml:space="preserve"> </v>
      </c>
    </row>
    <row r="35" spans="1:13" x14ac:dyDescent="0.25">
      <c r="A35" s="2" t="str">
        <f t="shared" si="9"/>
        <v xml:space="preserve"> </v>
      </c>
      <c r="B35" s="1"/>
      <c r="C35" s="3" t="str">
        <f t="shared" ref="C35:M36" si="23">IF(ISNUMBER($B17),C17/$B17," ")</f>
        <v xml:space="preserve"> </v>
      </c>
      <c r="D35" s="3" t="str">
        <f t="shared" si="23"/>
        <v xml:space="preserve"> </v>
      </c>
      <c r="E35" s="3" t="str">
        <f t="shared" si="23"/>
        <v xml:space="preserve"> </v>
      </c>
      <c r="F35" s="3" t="str">
        <f t="shared" si="23"/>
        <v xml:space="preserve"> </v>
      </c>
      <c r="G35" s="3" t="str">
        <f t="shared" si="23"/>
        <v xml:space="preserve"> </v>
      </c>
      <c r="H35" s="3" t="str">
        <f t="shared" si="23"/>
        <v xml:space="preserve"> </v>
      </c>
      <c r="I35" s="3" t="str">
        <f t="shared" si="23"/>
        <v xml:space="preserve"> </v>
      </c>
      <c r="J35" s="3" t="str">
        <f t="shared" si="23"/>
        <v xml:space="preserve"> </v>
      </c>
      <c r="K35" s="3" t="str">
        <f t="shared" si="23"/>
        <v xml:space="preserve"> </v>
      </c>
      <c r="L35" s="3" t="str">
        <f t="shared" si="23"/>
        <v xml:space="preserve"> </v>
      </c>
      <c r="M35" s="3" t="str">
        <f t="shared" si="23"/>
        <v xml:space="preserve"> </v>
      </c>
    </row>
    <row r="36" spans="1:13" x14ac:dyDescent="0.25">
      <c r="A36" s="2" t="str">
        <f t="shared" si="9"/>
        <v xml:space="preserve"> </v>
      </c>
      <c r="B36" s="1"/>
      <c r="C36" s="3" t="str">
        <f t="shared" si="23"/>
        <v xml:space="preserve"> </v>
      </c>
      <c r="D36" s="3" t="str">
        <f t="shared" si="23"/>
        <v xml:space="preserve"> </v>
      </c>
      <c r="E36" s="3" t="str">
        <f t="shared" si="23"/>
        <v xml:space="preserve"> </v>
      </c>
      <c r="F36" s="3" t="str">
        <f t="shared" si="23"/>
        <v xml:space="preserve"> </v>
      </c>
      <c r="G36" s="3" t="str">
        <f t="shared" si="23"/>
        <v xml:space="preserve"> </v>
      </c>
      <c r="H36" s="3" t="str">
        <f t="shared" si="23"/>
        <v xml:space="preserve"> </v>
      </c>
      <c r="I36" s="3" t="str">
        <f t="shared" si="23"/>
        <v xml:space="preserve"> </v>
      </c>
      <c r="J36" s="3" t="str">
        <f t="shared" si="23"/>
        <v xml:space="preserve"> </v>
      </c>
      <c r="K36" s="3" t="str">
        <f t="shared" si="23"/>
        <v xml:space="preserve"> </v>
      </c>
      <c r="L36" s="3" t="str">
        <f t="shared" si="23"/>
        <v xml:space="preserve"> </v>
      </c>
      <c r="M36" s="3" t="str">
        <f t="shared" si="23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9" priority="12">
      <formula>O4&gt;12</formula>
    </cfRule>
  </conditionalFormatting>
  <conditionalFormatting sqref="A4:A18">
    <cfRule type="expression" dxfId="8" priority="3">
      <formula>EXACT(A4,T4)</formula>
    </cfRule>
  </conditionalFormatting>
  <conditionalFormatting sqref="A17:A18">
    <cfRule type="expression" dxfId="7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T38"/>
  <sheetViews>
    <sheetView workbookViewId="0">
      <selection activeCell="Y7" sqref="Y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0" width="7" hidden="1" customWidth="1"/>
    <col min="21" max="22" width="9.140625" customWidth="1"/>
  </cols>
  <sheetData>
    <row r="1" spans="1:20" ht="15.75" thickBot="1" x14ac:dyDescent="0.3">
      <c r="A1" t="s">
        <v>407</v>
      </c>
    </row>
    <row r="2" spans="1:20" ht="16.5" thickTop="1" thickBot="1" x14ac:dyDescent="0.3">
      <c r="A2" s="38" t="s">
        <v>303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11" t="s">
        <v>303</v>
      </c>
    </row>
    <row r="3" spans="1:20" ht="15.75" thickTop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R3" t="s">
        <v>39</v>
      </c>
      <c r="S3" t="s">
        <v>40</v>
      </c>
    </row>
    <row r="4" spans="1:20" x14ac:dyDescent="0.25">
      <c r="A4" s="2" t="s">
        <v>309</v>
      </c>
      <c r="B4" s="1">
        <v>27</v>
      </c>
      <c r="C4" s="1">
        <v>12</v>
      </c>
      <c r="D4" s="1">
        <v>55</v>
      </c>
      <c r="E4" s="1">
        <v>5</v>
      </c>
      <c r="F4" s="1">
        <v>92</v>
      </c>
      <c r="G4" s="1">
        <v>53</v>
      </c>
      <c r="H4" s="1">
        <v>40</v>
      </c>
      <c r="I4" s="1">
        <v>2</v>
      </c>
      <c r="J4" s="1">
        <v>39</v>
      </c>
      <c r="K4" s="1">
        <v>0</v>
      </c>
      <c r="L4" s="1">
        <v>0</v>
      </c>
      <c r="M4" s="1">
        <v>194</v>
      </c>
      <c r="N4" s="1">
        <f>VLOOKUP(A4,Games!$A$2:$D$527,3,FALSE)</f>
        <v>0</v>
      </c>
      <c r="O4" s="1">
        <f>VLOOKUP(A4,Games!$A$2:$D$527,4,FALSE)</f>
        <v>27</v>
      </c>
      <c r="P4" s="3">
        <f>(R4-S4)/B4</f>
        <v>12.203703703703704</v>
      </c>
      <c r="R4">
        <f>SUM(M4,I4,H4,(G4*1.5),F4)</f>
        <v>407.5</v>
      </c>
      <c r="S4">
        <f>SUM((J4*2),(K4*3),(L4*4))</f>
        <v>78</v>
      </c>
      <c r="T4" t="str">
        <f>IFERROR(VLOOKUP(A4,Games!$I$2:$I$246,1,FALSE)," ")</f>
        <v xml:space="preserve"> </v>
      </c>
    </row>
    <row r="5" spans="1:20" x14ac:dyDescent="0.25">
      <c r="A5" s="2" t="s">
        <v>310</v>
      </c>
      <c r="B5" s="1">
        <v>27</v>
      </c>
      <c r="C5" s="1">
        <v>81</v>
      </c>
      <c r="D5" s="1">
        <v>11</v>
      </c>
      <c r="E5" s="1">
        <v>53</v>
      </c>
      <c r="F5" s="1">
        <v>85</v>
      </c>
      <c r="G5" s="1">
        <v>130</v>
      </c>
      <c r="H5" s="1">
        <v>58</v>
      </c>
      <c r="I5" s="1">
        <v>1</v>
      </c>
      <c r="J5" s="1">
        <v>29</v>
      </c>
      <c r="K5" s="1">
        <v>1</v>
      </c>
      <c r="L5" s="1">
        <v>0</v>
      </c>
      <c r="M5" s="1">
        <v>248</v>
      </c>
      <c r="N5" s="1">
        <f>VLOOKUP(A5,Games!$A$2:$D$527,3,FALSE)</f>
        <v>0</v>
      </c>
      <c r="O5" s="1">
        <f>VLOOKUP(A5,Games!$A$2:$D$527,4,FALSE)</f>
        <v>27</v>
      </c>
      <c r="P5" s="3">
        <f t="shared" ref="P5:P12" si="0">(R5-S5)/B5</f>
        <v>19.481481481481481</v>
      </c>
      <c r="R5">
        <f t="shared" ref="R5:R15" si="1">SUM(M5,I5,H5,(G5*1.5),F5)</f>
        <v>587</v>
      </c>
      <c r="S5">
        <f t="shared" ref="S5:S15" si="2">SUM((J5*2),(K5*3),(L5*4))</f>
        <v>61</v>
      </c>
      <c r="T5" t="str">
        <f>IFERROR(VLOOKUP(A5,Games!$I$2:$I$246,1,FALSE)," ")</f>
        <v xml:space="preserve"> </v>
      </c>
    </row>
    <row r="6" spans="1:20" x14ac:dyDescent="0.25">
      <c r="A6" s="2" t="s">
        <v>318</v>
      </c>
      <c r="B6" s="1">
        <v>27</v>
      </c>
      <c r="C6" s="1">
        <v>159</v>
      </c>
      <c r="D6" s="1">
        <v>19</v>
      </c>
      <c r="E6" s="1">
        <v>46</v>
      </c>
      <c r="F6" s="1">
        <v>294</v>
      </c>
      <c r="G6" s="1">
        <v>64</v>
      </c>
      <c r="H6" s="1">
        <v>22</v>
      </c>
      <c r="I6" s="1">
        <v>6</v>
      </c>
      <c r="J6" s="1">
        <v>26</v>
      </c>
      <c r="K6" s="1">
        <v>0</v>
      </c>
      <c r="L6" s="1">
        <v>3</v>
      </c>
      <c r="M6" s="1">
        <v>421</v>
      </c>
      <c r="N6" s="1">
        <f>VLOOKUP(A6,Games!$A$2:$D$527,3,FALSE)</f>
        <v>0</v>
      </c>
      <c r="O6" s="1">
        <f>VLOOKUP(A6,Games!$A$2:$D$527,4,FALSE)</f>
        <v>27</v>
      </c>
      <c r="P6" s="3">
        <f t="shared" si="0"/>
        <v>28.703703703703702</v>
      </c>
      <c r="R6">
        <f t="shared" si="1"/>
        <v>839</v>
      </c>
      <c r="S6">
        <f t="shared" si="2"/>
        <v>64</v>
      </c>
      <c r="T6" t="str">
        <f>IFERROR(VLOOKUP(A6,Games!$I$2:$I$246,1,FALSE)," ")</f>
        <v xml:space="preserve"> </v>
      </c>
    </row>
    <row r="7" spans="1:20" x14ac:dyDescent="0.25">
      <c r="A7" s="2" t="s">
        <v>307</v>
      </c>
      <c r="B7" s="1">
        <v>26</v>
      </c>
      <c r="C7" s="1">
        <v>8</v>
      </c>
      <c r="D7" s="1">
        <v>4</v>
      </c>
      <c r="E7" s="1">
        <v>8</v>
      </c>
      <c r="F7" s="1">
        <v>112</v>
      </c>
      <c r="G7" s="1">
        <v>32</v>
      </c>
      <c r="H7" s="1">
        <v>10</v>
      </c>
      <c r="I7" s="1">
        <v>10</v>
      </c>
      <c r="J7" s="1">
        <v>40</v>
      </c>
      <c r="K7" s="1">
        <v>0</v>
      </c>
      <c r="L7" s="1">
        <v>0</v>
      </c>
      <c r="M7" s="1">
        <v>36</v>
      </c>
      <c r="N7" s="1">
        <f>VLOOKUP(A7,Games!$A$2:$D$527,3,FALSE)</f>
        <v>0</v>
      </c>
      <c r="O7" s="1">
        <f>VLOOKUP(A7,Games!$A$2:$D$527,4,FALSE)</f>
        <v>26</v>
      </c>
      <c r="P7" s="3">
        <f t="shared" si="0"/>
        <v>5.2307692307692308</v>
      </c>
      <c r="R7">
        <f t="shared" si="1"/>
        <v>216</v>
      </c>
      <c r="S7">
        <f t="shared" si="2"/>
        <v>80</v>
      </c>
      <c r="T7" t="str">
        <f>IFERROR(VLOOKUP(A7,Games!$I$2:$I$246,1,FALSE)," ")</f>
        <v xml:space="preserve"> </v>
      </c>
    </row>
    <row r="8" spans="1:20" x14ac:dyDescent="0.25">
      <c r="A8" s="2" t="s">
        <v>306</v>
      </c>
      <c r="B8" s="1">
        <v>24</v>
      </c>
      <c r="C8" s="1">
        <v>0</v>
      </c>
      <c r="D8" s="1">
        <v>2</v>
      </c>
      <c r="E8" s="1">
        <v>2</v>
      </c>
      <c r="F8" s="1">
        <v>40</v>
      </c>
      <c r="G8" s="1">
        <v>94</v>
      </c>
      <c r="H8" s="1">
        <v>28</v>
      </c>
      <c r="I8" s="1">
        <v>4</v>
      </c>
      <c r="J8" s="1">
        <v>25</v>
      </c>
      <c r="K8" s="1">
        <v>0</v>
      </c>
      <c r="L8" s="1">
        <v>0</v>
      </c>
      <c r="M8" s="1">
        <v>8</v>
      </c>
      <c r="N8" s="1">
        <f>VLOOKUP(A8,Games!$A$2:$D$527,3,FALSE)</f>
        <v>0</v>
      </c>
      <c r="O8" s="1">
        <f>VLOOKUP(A8,Games!$A$2:$D$527,4,FALSE)</f>
        <v>24</v>
      </c>
      <c r="P8" s="3">
        <f t="shared" si="0"/>
        <v>7.125</v>
      </c>
      <c r="R8">
        <f t="shared" si="1"/>
        <v>221</v>
      </c>
      <c r="S8">
        <f t="shared" si="2"/>
        <v>50</v>
      </c>
      <c r="T8" t="str">
        <f>IFERROR(VLOOKUP(A8,Games!$I$2:$I$246,1,FALSE)," ")</f>
        <v xml:space="preserve"> </v>
      </c>
    </row>
    <row r="9" spans="1:20" x14ac:dyDescent="0.25">
      <c r="A9" s="2" t="s">
        <v>347</v>
      </c>
      <c r="B9" s="1">
        <v>23</v>
      </c>
      <c r="C9" s="1">
        <v>157</v>
      </c>
      <c r="D9" s="1">
        <v>3</v>
      </c>
      <c r="E9" s="1">
        <v>58</v>
      </c>
      <c r="F9" s="1">
        <v>282</v>
      </c>
      <c r="G9" s="1">
        <v>37</v>
      </c>
      <c r="H9" s="1">
        <v>38</v>
      </c>
      <c r="I9" s="1">
        <v>9</v>
      </c>
      <c r="J9" s="1">
        <v>25</v>
      </c>
      <c r="K9" s="1">
        <v>1</v>
      </c>
      <c r="L9" s="1">
        <v>0</v>
      </c>
      <c r="M9" s="1">
        <v>381</v>
      </c>
      <c r="N9" s="1">
        <f>VLOOKUP(A9,Games!$A$2:$D$527,3,FALSE)</f>
        <v>0</v>
      </c>
      <c r="O9" s="1">
        <f>VLOOKUP(A9,Games!$A$2:$D$527,4,FALSE)</f>
        <v>23</v>
      </c>
      <c r="P9" s="3">
        <f t="shared" si="0"/>
        <v>30.978260869565219</v>
      </c>
      <c r="R9">
        <f t="shared" si="1"/>
        <v>765.5</v>
      </c>
      <c r="S9">
        <f t="shared" si="2"/>
        <v>53</v>
      </c>
      <c r="T9" t="str">
        <f>IFERROR(VLOOKUP(A9,Games!$I$2:$I$246,1,FALSE)," ")</f>
        <v xml:space="preserve"> </v>
      </c>
    </row>
    <row r="10" spans="1:20" x14ac:dyDescent="0.25">
      <c r="A10" s="2" t="s">
        <v>304</v>
      </c>
      <c r="B10" s="1">
        <v>22</v>
      </c>
      <c r="C10" s="1">
        <v>24</v>
      </c>
      <c r="D10" s="1">
        <v>0</v>
      </c>
      <c r="E10" s="1">
        <v>7</v>
      </c>
      <c r="F10" s="1">
        <v>90</v>
      </c>
      <c r="G10" s="1">
        <v>32</v>
      </c>
      <c r="H10" s="1">
        <v>11</v>
      </c>
      <c r="I10" s="1">
        <v>13</v>
      </c>
      <c r="J10" s="1">
        <v>42</v>
      </c>
      <c r="K10" s="1">
        <v>0</v>
      </c>
      <c r="L10" s="1">
        <v>0</v>
      </c>
      <c r="M10" s="1">
        <v>55</v>
      </c>
      <c r="N10" s="1">
        <f>VLOOKUP(A10,Games!$A$2:$D$527,3,FALSE)</f>
        <v>0</v>
      </c>
      <c r="O10" s="1">
        <f>VLOOKUP(A10,Games!$A$2:$D$527,4,FALSE)</f>
        <v>22</v>
      </c>
      <c r="P10" s="3">
        <f t="shared" si="0"/>
        <v>6.0454545454545459</v>
      </c>
      <c r="R10">
        <f t="shared" si="1"/>
        <v>217</v>
      </c>
      <c r="S10">
        <f t="shared" si="2"/>
        <v>84</v>
      </c>
      <c r="T10" t="str">
        <f>IFERROR(VLOOKUP(A10,Games!$I$2:$I$246,1,FALSE)," ")</f>
        <v xml:space="preserve"> </v>
      </c>
    </row>
    <row r="11" spans="1:20" x14ac:dyDescent="0.25">
      <c r="A11" s="2" t="s">
        <v>345</v>
      </c>
      <c r="B11" s="1">
        <v>20</v>
      </c>
      <c r="C11" s="1">
        <v>14</v>
      </c>
      <c r="D11" s="1">
        <v>34</v>
      </c>
      <c r="E11" s="1">
        <v>8</v>
      </c>
      <c r="F11" s="1">
        <v>115</v>
      </c>
      <c r="G11" s="1">
        <v>52</v>
      </c>
      <c r="H11" s="1">
        <v>23</v>
      </c>
      <c r="I11" s="1">
        <v>19</v>
      </c>
      <c r="J11" s="1">
        <v>23</v>
      </c>
      <c r="K11" s="1">
        <v>0</v>
      </c>
      <c r="L11" s="1">
        <v>0</v>
      </c>
      <c r="M11" s="1">
        <v>138</v>
      </c>
      <c r="N11" s="1">
        <f>VLOOKUP(A11,Games!$A$2:$D$527,3,FALSE)</f>
        <v>0</v>
      </c>
      <c r="O11" s="1">
        <f>VLOOKUP(A11,Games!$A$2:$D$527,4,FALSE)</f>
        <v>20</v>
      </c>
      <c r="P11" s="3">
        <f t="shared" si="0"/>
        <v>16.350000000000001</v>
      </c>
      <c r="R11">
        <f t="shared" si="1"/>
        <v>373</v>
      </c>
      <c r="S11">
        <f t="shared" si="2"/>
        <v>46</v>
      </c>
      <c r="T11" t="str">
        <f>IFERROR(VLOOKUP(A11,Games!$I$2:$I$246,1,FALSE)," ")</f>
        <v xml:space="preserve"> </v>
      </c>
    </row>
    <row r="12" spans="1:20" x14ac:dyDescent="0.25">
      <c r="A12" s="2" t="s">
        <v>305</v>
      </c>
      <c r="B12" s="1">
        <v>6</v>
      </c>
      <c r="C12" s="1">
        <v>9</v>
      </c>
      <c r="D12" s="1">
        <v>13</v>
      </c>
      <c r="E12" s="1">
        <v>7</v>
      </c>
      <c r="F12" s="1">
        <v>61</v>
      </c>
      <c r="G12" s="1">
        <v>8</v>
      </c>
      <c r="H12" s="1">
        <v>7</v>
      </c>
      <c r="I12" s="1">
        <v>2</v>
      </c>
      <c r="J12" s="1">
        <v>5</v>
      </c>
      <c r="K12" s="1">
        <v>0</v>
      </c>
      <c r="L12" s="1">
        <v>0</v>
      </c>
      <c r="M12" s="1">
        <v>64</v>
      </c>
      <c r="N12" s="1">
        <f>VLOOKUP(A12,Games!$A$2:$D$527,3,FALSE)</f>
        <v>4</v>
      </c>
      <c r="O12" s="1">
        <f>VLOOKUP(A12,Games!$A$2:$D$527,4,FALSE)</f>
        <v>10</v>
      </c>
      <c r="P12" s="3">
        <f t="shared" si="0"/>
        <v>22.666666666666668</v>
      </c>
      <c r="R12">
        <f t="shared" si="1"/>
        <v>146</v>
      </c>
      <c r="S12">
        <f t="shared" si="2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346</v>
      </c>
      <c r="B13" s="1">
        <v>4</v>
      </c>
      <c r="C13" s="1">
        <v>17</v>
      </c>
      <c r="D13" s="1">
        <v>3</v>
      </c>
      <c r="E13" s="1">
        <v>3</v>
      </c>
      <c r="F13" s="1">
        <v>14</v>
      </c>
      <c r="G13" s="1">
        <v>18</v>
      </c>
      <c r="H13" s="1">
        <v>7</v>
      </c>
      <c r="I13" s="1">
        <v>0</v>
      </c>
      <c r="J13" s="1">
        <v>1</v>
      </c>
      <c r="K13" s="1">
        <v>0</v>
      </c>
      <c r="L13" s="1">
        <v>0</v>
      </c>
      <c r="M13" s="1">
        <v>46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:P14" si="3">(R13-S13)/B13</f>
        <v>23</v>
      </c>
      <c r="R13">
        <f t="shared" ref="R13:R14" si="4">SUM(M13,I13,H13,(G13*1.5),F13)</f>
        <v>94</v>
      </c>
      <c r="S13">
        <f t="shared" ref="S13:S14" si="5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405</v>
      </c>
      <c r="B14" s="1">
        <v>1</v>
      </c>
      <c r="C14" s="1">
        <v>0</v>
      </c>
      <c r="D14" s="1">
        <v>0</v>
      </c>
      <c r="E14" s="1">
        <v>2</v>
      </c>
      <c r="F14" s="1">
        <v>11</v>
      </c>
      <c r="G14" s="1">
        <v>1</v>
      </c>
      <c r="H14" s="1">
        <v>0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3"/>
        <v>10.5</v>
      </c>
      <c r="R14">
        <f t="shared" si="4"/>
        <v>14.5</v>
      </c>
      <c r="S14">
        <f t="shared" si="5"/>
        <v>4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"/>
        <v>0</v>
      </c>
      <c r="S15">
        <f t="shared" si="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:R18" si="6">SUM(M16,I16,H16,(G16*1.5),F16)</f>
        <v>0</v>
      </c>
      <c r="S16">
        <f t="shared" ref="S16:S18" si="7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6"/>
        <v>0</v>
      </c>
      <c r="S17">
        <f t="shared" si="7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6"/>
        <v>0</v>
      </c>
      <c r="S18">
        <f t="shared" si="7"/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ref="R19" si="8">SUM(M19,I19,H19,(G19*1.5),F19)</f>
        <v>0</v>
      </c>
      <c r="S19">
        <f t="shared" ref="S19" si="9">SUM((J19*2),(K19*3),(L19*4))</f>
        <v>0</v>
      </c>
      <c r="T19" t="str">
        <f>IFERROR(VLOOKUP(A19,Games!$I$2:$I$246,1,FALSE)," ")</f>
        <v xml:space="preserve"> </v>
      </c>
    </row>
    <row r="20" spans="1:20" ht="15.75" thickBot="1" x14ac:dyDescent="0.3">
      <c r="A20" s="37" t="s">
        <v>13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20" ht="16.5" thickTop="1" thickBot="1" x14ac:dyDescent="0.3">
      <c r="A21" s="38" t="s">
        <v>303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20" ht="15.75" thickTop="1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0">IF(A4=""," ",A4)</f>
        <v>David Duong</v>
      </c>
      <c r="B23" s="1"/>
      <c r="C23" s="3">
        <f t="shared" ref="C23:M23" si="11">IF(ISNUMBER($B4),C4/$B4," ")</f>
        <v>0.44444444444444442</v>
      </c>
      <c r="D23" s="3">
        <f t="shared" si="11"/>
        <v>2.0370370370370372</v>
      </c>
      <c r="E23" s="3">
        <f t="shared" si="11"/>
        <v>0.18518518518518517</v>
      </c>
      <c r="F23" s="3">
        <f t="shared" si="11"/>
        <v>3.4074074074074074</v>
      </c>
      <c r="G23" s="3">
        <f t="shared" si="11"/>
        <v>1.962962962962963</v>
      </c>
      <c r="H23" s="3">
        <f t="shared" si="11"/>
        <v>1.4814814814814814</v>
      </c>
      <c r="I23" s="3">
        <f t="shared" si="11"/>
        <v>7.407407407407407E-2</v>
      </c>
      <c r="J23" s="3">
        <f t="shared" si="11"/>
        <v>1.4444444444444444</v>
      </c>
      <c r="K23" s="3">
        <f t="shared" si="11"/>
        <v>0</v>
      </c>
      <c r="L23" s="3">
        <f t="shared" si="11"/>
        <v>0</v>
      </c>
      <c r="M23" s="3">
        <f t="shared" si="11"/>
        <v>7.1851851851851851</v>
      </c>
    </row>
    <row r="24" spans="1:20" x14ac:dyDescent="0.25">
      <c r="A24" s="2" t="str">
        <f t="shared" si="10"/>
        <v>Ryan Maguire</v>
      </c>
      <c r="B24" s="1"/>
      <c r="C24" s="3">
        <f t="shared" ref="C24:M24" si="12">IF(ISNUMBER($B5),C5/$B5," ")</f>
        <v>3</v>
      </c>
      <c r="D24" s="3">
        <f t="shared" si="12"/>
        <v>0.40740740740740738</v>
      </c>
      <c r="E24" s="3">
        <f t="shared" si="12"/>
        <v>1.962962962962963</v>
      </c>
      <c r="F24" s="3">
        <f t="shared" si="12"/>
        <v>3.1481481481481484</v>
      </c>
      <c r="G24" s="3">
        <f t="shared" si="12"/>
        <v>4.8148148148148149</v>
      </c>
      <c r="H24" s="3">
        <f t="shared" si="12"/>
        <v>2.1481481481481484</v>
      </c>
      <c r="I24" s="3">
        <f t="shared" si="12"/>
        <v>3.7037037037037035E-2</v>
      </c>
      <c r="J24" s="3">
        <f t="shared" si="12"/>
        <v>1.0740740740740742</v>
      </c>
      <c r="K24" s="3">
        <f t="shared" si="12"/>
        <v>3.7037037037037035E-2</v>
      </c>
      <c r="L24" s="3">
        <f t="shared" si="12"/>
        <v>0</v>
      </c>
      <c r="M24" s="3">
        <f t="shared" si="12"/>
        <v>9.1851851851851851</v>
      </c>
    </row>
    <row r="25" spans="1:20" x14ac:dyDescent="0.25">
      <c r="A25" s="2" t="str">
        <f t="shared" si="10"/>
        <v>Patrick Maher</v>
      </c>
      <c r="B25" s="1"/>
      <c r="C25" s="3">
        <f t="shared" ref="C25:M25" si="13">IF(ISNUMBER($B6),C6/$B6," ")</f>
        <v>5.8888888888888893</v>
      </c>
      <c r="D25" s="3">
        <f t="shared" si="13"/>
        <v>0.70370370370370372</v>
      </c>
      <c r="E25" s="3">
        <f t="shared" si="13"/>
        <v>1.7037037037037037</v>
      </c>
      <c r="F25" s="3">
        <f t="shared" si="13"/>
        <v>10.888888888888889</v>
      </c>
      <c r="G25" s="3">
        <f t="shared" si="13"/>
        <v>2.3703703703703702</v>
      </c>
      <c r="H25" s="3">
        <f t="shared" si="13"/>
        <v>0.81481481481481477</v>
      </c>
      <c r="I25" s="3">
        <f t="shared" si="13"/>
        <v>0.22222222222222221</v>
      </c>
      <c r="J25" s="3">
        <f t="shared" si="13"/>
        <v>0.96296296296296291</v>
      </c>
      <c r="K25" s="3">
        <f t="shared" si="13"/>
        <v>0</v>
      </c>
      <c r="L25" s="3">
        <f t="shared" si="13"/>
        <v>0.1111111111111111</v>
      </c>
      <c r="M25" s="3">
        <f t="shared" si="13"/>
        <v>15.592592592592593</v>
      </c>
    </row>
    <row r="26" spans="1:20" x14ac:dyDescent="0.25">
      <c r="A26" s="2" t="str">
        <f t="shared" si="10"/>
        <v>Tim Zuber</v>
      </c>
      <c r="B26" s="1"/>
      <c r="C26" s="3">
        <f t="shared" ref="C26:M26" si="14">IF(ISNUMBER($B7),C7/$B7," ")</f>
        <v>0.30769230769230771</v>
      </c>
      <c r="D26" s="3">
        <f t="shared" si="14"/>
        <v>0.15384615384615385</v>
      </c>
      <c r="E26" s="3">
        <f t="shared" si="14"/>
        <v>0.30769230769230771</v>
      </c>
      <c r="F26" s="3">
        <f t="shared" si="14"/>
        <v>4.3076923076923075</v>
      </c>
      <c r="G26" s="3">
        <f t="shared" si="14"/>
        <v>1.2307692307692308</v>
      </c>
      <c r="H26" s="3">
        <f t="shared" si="14"/>
        <v>0.38461538461538464</v>
      </c>
      <c r="I26" s="3">
        <f t="shared" si="14"/>
        <v>0.38461538461538464</v>
      </c>
      <c r="J26" s="3">
        <f t="shared" si="14"/>
        <v>1.5384615384615385</v>
      </c>
      <c r="K26" s="3">
        <f t="shared" si="14"/>
        <v>0</v>
      </c>
      <c r="L26" s="3">
        <f t="shared" si="14"/>
        <v>0</v>
      </c>
      <c r="M26" s="3">
        <f t="shared" si="14"/>
        <v>1.3846153846153846</v>
      </c>
    </row>
    <row r="27" spans="1:20" x14ac:dyDescent="0.25">
      <c r="A27" s="2" t="str">
        <f t="shared" si="10"/>
        <v>Stuart Faunt</v>
      </c>
      <c r="B27" s="1"/>
      <c r="C27" s="3">
        <f t="shared" ref="C27:M27" si="15">IF(ISNUMBER($B8),C8/$B8," ")</f>
        <v>0</v>
      </c>
      <c r="D27" s="3">
        <f t="shared" si="15"/>
        <v>8.3333333333333329E-2</v>
      </c>
      <c r="E27" s="3">
        <f t="shared" si="15"/>
        <v>8.3333333333333329E-2</v>
      </c>
      <c r="F27" s="3">
        <f t="shared" si="15"/>
        <v>1.6666666666666667</v>
      </c>
      <c r="G27" s="3">
        <f t="shared" si="15"/>
        <v>3.9166666666666665</v>
      </c>
      <c r="H27" s="3">
        <f t="shared" si="15"/>
        <v>1.1666666666666667</v>
      </c>
      <c r="I27" s="3">
        <f t="shared" si="15"/>
        <v>0.16666666666666666</v>
      </c>
      <c r="J27" s="3">
        <f t="shared" si="15"/>
        <v>1.0416666666666667</v>
      </c>
      <c r="K27" s="3">
        <f t="shared" si="15"/>
        <v>0</v>
      </c>
      <c r="L27" s="3">
        <f t="shared" si="15"/>
        <v>0</v>
      </c>
      <c r="M27" s="3">
        <f t="shared" si="15"/>
        <v>0.33333333333333331</v>
      </c>
    </row>
    <row r="28" spans="1:20" x14ac:dyDescent="0.25">
      <c r="A28" s="2" t="str">
        <f t="shared" si="10"/>
        <v>Calvin Wicks</v>
      </c>
      <c r="B28" s="1"/>
      <c r="C28" s="3">
        <f t="shared" ref="C28:M28" si="16">IF(ISNUMBER($B9),C9/$B9," ")</f>
        <v>6.8260869565217392</v>
      </c>
      <c r="D28" s="3">
        <f t="shared" si="16"/>
        <v>0.13043478260869565</v>
      </c>
      <c r="E28" s="3">
        <f t="shared" si="16"/>
        <v>2.5217391304347827</v>
      </c>
      <c r="F28" s="3">
        <f t="shared" si="16"/>
        <v>12.260869565217391</v>
      </c>
      <c r="G28" s="3">
        <f t="shared" si="16"/>
        <v>1.6086956521739131</v>
      </c>
      <c r="H28" s="3">
        <f t="shared" si="16"/>
        <v>1.6521739130434783</v>
      </c>
      <c r="I28" s="3">
        <f t="shared" si="16"/>
        <v>0.39130434782608697</v>
      </c>
      <c r="J28" s="3">
        <f t="shared" si="16"/>
        <v>1.0869565217391304</v>
      </c>
      <c r="K28" s="3">
        <f t="shared" si="16"/>
        <v>4.3478260869565216E-2</v>
      </c>
      <c r="L28" s="3">
        <f t="shared" si="16"/>
        <v>0</v>
      </c>
      <c r="M28" s="3">
        <f t="shared" si="16"/>
        <v>16.565217391304348</v>
      </c>
    </row>
    <row r="29" spans="1:20" x14ac:dyDescent="0.25">
      <c r="A29" s="2" t="str">
        <f t="shared" si="10"/>
        <v>Andrew McDonald</v>
      </c>
      <c r="B29" s="1"/>
      <c r="C29" s="3">
        <f t="shared" ref="C29:M29" si="17">IF(ISNUMBER($B10),C10/$B10," ")</f>
        <v>1.0909090909090908</v>
      </c>
      <c r="D29" s="3">
        <f t="shared" si="17"/>
        <v>0</v>
      </c>
      <c r="E29" s="3">
        <f t="shared" si="17"/>
        <v>0.31818181818181818</v>
      </c>
      <c r="F29" s="3">
        <f t="shared" si="17"/>
        <v>4.0909090909090908</v>
      </c>
      <c r="G29" s="3">
        <f t="shared" si="17"/>
        <v>1.4545454545454546</v>
      </c>
      <c r="H29" s="3">
        <f t="shared" si="17"/>
        <v>0.5</v>
      </c>
      <c r="I29" s="3">
        <f t="shared" si="17"/>
        <v>0.59090909090909094</v>
      </c>
      <c r="J29" s="3">
        <f t="shared" si="17"/>
        <v>1.9090909090909092</v>
      </c>
      <c r="K29" s="3">
        <f t="shared" si="17"/>
        <v>0</v>
      </c>
      <c r="L29" s="3">
        <f t="shared" si="17"/>
        <v>0</v>
      </c>
      <c r="M29" s="3">
        <f t="shared" si="17"/>
        <v>2.5</v>
      </c>
    </row>
    <row r="30" spans="1:20" x14ac:dyDescent="0.25">
      <c r="A30" s="2" t="str">
        <f t="shared" si="10"/>
        <v>Alex Burnett</v>
      </c>
      <c r="B30" s="1"/>
      <c r="C30" s="3">
        <f t="shared" ref="C30:M30" si="18">IF(ISNUMBER($B11),C11/$B11," ")</f>
        <v>0.7</v>
      </c>
      <c r="D30" s="3">
        <f t="shared" si="18"/>
        <v>1.7</v>
      </c>
      <c r="E30" s="3">
        <f t="shared" si="18"/>
        <v>0.4</v>
      </c>
      <c r="F30" s="3">
        <f t="shared" si="18"/>
        <v>5.75</v>
      </c>
      <c r="G30" s="3">
        <f t="shared" si="18"/>
        <v>2.6</v>
      </c>
      <c r="H30" s="3">
        <f t="shared" si="18"/>
        <v>1.1499999999999999</v>
      </c>
      <c r="I30" s="3">
        <f t="shared" si="18"/>
        <v>0.95</v>
      </c>
      <c r="J30" s="3">
        <f t="shared" si="18"/>
        <v>1.1499999999999999</v>
      </c>
      <c r="K30" s="3">
        <f t="shared" si="18"/>
        <v>0</v>
      </c>
      <c r="L30" s="3">
        <f t="shared" si="18"/>
        <v>0</v>
      </c>
      <c r="M30" s="3">
        <f t="shared" si="18"/>
        <v>6.9</v>
      </c>
    </row>
    <row r="31" spans="1:20" x14ac:dyDescent="0.25">
      <c r="A31" s="2" t="str">
        <f t="shared" si="10"/>
        <v>Brenton Nelson</v>
      </c>
      <c r="B31" s="1"/>
      <c r="C31" s="3">
        <f t="shared" ref="C31:M31" si="19">IF(ISNUMBER($B12),C12/$B12," ")</f>
        <v>1.5</v>
      </c>
      <c r="D31" s="3">
        <f t="shared" si="19"/>
        <v>2.1666666666666665</v>
      </c>
      <c r="E31" s="3">
        <f t="shared" si="19"/>
        <v>1.1666666666666667</v>
      </c>
      <c r="F31" s="3">
        <f t="shared" si="19"/>
        <v>10.166666666666666</v>
      </c>
      <c r="G31" s="3">
        <f t="shared" si="19"/>
        <v>1.3333333333333333</v>
      </c>
      <c r="H31" s="3">
        <f t="shared" si="19"/>
        <v>1.1666666666666667</v>
      </c>
      <c r="I31" s="3">
        <f t="shared" si="19"/>
        <v>0.33333333333333331</v>
      </c>
      <c r="J31" s="3">
        <f t="shared" si="19"/>
        <v>0.83333333333333337</v>
      </c>
      <c r="K31" s="3">
        <f t="shared" si="19"/>
        <v>0</v>
      </c>
      <c r="L31" s="3">
        <f t="shared" si="19"/>
        <v>0</v>
      </c>
      <c r="M31" s="3">
        <f t="shared" si="19"/>
        <v>10.666666666666666</v>
      </c>
    </row>
    <row r="32" spans="1:20" x14ac:dyDescent="0.25">
      <c r="A32" s="2" t="str">
        <f t="shared" si="10"/>
        <v>Dennis Stravopodis</v>
      </c>
      <c r="B32" s="1"/>
      <c r="C32" s="3">
        <f t="shared" ref="C32:M32" si="20">IF(ISNUMBER($B13),C13/$B13," ")</f>
        <v>4.25</v>
      </c>
      <c r="D32" s="3">
        <f t="shared" si="20"/>
        <v>0.75</v>
      </c>
      <c r="E32" s="3">
        <f t="shared" si="20"/>
        <v>0.75</v>
      </c>
      <c r="F32" s="3">
        <f t="shared" si="20"/>
        <v>3.5</v>
      </c>
      <c r="G32" s="3">
        <f t="shared" si="20"/>
        <v>4.5</v>
      </c>
      <c r="H32" s="3">
        <f t="shared" si="20"/>
        <v>1.75</v>
      </c>
      <c r="I32" s="3">
        <f t="shared" si="20"/>
        <v>0</v>
      </c>
      <c r="J32" s="3">
        <f t="shared" si="20"/>
        <v>0.25</v>
      </c>
      <c r="K32" s="3">
        <f t="shared" si="20"/>
        <v>0</v>
      </c>
      <c r="L32" s="3">
        <f t="shared" si="20"/>
        <v>0</v>
      </c>
      <c r="M32" s="3">
        <f t="shared" si="20"/>
        <v>11.5</v>
      </c>
    </row>
    <row r="33" spans="1:13" x14ac:dyDescent="0.25">
      <c r="A33" s="2" t="str">
        <f t="shared" si="10"/>
        <v>Steve Coad</v>
      </c>
      <c r="B33" s="1"/>
      <c r="C33" s="3">
        <f t="shared" ref="C33:M33" si="21">IF(ISNUMBER($B14),C14/$B14," ")</f>
        <v>0</v>
      </c>
      <c r="D33" s="3">
        <f t="shared" si="21"/>
        <v>0</v>
      </c>
      <c r="E33" s="3">
        <f t="shared" si="21"/>
        <v>2</v>
      </c>
      <c r="F33" s="3">
        <f t="shared" si="21"/>
        <v>11</v>
      </c>
      <c r="G33" s="3">
        <f t="shared" si="21"/>
        <v>1</v>
      </c>
      <c r="H33" s="3">
        <f t="shared" si="21"/>
        <v>0</v>
      </c>
      <c r="I33" s="3">
        <f t="shared" si="21"/>
        <v>0</v>
      </c>
      <c r="J33" s="3">
        <f t="shared" si="21"/>
        <v>2</v>
      </c>
      <c r="K33" s="3">
        <f t="shared" si="21"/>
        <v>0</v>
      </c>
      <c r="L33" s="3">
        <f t="shared" si="21"/>
        <v>0</v>
      </c>
      <c r="M33" s="3">
        <f t="shared" si="21"/>
        <v>2</v>
      </c>
    </row>
    <row r="34" spans="1:13" x14ac:dyDescent="0.25">
      <c r="A34" s="2" t="str">
        <f t="shared" si="10"/>
        <v xml:space="preserve"> </v>
      </c>
      <c r="B34" s="1"/>
      <c r="C34" s="3" t="str">
        <f t="shared" ref="C34:M34" si="22">IF(ISNUMBER($B15),C15/$B15," ")</f>
        <v xml:space="preserve"> </v>
      </c>
      <c r="D34" s="3" t="str">
        <f t="shared" si="22"/>
        <v xml:space="preserve"> </v>
      </c>
      <c r="E34" s="3" t="str">
        <f t="shared" si="22"/>
        <v xml:space="preserve"> </v>
      </c>
      <c r="F34" s="3" t="str">
        <f t="shared" si="22"/>
        <v xml:space="preserve"> </v>
      </c>
      <c r="G34" s="3" t="str">
        <f t="shared" si="22"/>
        <v xml:space="preserve"> </v>
      </c>
      <c r="H34" s="3" t="str">
        <f t="shared" si="22"/>
        <v xml:space="preserve"> </v>
      </c>
      <c r="I34" s="3" t="str">
        <f t="shared" si="22"/>
        <v xml:space="preserve"> </v>
      </c>
      <c r="J34" s="3" t="str">
        <f t="shared" si="22"/>
        <v xml:space="preserve"> </v>
      </c>
      <c r="K34" s="3" t="str">
        <f t="shared" si="22"/>
        <v xml:space="preserve"> </v>
      </c>
      <c r="L34" s="3" t="str">
        <f t="shared" si="22"/>
        <v xml:space="preserve"> </v>
      </c>
      <c r="M34" s="3" t="str">
        <f t="shared" si="22"/>
        <v xml:space="preserve"> </v>
      </c>
    </row>
    <row r="35" spans="1:13" x14ac:dyDescent="0.25">
      <c r="A35" s="2" t="str">
        <f t="shared" si="10"/>
        <v xml:space="preserve"> </v>
      </c>
      <c r="B35" s="1"/>
      <c r="C35" s="3" t="str">
        <f t="shared" ref="C35:M35" si="23">IF(ISNUMBER($B16),C16/$B16," ")</f>
        <v xml:space="preserve"> </v>
      </c>
      <c r="D35" s="3" t="str">
        <f t="shared" si="23"/>
        <v xml:space="preserve"> </v>
      </c>
      <c r="E35" s="3" t="str">
        <f t="shared" si="23"/>
        <v xml:space="preserve"> </v>
      </c>
      <c r="F35" s="3" t="str">
        <f t="shared" si="23"/>
        <v xml:space="preserve"> </v>
      </c>
      <c r="G35" s="3" t="str">
        <f t="shared" si="23"/>
        <v xml:space="preserve"> </v>
      </c>
      <c r="H35" s="3" t="str">
        <f t="shared" si="23"/>
        <v xml:space="preserve"> </v>
      </c>
      <c r="I35" s="3" t="str">
        <f t="shared" si="23"/>
        <v xml:space="preserve"> </v>
      </c>
      <c r="J35" s="3" t="str">
        <f t="shared" si="23"/>
        <v xml:space="preserve"> </v>
      </c>
      <c r="K35" s="3" t="str">
        <f t="shared" si="23"/>
        <v xml:space="preserve"> </v>
      </c>
      <c r="L35" s="3" t="str">
        <f t="shared" si="23"/>
        <v xml:space="preserve"> </v>
      </c>
      <c r="M35" s="3" t="str">
        <f t="shared" si="23"/>
        <v xml:space="preserve"> </v>
      </c>
    </row>
    <row r="36" spans="1:13" x14ac:dyDescent="0.25">
      <c r="A36" s="2" t="str">
        <f t="shared" si="10"/>
        <v xml:space="preserve"> </v>
      </c>
      <c r="B36" s="1"/>
      <c r="C36" s="3" t="str">
        <f t="shared" ref="C36:M36" si="24">IF(ISNUMBER($B17),C17/$B17," ")</f>
        <v xml:space="preserve"> </v>
      </c>
      <c r="D36" s="3" t="str">
        <f t="shared" si="24"/>
        <v xml:space="preserve"> </v>
      </c>
      <c r="E36" s="3" t="str">
        <f t="shared" si="24"/>
        <v xml:space="preserve"> </v>
      </c>
      <c r="F36" s="3" t="str">
        <f t="shared" si="24"/>
        <v xml:space="preserve"> </v>
      </c>
      <c r="G36" s="3" t="str">
        <f t="shared" si="24"/>
        <v xml:space="preserve"> </v>
      </c>
      <c r="H36" s="3" t="str">
        <f t="shared" si="24"/>
        <v xml:space="preserve"> </v>
      </c>
      <c r="I36" s="3" t="str">
        <f t="shared" si="24"/>
        <v xml:space="preserve"> </v>
      </c>
      <c r="J36" s="3" t="str">
        <f t="shared" si="24"/>
        <v xml:space="preserve"> </v>
      </c>
      <c r="K36" s="3" t="str">
        <f t="shared" si="24"/>
        <v xml:space="preserve"> </v>
      </c>
      <c r="L36" s="3" t="str">
        <f t="shared" si="24"/>
        <v xml:space="preserve"> </v>
      </c>
      <c r="M36" s="3" t="str">
        <f t="shared" si="24"/>
        <v xml:space="preserve"> </v>
      </c>
    </row>
    <row r="37" spans="1:13" x14ac:dyDescent="0.25">
      <c r="A37" s="2" t="str">
        <f t="shared" si="10"/>
        <v xml:space="preserve"> </v>
      </c>
      <c r="B37" s="1"/>
      <c r="C37" s="3" t="str">
        <f t="shared" ref="C37:M37" si="25">IF(ISNUMBER($B18),C18/$B18," ")</f>
        <v xml:space="preserve"> </v>
      </c>
      <c r="D37" s="3" t="str">
        <f t="shared" si="25"/>
        <v xml:space="preserve"> </v>
      </c>
      <c r="E37" s="3" t="str">
        <f t="shared" si="25"/>
        <v xml:space="preserve"> </v>
      </c>
      <c r="F37" s="3" t="str">
        <f t="shared" si="25"/>
        <v xml:space="preserve"> </v>
      </c>
      <c r="G37" s="3" t="str">
        <f t="shared" si="25"/>
        <v xml:space="preserve"> </v>
      </c>
      <c r="H37" s="3" t="str">
        <f t="shared" si="25"/>
        <v xml:space="preserve"> </v>
      </c>
      <c r="I37" s="3" t="str">
        <f t="shared" si="25"/>
        <v xml:space="preserve"> </v>
      </c>
      <c r="J37" s="3" t="str">
        <f t="shared" si="25"/>
        <v xml:space="preserve"> </v>
      </c>
      <c r="K37" s="3" t="str">
        <f t="shared" si="25"/>
        <v xml:space="preserve"> </v>
      </c>
      <c r="L37" s="3" t="str">
        <f t="shared" si="25"/>
        <v xml:space="preserve"> </v>
      </c>
      <c r="M37" s="3" t="str">
        <f t="shared" si="25"/>
        <v xml:space="preserve"> </v>
      </c>
    </row>
    <row r="38" spans="1:13" x14ac:dyDescent="0.25">
      <c r="A38" s="2" t="str">
        <f t="shared" si="10"/>
        <v xml:space="preserve"> </v>
      </c>
      <c r="B38" s="1"/>
      <c r="C38" s="3" t="str">
        <f t="shared" ref="C38:M38" si="26">IF(ISNUMBER($B19),C19/$B19," ")</f>
        <v xml:space="preserve"> </v>
      </c>
      <c r="D38" s="3" t="str">
        <f t="shared" si="26"/>
        <v xml:space="preserve"> </v>
      </c>
      <c r="E38" s="3" t="str">
        <f t="shared" si="26"/>
        <v xml:space="preserve"> </v>
      </c>
      <c r="F38" s="3" t="str">
        <f t="shared" si="26"/>
        <v xml:space="preserve"> </v>
      </c>
      <c r="G38" s="3" t="str">
        <f t="shared" si="26"/>
        <v xml:space="preserve"> </v>
      </c>
      <c r="H38" s="3" t="str">
        <f t="shared" si="26"/>
        <v xml:space="preserve"> </v>
      </c>
      <c r="I38" s="3" t="str">
        <f t="shared" si="26"/>
        <v xml:space="preserve"> </v>
      </c>
      <c r="J38" s="3" t="str">
        <f t="shared" si="26"/>
        <v xml:space="preserve"> </v>
      </c>
      <c r="K38" s="3" t="str">
        <f t="shared" si="26"/>
        <v xml:space="preserve"> </v>
      </c>
      <c r="L38" s="3" t="str">
        <f t="shared" si="26"/>
        <v xml:space="preserve"> </v>
      </c>
      <c r="M38" s="3" t="str">
        <f t="shared" si="26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6" priority="1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32"/>
  <sheetViews>
    <sheetView workbookViewId="0">
      <selection activeCell="V7" sqref="V7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407</v>
      </c>
    </row>
    <row r="2" spans="1:20" x14ac:dyDescent="0.25">
      <c r="A2" s="43" t="s">
        <v>348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1" t="s">
        <v>348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Q3" s="9"/>
      <c r="R3" t="s">
        <v>39</v>
      </c>
      <c r="S3" t="s">
        <v>40</v>
      </c>
    </row>
    <row r="4" spans="1:20" x14ac:dyDescent="0.25">
      <c r="A4" s="2" t="s">
        <v>350</v>
      </c>
      <c r="B4" s="1">
        <v>29</v>
      </c>
      <c r="C4" s="1">
        <v>56</v>
      </c>
      <c r="D4" s="1">
        <v>34</v>
      </c>
      <c r="E4" s="1">
        <v>10</v>
      </c>
      <c r="F4" s="1">
        <v>87</v>
      </c>
      <c r="G4" s="1">
        <v>31</v>
      </c>
      <c r="H4" s="1">
        <v>24</v>
      </c>
      <c r="I4" s="1">
        <v>3</v>
      </c>
      <c r="J4" s="1">
        <v>32</v>
      </c>
      <c r="K4" s="1">
        <v>0</v>
      </c>
      <c r="L4" s="1">
        <v>0</v>
      </c>
      <c r="M4" s="1">
        <v>224</v>
      </c>
      <c r="N4" s="1">
        <f>VLOOKUP(A4,Games!$A$2:$D$527,3,FALSE)</f>
        <v>0</v>
      </c>
      <c r="O4" s="1">
        <f>VLOOKUP(A4,Games!$A$2:$D$527,4,FALSE)</f>
        <v>29</v>
      </c>
      <c r="P4" s="3">
        <f>(R4-S4)/B4</f>
        <v>11.051724137931034</v>
      </c>
      <c r="R4">
        <f>SUM(M4,I4,H4,(G4*1.5),F4)</f>
        <v>384.5</v>
      </c>
      <c r="S4">
        <f>SUM((J4*2),(K4*3),(L4*4))</f>
        <v>64</v>
      </c>
      <c r="T4" t="str">
        <f>IFERROR(VLOOKUP(A4,Games!$I$2:$I$246,1,FALSE)," ")</f>
        <v xml:space="preserve"> </v>
      </c>
    </row>
    <row r="5" spans="1:20" x14ac:dyDescent="0.25">
      <c r="A5" s="2" t="s">
        <v>351</v>
      </c>
      <c r="B5" s="1">
        <v>26</v>
      </c>
      <c r="C5" s="1">
        <v>100</v>
      </c>
      <c r="D5" s="1">
        <v>5</v>
      </c>
      <c r="E5" s="1">
        <v>29</v>
      </c>
      <c r="F5" s="1">
        <v>215</v>
      </c>
      <c r="G5" s="1">
        <v>47</v>
      </c>
      <c r="H5" s="1">
        <v>36</v>
      </c>
      <c r="I5" s="1">
        <v>3</v>
      </c>
      <c r="J5" s="1">
        <v>57</v>
      </c>
      <c r="K5" s="1">
        <v>0</v>
      </c>
      <c r="L5" s="1">
        <v>0</v>
      </c>
      <c r="M5" s="1">
        <v>244</v>
      </c>
      <c r="N5" s="1">
        <f>VLOOKUP(A5,Games!$A$2:$D$527,3,FALSE)</f>
        <v>1</v>
      </c>
      <c r="O5" s="1">
        <f>VLOOKUP(A5,Games!$A$2:$D$527,4,FALSE)</f>
        <v>27</v>
      </c>
      <c r="P5" s="3">
        <f t="shared" ref="P5:P7" si="0">(R5-S5)/B5</f>
        <v>17.48076923076923</v>
      </c>
      <c r="R5">
        <f t="shared" ref="R5:R7" si="1">SUM(M5,I5,H5,(G5*1.5),F5)</f>
        <v>568.5</v>
      </c>
      <c r="S5">
        <f t="shared" ref="S5:S7" si="2">SUM((J5*2),(K5*3),(L5*4))</f>
        <v>114</v>
      </c>
      <c r="T5" t="str">
        <f>IFERROR(VLOOKUP(A5,Games!$I$2:$I$246,1,FALSE)," ")</f>
        <v xml:space="preserve"> </v>
      </c>
    </row>
    <row r="6" spans="1:20" x14ac:dyDescent="0.25">
      <c r="A6" s="2" t="s">
        <v>349</v>
      </c>
      <c r="B6" s="1">
        <v>26</v>
      </c>
      <c r="C6" s="1">
        <v>69</v>
      </c>
      <c r="D6" s="1">
        <v>23</v>
      </c>
      <c r="E6" s="1">
        <v>30</v>
      </c>
      <c r="F6" s="1">
        <v>158</v>
      </c>
      <c r="G6" s="1">
        <v>34</v>
      </c>
      <c r="H6" s="1">
        <v>21</v>
      </c>
      <c r="I6" s="1">
        <v>1</v>
      </c>
      <c r="J6" s="1">
        <v>53</v>
      </c>
      <c r="K6" s="1">
        <v>0</v>
      </c>
      <c r="L6" s="1">
        <v>1</v>
      </c>
      <c r="M6" s="1">
        <v>237</v>
      </c>
      <c r="N6" s="1">
        <f>VLOOKUP(A6,Games!$A$2:$D$527,3,FALSE)</f>
        <v>0</v>
      </c>
      <c r="O6" s="1">
        <f>VLOOKUP(A6,Games!$A$2:$D$527,4,FALSE)</f>
        <v>26</v>
      </c>
      <c r="P6" s="3">
        <f t="shared" si="0"/>
        <v>13.76923076923077</v>
      </c>
      <c r="R6">
        <f t="shared" si="1"/>
        <v>468</v>
      </c>
      <c r="S6">
        <f t="shared" si="2"/>
        <v>110</v>
      </c>
      <c r="T6" t="str">
        <f>IFERROR(VLOOKUP(A6,Games!$I$2:$I$246,1,FALSE)," ")</f>
        <v xml:space="preserve"> </v>
      </c>
    </row>
    <row r="7" spans="1:20" x14ac:dyDescent="0.25">
      <c r="A7" s="2" t="s">
        <v>352</v>
      </c>
      <c r="B7" s="1">
        <v>26</v>
      </c>
      <c r="C7" s="1">
        <v>33</v>
      </c>
      <c r="D7" s="1">
        <v>5</v>
      </c>
      <c r="E7" s="1">
        <v>18</v>
      </c>
      <c r="F7" s="1">
        <v>147</v>
      </c>
      <c r="G7" s="1">
        <v>33</v>
      </c>
      <c r="H7" s="1">
        <v>32</v>
      </c>
      <c r="I7" s="1">
        <v>10</v>
      </c>
      <c r="J7" s="1">
        <v>43</v>
      </c>
      <c r="K7" s="1">
        <v>1</v>
      </c>
      <c r="L7" s="1">
        <v>0</v>
      </c>
      <c r="M7" s="1">
        <v>99</v>
      </c>
      <c r="N7" s="1">
        <f>VLOOKUP(A7,Games!$A$2:$D$527,3,FALSE)</f>
        <v>1</v>
      </c>
      <c r="O7" s="1">
        <f>VLOOKUP(A7,Games!$A$2:$D$527,4,FALSE)</f>
        <v>27</v>
      </c>
      <c r="P7" s="3">
        <f t="shared" si="0"/>
        <v>9.5576923076923084</v>
      </c>
      <c r="R7">
        <f t="shared" si="1"/>
        <v>337.5</v>
      </c>
      <c r="S7">
        <f t="shared" si="2"/>
        <v>89</v>
      </c>
      <c r="T7" t="str">
        <f>IFERROR(VLOOKUP(A7,Games!$I$2:$I$246,1,FALSE)," ")</f>
        <v xml:space="preserve"> </v>
      </c>
    </row>
    <row r="8" spans="1:20" x14ac:dyDescent="0.25">
      <c r="A8" s="2" t="s">
        <v>353</v>
      </c>
      <c r="B8" s="1">
        <v>25</v>
      </c>
      <c r="C8" s="1">
        <v>49</v>
      </c>
      <c r="D8" s="1">
        <v>5</v>
      </c>
      <c r="E8" s="1">
        <v>18</v>
      </c>
      <c r="F8" s="1">
        <v>98</v>
      </c>
      <c r="G8" s="1">
        <v>27</v>
      </c>
      <c r="H8" s="1">
        <v>16</v>
      </c>
      <c r="I8" s="1">
        <v>2</v>
      </c>
      <c r="J8" s="1">
        <v>30</v>
      </c>
      <c r="K8" s="1">
        <v>4</v>
      </c>
      <c r="L8" s="1">
        <v>0</v>
      </c>
      <c r="M8" s="1">
        <v>131</v>
      </c>
      <c r="N8" s="1">
        <f>VLOOKUP(A8,Games!$A$2:$D$527,3,FALSE)</f>
        <v>0</v>
      </c>
      <c r="O8" s="1">
        <f>VLOOKUP(A8,Games!$A$2:$D$527,4,FALSE)</f>
        <v>25</v>
      </c>
      <c r="P8" s="3">
        <f t="shared" ref="P8:P10" si="3">(R8-S8)/B8</f>
        <v>8.6199999999999992</v>
      </c>
      <c r="R8">
        <f t="shared" ref="R8:R15" si="4">SUM(M8,I8,H8,(G8*1.5),F8)</f>
        <v>287.5</v>
      </c>
      <c r="S8">
        <f t="shared" ref="S8:S15" si="5">SUM((J8*2),(K8*3),(L8*4))</f>
        <v>72</v>
      </c>
      <c r="T8" t="str">
        <f>IFERROR(VLOOKUP(A8,Games!$I$2:$I$246,1,FALSE)," ")</f>
        <v xml:space="preserve"> </v>
      </c>
    </row>
    <row r="9" spans="1:20" x14ac:dyDescent="0.25">
      <c r="A9" s="2" t="s">
        <v>355</v>
      </c>
      <c r="B9" s="1">
        <v>25</v>
      </c>
      <c r="C9" s="1">
        <v>16</v>
      </c>
      <c r="D9" s="1">
        <v>31</v>
      </c>
      <c r="E9" s="1">
        <v>13</v>
      </c>
      <c r="F9" s="1">
        <v>174</v>
      </c>
      <c r="G9" s="1">
        <v>73</v>
      </c>
      <c r="H9" s="1">
        <v>41</v>
      </c>
      <c r="I9" s="1">
        <v>30</v>
      </c>
      <c r="J9" s="1">
        <v>35</v>
      </c>
      <c r="K9" s="1">
        <v>1</v>
      </c>
      <c r="L9" s="1">
        <v>0</v>
      </c>
      <c r="M9" s="1">
        <v>138</v>
      </c>
      <c r="N9" s="1">
        <f>VLOOKUP(A9,Games!$A$2:$D$527,3,FALSE)</f>
        <v>0</v>
      </c>
      <c r="O9" s="1">
        <f>VLOOKUP(A9,Games!$A$2:$D$527,4,FALSE)</f>
        <v>25</v>
      </c>
      <c r="P9" s="3">
        <f t="shared" si="3"/>
        <v>16.78</v>
      </c>
      <c r="R9">
        <f t="shared" si="4"/>
        <v>492.5</v>
      </c>
      <c r="S9">
        <f t="shared" si="5"/>
        <v>73</v>
      </c>
      <c r="T9" t="str">
        <f>IFERROR(VLOOKUP(A9,Games!$I$2:$I$246,1,FALSE)," ")</f>
        <v xml:space="preserve"> </v>
      </c>
    </row>
    <row r="10" spans="1:20" x14ac:dyDescent="0.25">
      <c r="A10" s="2" t="s">
        <v>354</v>
      </c>
      <c r="B10" s="1">
        <v>19</v>
      </c>
      <c r="C10" s="1">
        <v>28</v>
      </c>
      <c r="D10" s="1">
        <v>4</v>
      </c>
      <c r="E10" s="1">
        <v>2</v>
      </c>
      <c r="F10" s="1">
        <v>46</v>
      </c>
      <c r="G10" s="1">
        <v>20</v>
      </c>
      <c r="H10" s="1">
        <v>14</v>
      </c>
      <c r="I10" s="1">
        <v>3</v>
      </c>
      <c r="J10" s="1">
        <v>30</v>
      </c>
      <c r="K10" s="1">
        <v>1</v>
      </c>
      <c r="L10" s="1">
        <v>0</v>
      </c>
      <c r="M10" s="1">
        <v>70</v>
      </c>
      <c r="N10" s="1">
        <f>VLOOKUP(A10,Games!$A$2:$D$527,3,FALSE)</f>
        <v>0</v>
      </c>
      <c r="O10" s="1">
        <f>VLOOKUP(A10,Games!$A$2:$D$527,4,FALSE)</f>
        <v>19</v>
      </c>
      <c r="P10" s="3">
        <f t="shared" si="3"/>
        <v>5.2631578947368425</v>
      </c>
      <c r="R10">
        <f t="shared" si="4"/>
        <v>163</v>
      </c>
      <c r="S10">
        <f t="shared" si="5"/>
        <v>63</v>
      </c>
      <c r="T10" t="str">
        <f>IFERROR(VLOOKUP(A10,Games!$I$2:$I$246,1,FALSE)," ")</f>
        <v xml:space="preserve"> </v>
      </c>
    </row>
    <row r="11" spans="1:20" x14ac:dyDescent="0.25">
      <c r="A11" s="2" t="s">
        <v>356</v>
      </c>
      <c r="B11" s="1">
        <v>17</v>
      </c>
      <c r="C11" s="1">
        <v>50</v>
      </c>
      <c r="D11" s="1">
        <v>4</v>
      </c>
      <c r="E11" s="1">
        <v>20</v>
      </c>
      <c r="F11" s="1">
        <v>164</v>
      </c>
      <c r="G11" s="1">
        <v>25</v>
      </c>
      <c r="H11" s="1">
        <v>24</v>
      </c>
      <c r="I11" s="1">
        <v>21</v>
      </c>
      <c r="J11" s="1">
        <v>29</v>
      </c>
      <c r="K11" s="1">
        <v>1</v>
      </c>
      <c r="L11" s="1">
        <v>1</v>
      </c>
      <c r="M11" s="1">
        <v>132</v>
      </c>
      <c r="N11" s="1">
        <f>VLOOKUP(A11,Games!$A$2:$D$527,3,FALSE)</f>
        <v>0</v>
      </c>
      <c r="O11" s="1">
        <f>VLOOKUP(A11,Games!$A$2:$D$527,4,FALSE)</f>
        <v>17</v>
      </c>
      <c r="P11" s="3">
        <f t="shared" ref="P11" si="6">(R11-S11)/B11</f>
        <v>18.441176470588236</v>
      </c>
      <c r="R11">
        <f t="shared" ref="R11" si="7">SUM(M11,I11,H11,(G11*1.5),F11)</f>
        <v>378.5</v>
      </c>
      <c r="S11">
        <f t="shared" ref="S11" si="8">SUM((J11*2),(K11*3),(L11*4))</f>
        <v>65</v>
      </c>
      <c r="T11" t="str">
        <f>IFERROR(VLOOKUP(A11,Games!$I$2:$I$246,1,FALSE)," ")</f>
        <v xml:space="preserve"> </v>
      </c>
    </row>
    <row r="12" spans="1:20" x14ac:dyDescent="0.25">
      <c r="A12" s="2" t="s">
        <v>187</v>
      </c>
      <c r="B12" s="1">
        <v>4</v>
      </c>
      <c r="C12" s="1">
        <v>5</v>
      </c>
      <c r="D12" s="1">
        <v>2</v>
      </c>
      <c r="E12" s="1">
        <v>2</v>
      </c>
      <c r="F12" s="1">
        <v>10</v>
      </c>
      <c r="G12" s="1">
        <v>9</v>
      </c>
      <c r="H12" s="1">
        <v>2</v>
      </c>
      <c r="I12" s="1">
        <v>0</v>
      </c>
      <c r="J12" s="1">
        <v>6</v>
      </c>
      <c r="K12" s="1">
        <v>0</v>
      </c>
      <c r="L12" s="1">
        <v>0</v>
      </c>
      <c r="M12" s="1">
        <v>18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4" si="9">(R12-S12)/B12</f>
        <v>7.875</v>
      </c>
      <c r="R12">
        <f t="shared" ref="R12:R14" si="10">SUM(M12,I12,H12,(G12*1.5),F12)</f>
        <v>43.5</v>
      </c>
      <c r="S12">
        <f t="shared" ref="S12:S14" si="11">SUM((J12*2),(K12*3),(L12*4))</f>
        <v>12</v>
      </c>
      <c r="T12" t="str">
        <f>IFERROR(VLOOKUP(A12,Games!$I$2:$I$246,1,FALSE)," ")</f>
        <v>Peter Harris</v>
      </c>
    </row>
    <row r="13" spans="1:20" x14ac:dyDescent="0.25">
      <c r="A13" s="2" t="s">
        <v>415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0</v>
      </c>
      <c r="H13" s="1">
        <v>1</v>
      </c>
      <c r="I13" s="1">
        <v>0</v>
      </c>
      <c r="J13" s="1">
        <v>4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0</v>
      </c>
      <c r="R13">
        <f t="shared" si="10"/>
        <v>8</v>
      </c>
      <c r="S13">
        <f t="shared" si="11"/>
        <v>8</v>
      </c>
      <c r="T13" t="str">
        <f>IFERROR(VLOOKUP(A13,Games!$I$2:$I$246,1,FALSE)," ")</f>
        <v xml:space="preserve"> </v>
      </c>
    </row>
    <row r="14" spans="1:20" x14ac:dyDescent="0.25">
      <c r="A14" s="2" t="s">
        <v>412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si="9"/>
        <v>0</v>
      </c>
      <c r="R14">
        <f t="shared" si="10"/>
        <v>0</v>
      </c>
      <c r="S14">
        <f t="shared" si="11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4"/>
        <v>0</v>
      </c>
      <c r="S15">
        <f t="shared" si="5"/>
        <v>0</v>
      </c>
      <c r="T15" t="str">
        <f>IFERROR(VLOOKUP(A15,Games!$I$2:$I$246,1,FALSE)," ")</f>
        <v xml:space="preserve"> </v>
      </c>
    </row>
    <row r="16" spans="1:20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P16" s="14"/>
    </row>
    <row r="17" spans="1:16" x14ac:dyDescent="0.25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P17" s="14"/>
    </row>
    <row r="18" spans="1:16" x14ac:dyDescent="0.25">
      <c r="A18" s="41" t="s">
        <v>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6" x14ac:dyDescent="0.25">
      <c r="A19" s="43" t="s">
        <v>348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2" si="12">IF(A4=""," ",A4)</f>
        <v>Hisham Attar</v>
      </c>
      <c r="B21" s="1"/>
      <c r="C21" s="3">
        <f t="shared" ref="C21:M21" si="13">IF(ISNUMBER($B4),C4/$B4," ")</f>
        <v>1.9310344827586208</v>
      </c>
      <c r="D21" s="3">
        <f t="shared" si="13"/>
        <v>1.1724137931034482</v>
      </c>
      <c r="E21" s="3">
        <f t="shared" si="13"/>
        <v>0.34482758620689657</v>
      </c>
      <c r="F21" s="3">
        <f t="shared" si="13"/>
        <v>3</v>
      </c>
      <c r="G21" s="3">
        <f t="shared" si="13"/>
        <v>1.0689655172413792</v>
      </c>
      <c r="H21" s="3">
        <f t="shared" si="13"/>
        <v>0.82758620689655171</v>
      </c>
      <c r="I21" s="3">
        <f t="shared" si="13"/>
        <v>0.10344827586206896</v>
      </c>
      <c r="J21" s="3">
        <f t="shared" si="13"/>
        <v>1.103448275862069</v>
      </c>
      <c r="K21" s="3">
        <f t="shared" si="13"/>
        <v>0</v>
      </c>
      <c r="L21" s="3">
        <f t="shared" si="13"/>
        <v>0</v>
      </c>
      <c r="M21" s="3">
        <f t="shared" si="13"/>
        <v>7.7241379310344831</v>
      </c>
      <c r="N21" s="14"/>
    </row>
    <row r="22" spans="1:16" x14ac:dyDescent="0.25">
      <c r="A22" s="2" t="str">
        <f t="shared" si="12"/>
        <v>John Ruman</v>
      </c>
      <c r="B22" s="1"/>
      <c r="C22" s="3">
        <f t="shared" ref="C22:M22" si="14">IF(ISNUMBER($B5),C5/$B5," ")</f>
        <v>3.8461538461538463</v>
      </c>
      <c r="D22" s="3">
        <f t="shared" si="14"/>
        <v>0.19230769230769232</v>
      </c>
      <c r="E22" s="3">
        <f t="shared" si="14"/>
        <v>1.1153846153846154</v>
      </c>
      <c r="F22" s="3">
        <f t="shared" si="14"/>
        <v>8.2692307692307701</v>
      </c>
      <c r="G22" s="3">
        <f t="shared" si="14"/>
        <v>1.8076923076923077</v>
      </c>
      <c r="H22" s="3">
        <f t="shared" si="14"/>
        <v>1.3846153846153846</v>
      </c>
      <c r="I22" s="3">
        <f t="shared" si="14"/>
        <v>0.11538461538461539</v>
      </c>
      <c r="J22" s="3">
        <f t="shared" si="14"/>
        <v>2.1923076923076925</v>
      </c>
      <c r="K22" s="3">
        <f t="shared" si="14"/>
        <v>0</v>
      </c>
      <c r="L22" s="3">
        <f t="shared" si="14"/>
        <v>0</v>
      </c>
      <c r="M22" s="3">
        <f t="shared" si="14"/>
        <v>9.384615384615385</v>
      </c>
    </row>
    <row r="23" spans="1:16" x14ac:dyDescent="0.25">
      <c r="A23" s="2" t="str">
        <f t="shared" si="12"/>
        <v>Callum McIntosh</v>
      </c>
      <c r="B23" s="1"/>
      <c r="C23" s="3">
        <f t="shared" ref="C23:M23" si="15">IF(ISNUMBER($B6),C6/$B6," ")</f>
        <v>2.6538461538461537</v>
      </c>
      <c r="D23" s="3">
        <f t="shared" si="15"/>
        <v>0.88461538461538458</v>
      </c>
      <c r="E23" s="3">
        <f t="shared" si="15"/>
        <v>1.1538461538461537</v>
      </c>
      <c r="F23" s="3">
        <f t="shared" si="15"/>
        <v>6.0769230769230766</v>
      </c>
      <c r="G23" s="3">
        <f t="shared" si="15"/>
        <v>1.3076923076923077</v>
      </c>
      <c r="H23" s="3">
        <f t="shared" si="15"/>
        <v>0.80769230769230771</v>
      </c>
      <c r="I23" s="3">
        <f t="shared" si="15"/>
        <v>3.8461538461538464E-2</v>
      </c>
      <c r="J23" s="3">
        <f t="shared" si="15"/>
        <v>2.0384615384615383</v>
      </c>
      <c r="K23" s="3">
        <f t="shared" si="15"/>
        <v>0</v>
      </c>
      <c r="L23" s="3">
        <f t="shared" si="15"/>
        <v>3.8461538461538464E-2</v>
      </c>
      <c r="M23" s="3">
        <f t="shared" si="15"/>
        <v>9.115384615384615</v>
      </c>
    </row>
    <row r="24" spans="1:16" x14ac:dyDescent="0.25">
      <c r="A24" s="2" t="str">
        <f t="shared" si="12"/>
        <v>Michael Ruman</v>
      </c>
      <c r="B24" s="1"/>
      <c r="C24" s="3">
        <f t="shared" ref="C24:M24" si="16">IF(ISNUMBER($B7),C7/$B7," ")</f>
        <v>1.2692307692307692</v>
      </c>
      <c r="D24" s="3">
        <f t="shared" si="16"/>
        <v>0.19230769230769232</v>
      </c>
      <c r="E24" s="3">
        <f t="shared" si="16"/>
        <v>0.69230769230769229</v>
      </c>
      <c r="F24" s="3">
        <f t="shared" si="16"/>
        <v>5.6538461538461542</v>
      </c>
      <c r="G24" s="3">
        <f t="shared" si="16"/>
        <v>1.2692307692307692</v>
      </c>
      <c r="H24" s="3">
        <f t="shared" si="16"/>
        <v>1.2307692307692308</v>
      </c>
      <c r="I24" s="3">
        <f t="shared" si="16"/>
        <v>0.38461538461538464</v>
      </c>
      <c r="J24" s="3">
        <f t="shared" si="16"/>
        <v>1.6538461538461537</v>
      </c>
      <c r="K24" s="3">
        <f t="shared" si="16"/>
        <v>3.8461538461538464E-2</v>
      </c>
      <c r="L24" s="3">
        <f t="shared" si="16"/>
        <v>0</v>
      </c>
      <c r="M24" s="3">
        <f t="shared" si="16"/>
        <v>3.8076923076923075</v>
      </c>
    </row>
    <row r="25" spans="1:16" x14ac:dyDescent="0.25">
      <c r="A25" s="2" t="str">
        <f t="shared" si="12"/>
        <v>Dan Holloway</v>
      </c>
      <c r="B25" s="1"/>
      <c r="C25" s="3">
        <f t="shared" ref="C25:M25" si="17">IF(ISNUMBER($B8),C8/$B8," ")</f>
        <v>1.96</v>
      </c>
      <c r="D25" s="3">
        <f t="shared" si="17"/>
        <v>0.2</v>
      </c>
      <c r="E25" s="3">
        <f t="shared" si="17"/>
        <v>0.72</v>
      </c>
      <c r="F25" s="3">
        <f t="shared" si="17"/>
        <v>3.92</v>
      </c>
      <c r="G25" s="3">
        <f t="shared" si="17"/>
        <v>1.08</v>
      </c>
      <c r="H25" s="3">
        <f t="shared" si="17"/>
        <v>0.64</v>
      </c>
      <c r="I25" s="3">
        <f t="shared" si="17"/>
        <v>0.08</v>
      </c>
      <c r="J25" s="3">
        <f t="shared" si="17"/>
        <v>1.2</v>
      </c>
      <c r="K25" s="3">
        <f t="shared" si="17"/>
        <v>0.16</v>
      </c>
      <c r="L25" s="3">
        <f t="shared" si="17"/>
        <v>0</v>
      </c>
      <c r="M25" s="3">
        <f t="shared" si="17"/>
        <v>5.24</v>
      </c>
    </row>
    <row r="26" spans="1:16" x14ac:dyDescent="0.25">
      <c r="A26" s="2" t="str">
        <f t="shared" si="12"/>
        <v>Lachlan Morgan</v>
      </c>
      <c r="B26" s="1"/>
      <c r="C26" s="3">
        <f t="shared" ref="C26:M26" si="18">IF(ISNUMBER($B9),C9/$B9," ")</f>
        <v>0.64</v>
      </c>
      <c r="D26" s="3">
        <f t="shared" si="18"/>
        <v>1.24</v>
      </c>
      <c r="E26" s="3">
        <f t="shared" si="18"/>
        <v>0.52</v>
      </c>
      <c r="F26" s="3">
        <f t="shared" si="18"/>
        <v>6.96</v>
      </c>
      <c r="G26" s="3">
        <f t="shared" si="18"/>
        <v>2.92</v>
      </c>
      <c r="H26" s="3">
        <f t="shared" si="18"/>
        <v>1.64</v>
      </c>
      <c r="I26" s="3">
        <f t="shared" si="18"/>
        <v>1.2</v>
      </c>
      <c r="J26" s="3">
        <f t="shared" si="18"/>
        <v>1.4</v>
      </c>
      <c r="K26" s="3">
        <f t="shared" si="18"/>
        <v>0.04</v>
      </c>
      <c r="L26" s="3">
        <f t="shared" si="18"/>
        <v>0</v>
      </c>
      <c r="M26" s="3">
        <f t="shared" si="18"/>
        <v>5.52</v>
      </c>
    </row>
    <row r="27" spans="1:16" x14ac:dyDescent="0.25">
      <c r="A27" s="2" t="str">
        <f t="shared" si="12"/>
        <v>Kyle McKenzie</v>
      </c>
      <c r="B27" s="1"/>
      <c r="C27" s="3">
        <f t="shared" ref="C27:M27" si="19">IF(ISNUMBER($B10),C10/$B10," ")</f>
        <v>1.4736842105263157</v>
      </c>
      <c r="D27" s="3">
        <f t="shared" si="19"/>
        <v>0.21052631578947367</v>
      </c>
      <c r="E27" s="3">
        <f t="shared" si="19"/>
        <v>0.10526315789473684</v>
      </c>
      <c r="F27" s="3">
        <f t="shared" si="19"/>
        <v>2.4210526315789473</v>
      </c>
      <c r="G27" s="3">
        <f t="shared" si="19"/>
        <v>1.0526315789473684</v>
      </c>
      <c r="H27" s="3">
        <f t="shared" si="19"/>
        <v>0.73684210526315785</v>
      </c>
      <c r="I27" s="3">
        <f t="shared" si="19"/>
        <v>0.15789473684210525</v>
      </c>
      <c r="J27" s="3">
        <f t="shared" si="19"/>
        <v>1.5789473684210527</v>
      </c>
      <c r="K27" s="3">
        <f t="shared" si="19"/>
        <v>5.2631578947368418E-2</v>
      </c>
      <c r="L27" s="3">
        <f t="shared" si="19"/>
        <v>0</v>
      </c>
      <c r="M27" s="3">
        <f t="shared" si="19"/>
        <v>3.6842105263157894</v>
      </c>
    </row>
    <row r="28" spans="1:16" x14ac:dyDescent="0.25">
      <c r="A28" s="2" t="str">
        <f t="shared" si="12"/>
        <v>Tom Smith</v>
      </c>
      <c r="B28" s="1"/>
      <c r="C28" s="3">
        <f t="shared" ref="C28:M28" si="20">IF(ISNUMBER($B11),C11/$B11," ")</f>
        <v>2.9411764705882355</v>
      </c>
      <c r="D28" s="3">
        <f t="shared" si="20"/>
        <v>0.23529411764705882</v>
      </c>
      <c r="E28" s="3">
        <f t="shared" si="20"/>
        <v>1.1764705882352942</v>
      </c>
      <c r="F28" s="3">
        <f t="shared" si="20"/>
        <v>9.6470588235294112</v>
      </c>
      <c r="G28" s="3">
        <f t="shared" si="20"/>
        <v>1.4705882352941178</v>
      </c>
      <c r="H28" s="3">
        <f t="shared" si="20"/>
        <v>1.411764705882353</v>
      </c>
      <c r="I28" s="3">
        <f t="shared" si="20"/>
        <v>1.2352941176470589</v>
      </c>
      <c r="J28" s="3">
        <f t="shared" si="20"/>
        <v>1.7058823529411764</v>
      </c>
      <c r="K28" s="3">
        <f t="shared" si="20"/>
        <v>5.8823529411764705E-2</v>
      </c>
      <c r="L28" s="3">
        <f t="shared" si="20"/>
        <v>5.8823529411764705E-2</v>
      </c>
      <c r="M28" s="3">
        <f t="shared" si="20"/>
        <v>7.7647058823529411</v>
      </c>
    </row>
    <row r="29" spans="1:16" x14ac:dyDescent="0.25">
      <c r="A29" s="2" t="str">
        <f t="shared" si="12"/>
        <v>Peter Harris</v>
      </c>
      <c r="B29" s="1"/>
      <c r="C29" s="3">
        <f t="shared" ref="C29:M29" si="21">IF(ISNUMBER($B12),C12/$B12," ")</f>
        <v>1.25</v>
      </c>
      <c r="D29" s="3">
        <f t="shared" si="21"/>
        <v>0.5</v>
      </c>
      <c r="E29" s="3">
        <f t="shared" si="21"/>
        <v>0.5</v>
      </c>
      <c r="F29" s="3">
        <f t="shared" si="21"/>
        <v>2.5</v>
      </c>
      <c r="G29" s="3">
        <f t="shared" si="21"/>
        <v>2.25</v>
      </c>
      <c r="H29" s="3">
        <f t="shared" si="21"/>
        <v>0.5</v>
      </c>
      <c r="I29" s="3">
        <f t="shared" si="21"/>
        <v>0</v>
      </c>
      <c r="J29" s="3">
        <f t="shared" si="21"/>
        <v>1.5</v>
      </c>
      <c r="K29" s="3">
        <f t="shared" si="21"/>
        <v>0</v>
      </c>
      <c r="L29" s="3">
        <f t="shared" si="21"/>
        <v>0</v>
      </c>
      <c r="M29" s="3">
        <f t="shared" si="21"/>
        <v>4.5</v>
      </c>
    </row>
    <row r="30" spans="1:16" x14ac:dyDescent="0.25">
      <c r="A30" s="2" t="str">
        <f t="shared" si="12"/>
        <v>Ryan Merton</v>
      </c>
      <c r="B30" s="1"/>
      <c r="C30" s="3">
        <f t="shared" ref="C30:M30" si="22">IF(ISNUMBER($B13),C13/$B13," ")</f>
        <v>1</v>
      </c>
      <c r="D30" s="3">
        <f t="shared" si="22"/>
        <v>0</v>
      </c>
      <c r="E30" s="3">
        <f t="shared" si="22"/>
        <v>0</v>
      </c>
      <c r="F30" s="3">
        <f t="shared" si="22"/>
        <v>5</v>
      </c>
      <c r="G30" s="3">
        <f t="shared" si="22"/>
        <v>0</v>
      </c>
      <c r="H30" s="3">
        <f t="shared" si="22"/>
        <v>1</v>
      </c>
      <c r="I30" s="3">
        <f t="shared" si="22"/>
        <v>0</v>
      </c>
      <c r="J30" s="3">
        <f t="shared" si="22"/>
        <v>4</v>
      </c>
      <c r="K30" s="3">
        <f t="shared" si="22"/>
        <v>0</v>
      </c>
      <c r="L30" s="3">
        <f t="shared" si="22"/>
        <v>0</v>
      </c>
      <c r="M30" s="3">
        <f t="shared" si="22"/>
        <v>2</v>
      </c>
    </row>
    <row r="31" spans="1:16" x14ac:dyDescent="0.25">
      <c r="A31" s="2" t="str">
        <f t="shared" si="12"/>
        <v>Stephon Ford</v>
      </c>
      <c r="B31" s="1"/>
      <c r="C31" s="3">
        <f t="shared" ref="C31:M31" si="23">IF(ISNUMBER($B14),C14/$B14," ")</f>
        <v>0</v>
      </c>
      <c r="D31" s="3">
        <f t="shared" si="23"/>
        <v>0</v>
      </c>
      <c r="E31" s="3">
        <f t="shared" si="23"/>
        <v>0</v>
      </c>
      <c r="F31" s="3">
        <f t="shared" si="23"/>
        <v>0</v>
      </c>
      <c r="G31" s="3">
        <f t="shared" si="23"/>
        <v>0</v>
      </c>
      <c r="H31" s="3">
        <f t="shared" si="23"/>
        <v>0</v>
      </c>
      <c r="I31" s="3">
        <f t="shared" si="23"/>
        <v>0</v>
      </c>
      <c r="J31" s="3">
        <f t="shared" si="23"/>
        <v>0</v>
      </c>
      <c r="K31" s="3">
        <f t="shared" si="23"/>
        <v>0</v>
      </c>
      <c r="L31" s="3">
        <f t="shared" si="23"/>
        <v>0</v>
      </c>
      <c r="M31" s="3">
        <f t="shared" si="23"/>
        <v>0</v>
      </c>
    </row>
    <row r="32" spans="1:16" x14ac:dyDescent="0.25">
      <c r="A32" s="2" t="str">
        <f t="shared" si="12"/>
        <v xml:space="preserve"> </v>
      </c>
      <c r="B32" s="1"/>
      <c r="C32" s="3" t="str">
        <f t="shared" ref="C32:M32" si="24">IF(ISNUMBER($B15),C15/$B15," ")</f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</sheetData>
  <mergeCells count="4">
    <mergeCell ref="A18:M18"/>
    <mergeCell ref="A19:M19"/>
    <mergeCell ref="A17:M17"/>
    <mergeCell ref="A2:P2"/>
  </mergeCells>
  <conditionalFormatting sqref="A4:A16">
    <cfRule type="expression" dxfId="5" priority="11">
      <formula>EXACT(A4,T4)</formula>
    </cfRule>
    <cfRule type="expression" dxfId="4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Top 15</vt:lpstr>
      <vt:lpstr>Leaders</vt:lpstr>
      <vt:lpstr>5 Out</vt:lpstr>
      <vt:lpstr>Dapper Frogs</vt:lpstr>
      <vt:lpstr>SBU</vt:lpstr>
      <vt:lpstr>The Revolution</vt:lpstr>
      <vt:lpstr>Thunder</vt:lpstr>
      <vt:lpstr>Titans</vt:lpstr>
      <vt:lpstr>Tragics</vt:lpstr>
      <vt:lpstr>Waterboys</vt:lpstr>
      <vt:lpstr>WaterMalones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2025-10-08T02:45:52Z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