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dservicescentre-my.sharepoint.com/personal/stuart_faunt_education_gov_au/Documents/Desktop/CPL/Weekly Stats/"/>
    </mc:Choice>
  </mc:AlternateContent>
  <xr:revisionPtr revIDLastSave="4" documentId="8_{D80F4C59-322E-475B-B8A9-E0C31958FF8E}" xr6:coauthVersionLast="47" xr6:coauthVersionMax="47" xr10:uidLastSave="{E10A3AB4-B654-4C0E-B29B-FB524D294F17}"/>
  <bookViews>
    <workbookView xWindow="-120" yWindow="-120" windowWidth="29040" windowHeight="15840" xr2:uid="{00000000-000D-0000-FFFF-FFFF00000000}"/>
  </bookViews>
  <sheets>
    <sheet name="Top 15" sheetId="3" r:id="rId1"/>
    <sheet name="Leaders" sheetId="12" r:id="rId2"/>
    <sheet name="Brick Squad" sheetId="2" r:id="rId3"/>
    <sheet name="Dragons" sheetId="4" r:id="rId4"/>
    <sheet name="Meme Team" sheetId="15" r:id="rId5"/>
    <sheet name="Panthers" sheetId="6" r:id="rId6"/>
    <sheet name="Ring Stingers" sheetId="7" r:id="rId7"/>
    <sheet name="Titans" sheetId="8" r:id="rId8"/>
    <sheet name="Wizards" sheetId="16" r:id="rId9"/>
    <sheet name="Games" sheetId="13" state="hidden" r:id="rId10"/>
  </sheets>
  <definedNames>
    <definedName name="_AMO_UniqueIdentifier" hidden="1">"'37ab0951-19fc-4a2d-96ea-0f7406d2843f'"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8" i="4" l="1"/>
  <c r="C28" i="4"/>
  <c r="D28" i="4"/>
  <c r="E28" i="4"/>
  <c r="F28" i="4"/>
  <c r="G28" i="4"/>
  <c r="H28" i="4"/>
  <c r="I28" i="4"/>
  <c r="J28" i="4"/>
  <c r="K28" i="4"/>
  <c r="L28" i="4"/>
  <c r="M28" i="4"/>
  <c r="N14" i="4"/>
  <c r="O14" i="4"/>
  <c r="R14" i="4"/>
  <c r="P14" i="4" s="1"/>
  <c r="S14" i="4"/>
  <c r="T14" i="4"/>
  <c r="N24" i="6"/>
  <c r="O24" i="6"/>
  <c r="R24" i="6"/>
  <c r="P24" i="6" s="1"/>
  <c r="S24" i="6"/>
  <c r="T24" i="6"/>
  <c r="N13" i="4"/>
  <c r="O13" i="4"/>
  <c r="R13" i="4"/>
  <c r="P13" i="4" s="1"/>
  <c r="S13" i="4"/>
  <c r="T13" i="4"/>
  <c r="A41" i="16"/>
  <c r="C41" i="16"/>
  <c r="D41" i="16"/>
  <c r="E41" i="16"/>
  <c r="F41" i="16"/>
  <c r="G41" i="16"/>
  <c r="H41" i="16"/>
  <c r="I41" i="16"/>
  <c r="J41" i="16"/>
  <c r="K41" i="16"/>
  <c r="L41" i="16"/>
  <c r="M41" i="16"/>
  <c r="N20" i="16"/>
  <c r="O20" i="16"/>
  <c r="R20" i="16"/>
  <c r="S20" i="16"/>
  <c r="T20" i="16"/>
  <c r="A35" i="15"/>
  <c r="C35" i="15"/>
  <c r="D35" i="15"/>
  <c r="E35" i="15"/>
  <c r="F35" i="15"/>
  <c r="G35" i="15"/>
  <c r="H35" i="15"/>
  <c r="I35" i="15"/>
  <c r="J35" i="15"/>
  <c r="K35" i="15"/>
  <c r="L35" i="15"/>
  <c r="M35" i="15"/>
  <c r="N17" i="15"/>
  <c r="O17" i="15"/>
  <c r="R17" i="15"/>
  <c r="S17" i="15"/>
  <c r="T17" i="15"/>
  <c r="A32" i="8"/>
  <c r="C32" i="8"/>
  <c r="D32" i="8"/>
  <c r="E32" i="8"/>
  <c r="F32" i="8"/>
  <c r="G32" i="8"/>
  <c r="H32" i="8"/>
  <c r="I32" i="8"/>
  <c r="J32" i="8"/>
  <c r="K32" i="8"/>
  <c r="L32" i="8"/>
  <c r="M32" i="8"/>
  <c r="N16" i="8"/>
  <c r="O16" i="8"/>
  <c r="R16" i="8"/>
  <c r="S16" i="8"/>
  <c r="T16" i="8"/>
  <c r="A40" i="16"/>
  <c r="C40" i="16"/>
  <c r="D40" i="16"/>
  <c r="E40" i="16"/>
  <c r="F40" i="16"/>
  <c r="G40" i="16"/>
  <c r="H40" i="16"/>
  <c r="I40" i="16"/>
  <c r="J40" i="16"/>
  <c r="K40" i="16"/>
  <c r="L40" i="16"/>
  <c r="M40" i="16"/>
  <c r="N19" i="16"/>
  <c r="O19" i="16"/>
  <c r="R19" i="16"/>
  <c r="S19" i="16"/>
  <c r="T19" i="16"/>
  <c r="A31" i="7"/>
  <c r="C31" i="7"/>
  <c r="D31" i="7"/>
  <c r="E31" i="7"/>
  <c r="F31" i="7"/>
  <c r="G31" i="7"/>
  <c r="H31" i="7"/>
  <c r="I31" i="7"/>
  <c r="J31" i="7"/>
  <c r="K31" i="7"/>
  <c r="L31" i="7"/>
  <c r="M31" i="7"/>
  <c r="N15" i="7"/>
  <c r="O15" i="7"/>
  <c r="R15" i="7"/>
  <c r="S15" i="7"/>
  <c r="T15" i="7"/>
  <c r="A38" i="2"/>
  <c r="C38" i="2"/>
  <c r="D38" i="2"/>
  <c r="E38" i="2"/>
  <c r="F38" i="2"/>
  <c r="G38" i="2"/>
  <c r="H38" i="2"/>
  <c r="I38" i="2"/>
  <c r="J38" i="2"/>
  <c r="K38" i="2"/>
  <c r="L38" i="2"/>
  <c r="M38" i="2"/>
  <c r="N19" i="2"/>
  <c r="O19" i="2"/>
  <c r="R19" i="2"/>
  <c r="S19" i="2"/>
  <c r="T19" i="2"/>
  <c r="A48" i="6"/>
  <c r="C48" i="6"/>
  <c r="D48" i="6"/>
  <c r="E48" i="6"/>
  <c r="F48" i="6"/>
  <c r="G48" i="6"/>
  <c r="H48" i="6"/>
  <c r="I48" i="6"/>
  <c r="J48" i="6"/>
  <c r="K48" i="6"/>
  <c r="L48" i="6"/>
  <c r="M48" i="6"/>
  <c r="A49" i="6"/>
  <c r="C49" i="6"/>
  <c r="D49" i="6"/>
  <c r="E49" i="6"/>
  <c r="F49" i="6"/>
  <c r="G49" i="6"/>
  <c r="H49" i="6"/>
  <c r="I49" i="6"/>
  <c r="J49" i="6"/>
  <c r="K49" i="6"/>
  <c r="L49" i="6"/>
  <c r="M49" i="6"/>
  <c r="N23" i="6"/>
  <c r="O23" i="6"/>
  <c r="R23" i="6"/>
  <c r="S23" i="6"/>
  <c r="T23" i="6"/>
  <c r="A38" i="16"/>
  <c r="C38" i="16"/>
  <c r="D38" i="16"/>
  <c r="E38" i="16"/>
  <c r="F38" i="16"/>
  <c r="G38" i="16"/>
  <c r="H38" i="16"/>
  <c r="I38" i="16"/>
  <c r="J38" i="16"/>
  <c r="K38" i="16"/>
  <c r="L38" i="16"/>
  <c r="M38" i="16"/>
  <c r="A39" i="16"/>
  <c r="C39" i="16"/>
  <c r="D39" i="16"/>
  <c r="E39" i="16"/>
  <c r="F39" i="16"/>
  <c r="G39" i="16"/>
  <c r="H39" i="16"/>
  <c r="I39" i="16"/>
  <c r="J39" i="16"/>
  <c r="K39" i="16"/>
  <c r="L39" i="16"/>
  <c r="M39" i="16"/>
  <c r="N17" i="16"/>
  <c r="O17" i="16"/>
  <c r="R17" i="16"/>
  <c r="S17" i="16"/>
  <c r="T17" i="16"/>
  <c r="N18" i="16"/>
  <c r="O18" i="16"/>
  <c r="R18" i="16"/>
  <c r="S18" i="16"/>
  <c r="T18" i="16"/>
  <c r="A34" i="15"/>
  <c r="C34" i="15"/>
  <c r="D34" i="15"/>
  <c r="E34" i="15"/>
  <c r="F34" i="15"/>
  <c r="G34" i="15"/>
  <c r="H34" i="15"/>
  <c r="I34" i="15"/>
  <c r="J34" i="15"/>
  <c r="K34" i="15"/>
  <c r="L34" i="15"/>
  <c r="M34" i="15"/>
  <c r="N15" i="15"/>
  <c r="O15" i="15"/>
  <c r="R15" i="15"/>
  <c r="S15" i="15"/>
  <c r="T15" i="15"/>
  <c r="N16" i="15"/>
  <c r="O16" i="15"/>
  <c r="R16" i="15"/>
  <c r="S16" i="15"/>
  <c r="T16" i="15"/>
  <c r="P20" i="16" l="1"/>
  <c r="P17" i="15"/>
  <c r="P19" i="2"/>
  <c r="P23" i="6"/>
  <c r="P16" i="8"/>
  <c r="P15" i="7"/>
  <c r="P19" i="16"/>
  <c r="P15" i="15"/>
  <c r="P17" i="16"/>
  <c r="P18" i="16"/>
  <c r="P16" i="15"/>
  <c r="N22" i="6"/>
  <c r="O22" i="6"/>
  <c r="R22" i="6"/>
  <c r="S22" i="6"/>
  <c r="T22" i="6"/>
  <c r="A36" i="2"/>
  <c r="C36" i="2"/>
  <c r="D36" i="2"/>
  <c r="E36" i="2"/>
  <c r="F36" i="2"/>
  <c r="G36" i="2"/>
  <c r="H36" i="2"/>
  <c r="I36" i="2"/>
  <c r="J36" i="2"/>
  <c r="K36" i="2"/>
  <c r="L36" i="2"/>
  <c r="M36" i="2"/>
  <c r="A37" i="2"/>
  <c r="C37" i="2"/>
  <c r="D37" i="2"/>
  <c r="E37" i="2"/>
  <c r="F37" i="2"/>
  <c r="G37" i="2"/>
  <c r="H37" i="2"/>
  <c r="I37" i="2"/>
  <c r="J37" i="2"/>
  <c r="K37" i="2"/>
  <c r="L37" i="2"/>
  <c r="M37" i="2"/>
  <c r="N18" i="2"/>
  <c r="O18" i="2"/>
  <c r="R18" i="2"/>
  <c r="S18" i="2"/>
  <c r="T18" i="2"/>
  <c r="N12" i="4"/>
  <c r="O12" i="4"/>
  <c r="R12" i="4"/>
  <c r="S12" i="4"/>
  <c r="T12" i="4"/>
  <c r="A37" i="16"/>
  <c r="C37" i="16"/>
  <c r="D37" i="16"/>
  <c r="E37" i="16"/>
  <c r="F37" i="16"/>
  <c r="G37" i="16"/>
  <c r="H37" i="16"/>
  <c r="I37" i="16"/>
  <c r="J37" i="16"/>
  <c r="K37" i="16"/>
  <c r="L37" i="16"/>
  <c r="M37" i="16"/>
  <c r="N16" i="16"/>
  <c r="O16" i="16"/>
  <c r="R16" i="16"/>
  <c r="S16" i="16"/>
  <c r="T16" i="16"/>
  <c r="A36" i="16"/>
  <c r="C36" i="16"/>
  <c r="D36" i="16"/>
  <c r="E36" i="16"/>
  <c r="F36" i="16"/>
  <c r="G36" i="16"/>
  <c r="H36" i="16"/>
  <c r="I36" i="16"/>
  <c r="J36" i="16"/>
  <c r="K36" i="16"/>
  <c r="L36" i="16"/>
  <c r="M36" i="16"/>
  <c r="A35" i="16"/>
  <c r="C35" i="16"/>
  <c r="D35" i="16"/>
  <c r="E35" i="16"/>
  <c r="F35" i="16"/>
  <c r="G35" i="16"/>
  <c r="H35" i="16"/>
  <c r="I35" i="16"/>
  <c r="J35" i="16"/>
  <c r="K35" i="16"/>
  <c r="L35" i="16"/>
  <c r="M35" i="16"/>
  <c r="N14" i="16"/>
  <c r="O14" i="16"/>
  <c r="R14" i="16"/>
  <c r="S14" i="16"/>
  <c r="T14" i="16"/>
  <c r="N15" i="16"/>
  <c r="O15" i="16"/>
  <c r="R15" i="16"/>
  <c r="S15" i="16"/>
  <c r="T15" i="16"/>
  <c r="N17" i="2"/>
  <c r="O17" i="2"/>
  <c r="R17" i="2"/>
  <c r="S17" i="2"/>
  <c r="T17" i="2"/>
  <c r="N21" i="6"/>
  <c r="O21" i="6"/>
  <c r="R21" i="6"/>
  <c r="S21" i="6"/>
  <c r="T21" i="6"/>
  <c r="A34" i="2"/>
  <c r="C34" i="2"/>
  <c r="D34" i="2"/>
  <c r="E34" i="2"/>
  <c r="F34" i="2"/>
  <c r="G34" i="2"/>
  <c r="H34" i="2"/>
  <c r="I34" i="2"/>
  <c r="J34" i="2"/>
  <c r="K34" i="2"/>
  <c r="L34" i="2"/>
  <c r="M34" i="2"/>
  <c r="A35" i="2"/>
  <c r="C35" i="2"/>
  <c r="D35" i="2"/>
  <c r="E35" i="2"/>
  <c r="F35" i="2"/>
  <c r="G35" i="2"/>
  <c r="H35" i="2"/>
  <c r="I35" i="2"/>
  <c r="J35" i="2"/>
  <c r="K35" i="2"/>
  <c r="L35" i="2"/>
  <c r="M35" i="2"/>
  <c r="N15" i="2"/>
  <c r="O15" i="2"/>
  <c r="R15" i="2"/>
  <c r="S15" i="2"/>
  <c r="T15" i="2"/>
  <c r="N16" i="2"/>
  <c r="O16" i="2"/>
  <c r="R16" i="2"/>
  <c r="S16" i="2"/>
  <c r="T16" i="2"/>
  <c r="A31" i="8"/>
  <c r="C31" i="8"/>
  <c r="D31" i="8"/>
  <c r="E31" i="8"/>
  <c r="F31" i="8"/>
  <c r="G31" i="8"/>
  <c r="H31" i="8"/>
  <c r="I31" i="8"/>
  <c r="J31" i="8"/>
  <c r="K31" i="8"/>
  <c r="L31" i="8"/>
  <c r="M31" i="8"/>
  <c r="N15" i="8"/>
  <c r="O15" i="8"/>
  <c r="R15" i="8"/>
  <c r="S15" i="8"/>
  <c r="T15" i="8"/>
  <c r="A29" i="7"/>
  <c r="C29" i="7"/>
  <c r="D29" i="7"/>
  <c r="E29" i="7"/>
  <c r="F29" i="7"/>
  <c r="G29" i="7"/>
  <c r="H29" i="7"/>
  <c r="I29" i="7"/>
  <c r="J29" i="7"/>
  <c r="K29" i="7"/>
  <c r="L29" i="7"/>
  <c r="M29" i="7"/>
  <c r="A30" i="7"/>
  <c r="C30" i="7"/>
  <c r="D30" i="7"/>
  <c r="E30" i="7"/>
  <c r="F30" i="7"/>
  <c r="G30" i="7"/>
  <c r="H30" i="7"/>
  <c r="I30" i="7"/>
  <c r="J30" i="7"/>
  <c r="K30" i="7"/>
  <c r="L30" i="7"/>
  <c r="M30" i="7"/>
  <c r="N13" i="7"/>
  <c r="O13" i="7"/>
  <c r="R13" i="7"/>
  <c r="S13" i="7"/>
  <c r="T13" i="7"/>
  <c r="N14" i="7"/>
  <c r="O14" i="7"/>
  <c r="R14" i="7"/>
  <c r="S14" i="7"/>
  <c r="T14" i="7"/>
  <c r="A32" i="15"/>
  <c r="C32" i="15"/>
  <c r="D32" i="15"/>
  <c r="E32" i="15"/>
  <c r="F32" i="15"/>
  <c r="G32" i="15"/>
  <c r="H32" i="15"/>
  <c r="I32" i="15"/>
  <c r="J32" i="15"/>
  <c r="K32" i="15"/>
  <c r="L32" i="15"/>
  <c r="M32" i="15"/>
  <c r="A33" i="15"/>
  <c r="C33" i="15"/>
  <c r="D33" i="15"/>
  <c r="E33" i="15"/>
  <c r="F33" i="15"/>
  <c r="G33" i="15"/>
  <c r="H33" i="15"/>
  <c r="I33" i="15"/>
  <c r="J33" i="15"/>
  <c r="K33" i="15"/>
  <c r="L33" i="15"/>
  <c r="M33" i="15"/>
  <c r="A31" i="15"/>
  <c r="A23" i="15"/>
  <c r="N14" i="15"/>
  <c r="O14" i="15"/>
  <c r="R14" i="15"/>
  <c r="S14" i="15"/>
  <c r="T14" i="15"/>
  <c r="P14" i="16" l="1"/>
  <c r="P18" i="2"/>
  <c r="P12" i="4"/>
  <c r="P16" i="16"/>
  <c r="P22" i="6"/>
  <c r="P17" i="2"/>
  <c r="P15" i="16"/>
  <c r="P15" i="2"/>
  <c r="P16" i="2"/>
  <c r="P13" i="7"/>
  <c r="P14" i="7"/>
  <c r="P21" i="6"/>
  <c r="P15" i="8"/>
  <c r="P14" i="15"/>
  <c r="A38" i="6"/>
  <c r="C38" i="6"/>
  <c r="D38" i="6"/>
  <c r="E38" i="6"/>
  <c r="F38" i="6"/>
  <c r="G38" i="6"/>
  <c r="H38" i="6"/>
  <c r="I38" i="6"/>
  <c r="J38" i="6"/>
  <c r="K38" i="6"/>
  <c r="L38" i="6"/>
  <c r="M38" i="6"/>
  <c r="A39" i="6"/>
  <c r="C39" i="6"/>
  <c r="D39" i="6"/>
  <c r="E39" i="6"/>
  <c r="F39" i="6"/>
  <c r="G39" i="6"/>
  <c r="H39" i="6"/>
  <c r="I39" i="6"/>
  <c r="J39" i="6"/>
  <c r="K39" i="6"/>
  <c r="L39" i="6"/>
  <c r="M39" i="6"/>
  <c r="A40" i="6"/>
  <c r="C40" i="6"/>
  <c r="D40" i="6"/>
  <c r="E40" i="6"/>
  <c r="F40" i="6"/>
  <c r="G40" i="6"/>
  <c r="H40" i="6"/>
  <c r="I40" i="6"/>
  <c r="J40" i="6"/>
  <c r="K40" i="6"/>
  <c r="L40" i="6"/>
  <c r="M40" i="6"/>
  <c r="A41" i="6"/>
  <c r="C41" i="6"/>
  <c r="D41" i="6"/>
  <c r="E41" i="6"/>
  <c r="F41" i="6"/>
  <c r="G41" i="6"/>
  <c r="H41" i="6"/>
  <c r="I41" i="6"/>
  <c r="J41" i="6"/>
  <c r="K41" i="6"/>
  <c r="L41" i="6"/>
  <c r="M41" i="6"/>
  <c r="A42" i="6"/>
  <c r="C42" i="6"/>
  <c r="D42" i="6"/>
  <c r="E42" i="6"/>
  <c r="F42" i="6"/>
  <c r="G42" i="6"/>
  <c r="H42" i="6"/>
  <c r="I42" i="6"/>
  <c r="J42" i="6"/>
  <c r="K42" i="6"/>
  <c r="L42" i="6"/>
  <c r="M42" i="6"/>
  <c r="A43" i="6"/>
  <c r="C43" i="6"/>
  <c r="D43" i="6"/>
  <c r="E43" i="6"/>
  <c r="F43" i="6"/>
  <c r="G43" i="6"/>
  <c r="H43" i="6"/>
  <c r="I43" i="6"/>
  <c r="J43" i="6"/>
  <c r="K43" i="6"/>
  <c r="L43" i="6"/>
  <c r="M43" i="6"/>
  <c r="A44" i="6"/>
  <c r="C44" i="6"/>
  <c r="D44" i="6"/>
  <c r="E44" i="6"/>
  <c r="F44" i="6"/>
  <c r="G44" i="6"/>
  <c r="H44" i="6"/>
  <c r="I44" i="6"/>
  <c r="J44" i="6"/>
  <c r="K44" i="6"/>
  <c r="L44" i="6"/>
  <c r="M44" i="6"/>
  <c r="A45" i="6"/>
  <c r="C45" i="6"/>
  <c r="D45" i="6"/>
  <c r="E45" i="6"/>
  <c r="F45" i="6"/>
  <c r="G45" i="6"/>
  <c r="H45" i="6"/>
  <c r="I45" i="6"/>
  <c r="J45" i="6"/>
  <c r="K45" i="6"/>
  <c r="L45" i="6"/>
  <c r="M45" i="6"/>
  <c r="A46" i="6"/>
  <c r="C46" i="6"/>
  <c r="D46" i="6"/>
  <c r="E46" i="6"/>
  <c r="F46" i="6"/>
  <c r="G46" i="6"/>
  <c r="H46" i="6"/>
  <c r="I46" i="6"/>
  <c r="J46" i="6"/>
  <c r="K46" i="6"/>
  <c r="L46" i="6"/>
  <c r="M46" i="6"/>
  <c r="A47" i="6"/>
  <c r="C47" i="6"/>
  <c r="D47" i="6"/>
  <c r="E47" i="6"/>
  <c r="F47" i="6"/>
  <c r="G47" i="6"/>
  <c r="H47" i="6"/>
  <c r="I47" i="6"/>
  <c r="J47" i="6"/>
  <c r="K47" i="6"/>
  <c r="L47" i="6"/>
  <c r="M47" i="6"/>
  <c r="N12" i="6"/>
  <c r="O12" i="6"/>
  <c r="R12" i="6"/>
  <c r="S12" i="6"/>
  <c r="T12" i="6"/>
  <c r="N13" i="6"/>
  <c r="O13" i="6"/>
  <c r="R13" i="6"/>
  <c r="S13" i="6"/>
  <c r="T13" i="6"/>
  <c r="N14" i="6"/>
  <c r="O14" i="6"/>
  <c r="R14" i="6"/>
  <c r="S14" i="6"/>
  <c r="T14" i="6"/>
  <c r="N15" i="6"/>
  <c r="O15" i="6"/>
  <c r="R15" i="6"/>
  <c r="S15" i="6"/>
  <c r="T15" i="6"/>
  <c r="N16" i="6"/>
  <c r="O16" i="6"/>
  <c r="R16" i="6"/>
  <c r="S16" i="6"/>
  <c r="T16" i="6"/>
  <c r="N17" i="6"/>
  <c r="O17" i="6"/>
  <c r="R17" i="6"/>
  <c r="S17" i="6"/>
  <c r="T17" i="6"/>
  <c r="N18" i="6"/>
  <c r="O18" i="6"/>
  <c r="R18" i="6"/>
  <c r="S18" i="6"/>
  <c r="T18" i="6"/>
  <c r="N19" i="6"/>
  <c r="O19" i="6"/>
  <c r="R19" i="6"/>
  <c r="S19" i="6"/>
  <c r="T19" i="6"/>
  <c r="N20" i="6"/>
  <c r="O20" i="6"/>
  <c r="R20" i="6"/>
  <c r="S20" i="6"/>
  <c r="T20" i="6"/>
  <c r="N12" i="15"/>
  <c r="O12" i="15"/>
  <c r="R12" i="15"/>
  <c r="S12" i="15"/>
  <c r="T12" i="15"/>
  <c r="N13" i="15"/>
  <c r="O13" i="15"/>
  <c r="R13" i="15"/>
  <c r="S13" i="15"/>
  <c r="T13" i="15"/>
  <c r="A32" i="2"/>
  <c r="C32" i="2"/>
  <c r="D32" i="2"/>
  <c r="E32" i="2"/>
  <c r="F32" i="2"/>
  <c r="G32" i="2"/>
  <c r="H32" i="2"/>
  <c r="I32" i="2"/>
  <c r="J32" i="2"/>
  <c r="K32" i="2"/>
  <c r="L32" i="2"/>
  <c r="M32" i="2"/>
  <c r="A33" i="2"/>
  <c r="C33" i="2"/>
  <c r="D33" i="2"/>
  <c r="E33" i="2"/>
  <c r="F33" i="2"/>
  <c r="G33" i="2"/>
  <c r="H33" i="2"/>
  <c r="I33" i="2"/>
  <c r="J33" i="2"/>
  <c r="K33" i="2"/>
  <c r="L33" i="2"/>
  <c r="M33" i="2"/>
  <c r="N13" i="2"/>
  <c r="O13" i="2"/>
  <c r="R13" i="2"/>
  <c r="S13" i="2"/>
  <c r="T13" i="2"/>
  <c r="N14" i="2"/>
  <c r="O14" i="2"/>
  <c r="R14" i="2"/>
  <c r="S14" i="2"/>
  <c r="T14" i="2"/>
  <c r="A30" i="8"/>
  <c r="C30" i="8"/>
  <c r="D30" i="8"/>
  <c r="E30" i="8"/>
  <c r="F30" i="8"/>
  <c r="G30" i="8"/>
  <c r="H30" i="8"/>
  <c r="I30" i="8"/>
  <c r="J30" i="8"/>
  <c r="K30" i="8"/>
  <c r="L30" i="8"/>
  <c r="M30" i="8"/>
  <c r="N13" i="8"/>
  <c r="O13" i="8"/>
  <c r="R13" i="8"/>
  <c r="S13" i="8"/>
  <c r="T13" i="8"/>
  <c r="N14" i="8"/>
  <c r="O14" i="8"/>
  <c r="R14" i="8"/>
  <c r="S14" i="8"/>
  <c r="T14" i="8"/>
  <c r="N12" i="2"/>
  <c r="O12" i="2"/>
  <c r="R12" i="2"/>
  <c r="S12" i="2"/>
  <c r="T12" i="2"/>
  <c r="A31" i="6"/>
  <c r="C31" i="6"/>
  <c r="D31" i="6"/>
  <c r="E31" i="6"/>
  <c r="F31" i="6"/>
  <c r="G31" i="6"/>
  <c r="H31" i="6"/>
  <c r="I31" i="6"/>
  <c r="J31" i="6"/>
  <c r="K31" i="6"/>
  <c r="L31" i="6"/>
  <c r="M31" i="6"/>
  <c r="A32" i="6"/>
  <c r="C32" i="6"/>
  <c r="D32" i="6"/>
  <c r="E32" i="6"/>
  <c r="F32" i="6"/>
  <c r="G32" i="6"/>
  <c r="H32" i="6"/>
  <c r="I32" i="6"/>
  <c r="J32" i="6"/>
  <c r="K32" i="6"/>
  <c r="L32" i="6"/>
  <c r="M32" i="6"/>
  <c r="A33" i="6"/>
  <c r="C33" i="6"/>
  <c r="D33" i="6"/>
  <c r="E33" i="6"/>
  <c r="F33" i="6"/>
  <c r="G33" i="6"/>
  <c r="H33" i="6"/>
  <c r="I33" i="6"/>
  <c r="J33" i="6"/>
  <c r="K33" i="6"/>
  <c r="L33" i="6"/>
  <c r="M33" i="6"/>
  <c r="A34" i="6"/>
  <c r="C34" i="6"/>
  <c r="D34" i="6"/>
  <c r="E34" i="6"/>
  <c r="F34" i="6"/>
  <c r="G34" i="6"/>
  <c r="H34" i="6"/>
  <c r="I34" i="6"/>
  <c r="J34" i="6"/>
  <c r="K34" i="6"/>
  <c r="L34" i="6"/>
  <c r="M34" i="6"/>
  <c r="A35" i="6"/>
  <c r="C35" i="6"/>
  <c r="D35" i="6"/>
  <c r="E35" i="6"/>
  <c r="F35" i="6"/>
  <c r="G35" i="6"/>
  <c r="H35" i="6"/>
  <c r="I35" i="6"/>
  <c r="J35" i="6"/>
  <c r="K35" i="6"/>
  <c r="L35" i="6"/>
  <c r="M35" i="6"/>
  <c r="A36" i="6"/>
  <c r="C36" i="6"/>
  <c r="D36" i="6"/>
  <c r="E36" i="6"/>
  <c r="F36" i="6"/>
  <c r="G36" i="6"/>
  <c r="H36" i="6"/>
  <c r="I36" i="6"/>
  <c r="J36" i="6"/>
  <c r="K36" i="6"/>
  <c r="L36" i="6"/>
  <c r="M36" i="6"/>
  <c r="A37" i="6"/>
  <c r="C37" i="6"/>
  <c r="D37" i="6"/>
  <c r="E37" i="6"/>
  <c r="F37" i="6"/>
  <c r="G37" i="6"/>
  <c r="H37" i="6"/>
  <c r="I37" i="6"/>
  <c r="J37" i="6"/>
  <c r="K37" i="6"/>
  <c r="L37" i="6"/>
  <c r="M37" i="6"/>
  <c r="N9" i="6"/>
  <c r="O9" i="6"/>
  <c r="R9" i="6"/>
  <c r="S9" i="6"/>
  <c r="T9" i="6"/>
  <c r="N10" i="6"/>
  <c r="O10" i="6"/>
  <c r="R10" i="6"/>
  <c r="S10" i="6"/>
  <c r="T10" i="6"/>
  <c r="N11" i="6"/>
  <c r="O11" i="6"/>
  <c r="R11" i="6"/>
  <c r="S11" i="6"/>
  <c r="T11" i="6"/>
  <c r="N11" i="16"/>
  <c r="O11" i="16"/>
  <c r="R11" i="16"/>
  <c r="S11" i="16"/>
  <c r="T11" i="16"/>
  <c r="N12" i="16"/>
  <c r="O12" i="16"/>
  <c r="R12" i="16"/>
  <c r="S12" i="16"/>
  <c r="T12" i="16"/>
  <c r="N13" i="16"/>
  <c r="O13" i="16"/>
  <c r="R13" i="16"/>
  <c r="S13" i="16"/>
  <c r="T13" i="16"/>
  <c r="N12" i="7"/>
  <c r="O12" i="7"/>
  <c r="R12" i="7"/>
  <c r="S12" i="7"/>
  <c r="T12" i="7"/>
  <c r="N11" i="4"/>
  <c r="O11" i="4"/>
  <c r="R11" i="4"/>
  <c r="S11" i="4"/>
  <c r="T11" i="4"/>
  <c r="N9" i="2"/>
  <c r="O9" i="2"/>
  <c r="R9" i="2"/>
  <c r="S9" i="2"/>
  <c r="T9" i="2"/>
  <c r="N10" i="2"/>
  <c r="O10" i="2"/>
  <c r="R10" i="2"/>
  <c r="S10" i="2"/>
  <c r="T10" i="2"/>
  <c r="N11" i="2"/>
  <c r="O11" i="2"/>
  <c r="R11" i="2"/>
  <c r="S11" i="2"/>
  <c r="T11" i="2"/>
  <c r="N12" i="8"/>
  <c r="O12" i="8"/>
  <c r="R12" i="8"/>
  <c r="S12" i="8"/>
  <c r="T12" i="8"/>
  <c r="R5" i="2"/>
  <c r="S5" i="2"/>
  <c r="R6" i="2"/>
  <c r="S6" i="2"/>
  <c r="R4" i="6"/>
  <c r="S4" i="6"/>
  <c r="R6" i="6"/>
  <c r="S6" i="6"/>
  <c r="R7" i="6"/>
  <c r="S7" i="6"/>
  <c r="R8" i="6"/>
  <c r="S8" i="6"/>
  <c r="R4" i="7"/>
  <c r="S4" i="7"/>
  <c r="R5" i="7"/>
  <c r="S5" i="7"/>
  <c r="R7" i="7"/>
  <c r="S7" i="7"/>
  <c r="R9" i="7"/>
  <c r="S9" i="7"/>
  <c r="R10" i="7"/>
  <c r="S10" i="7"/>
  <c r="R11" i="7"/>
  <c r="S11" i="7"/>
  <c r="R4" i="8"/>
  <c r="S4" i="8"/>
  <c r="R5" i="8"/>
  <c r="S5" i="8"/>
  <c r="R6" i="8"/>
  <c r="S6" i="8"/>
  <c r="R7" i="8"/>
  <c r="S7" i="8"/>
  <c r="R8" i="8"/>
  <c r="S8" i="8"/>
  <c r="R9" i="8"/>
  <c r="S9" i="8"/>
  <c r="R10" i="8"/>
  <c r="S10" i="8"/>
  <c r="R11" i="8"/>
  <c r="S11" i="8"/>
  <c r="R4" i="4"/>
  <c r="S4" i="4"/>
  <c r="R6" i="4"/>
  <c r="S6" i="4"/>
  <c r="R7" i="4"/>
  <c r="S7" i="4"/>
  <c r="R8" i="4"/>
  <c r="S8" i="4"/>
  <c r="R9" i="4"/>
  <c r="S9" i="4"/>
  <c r="R4" i="15"/>
  <c r="S4" i="15"/>
  <c r="R5" i="15"/>
  <c r="S5" i="15"/>
  <c r="R6" i="15"/>
  <c r="S6" i="15"/>
  <c r="R7" i="15"/>
  <c r="S7" i="15"/>
  <c r="R8" i="15"/>
  <c r="S8" i="15"/>
  <c r="R9" i="15"/>
  <c r="S9" i="15"/>
  <c r="R4" i="16"/>
  <c r="S4" i="16"/>
  <c r="R5" i="16"/>
  <c r="S5" i="16"/>
  <c r="R7" i="16"/>
  <c r="S7" i="16"/>
  <c r="R9" i="16"/>
  <c r="S9" i="16"/>
  <c r="R4" i="2"/>
  <c r="S4" i="2"/>
  <c r="T5" i="16"/>
  <c r="T6" i="16"/>
  <c r="T7" i="16"/>
  <c r="T8" i="16"/>
  <c r="T9" i="16"/>
  <c r="T10" i="16"/>
  <c r="T4" i="16"/>
  <c r="T5" i="8"/>
  <c r="T6" i="8"/>
  <c r="T7" i="8"/>
  <c r="T8" i="8"/>
  <c r="T9" i="8"/>
  <c r="T10" i="8"/>
  <c r="T11" i="8"/>
  <c r="T4" i="8"/>
  <c r="T5" i="7"/>
  <c r="T6" i="7"/>
  <c r="T7" i="7"/>
  <c r="T8" i="7"/>
  <c r="T9" i="7"/>
  <c r="T10" i="7"/>
  <c r="T11" i="7"/>
  <c r="T4" i="7"/>
  <c r="T5" i="6"/>
  <c r="T6" i="6"/>
  <c r="T7" i="6"/>
  <c r="T8" i="6"/>
  <c r="T4" i="6"/>
  <c r="T5" i="15"/>
  <c r="T6" i="15"/>
  <c r="T7" i="15"/>
  <c r="T8" i="15"/>
  <c r="T9" i="15"/>
  <c r="T10" i="15"/>
  <c r="T11" i="15"/>
  <c r="T4" i="15"/>
  <c r="T10" i="4"/>
  <c r="T9" i="4"/>
  <c r="T8" i="4"/>
  <c r="T7" i="4"/>
  <c r="T6" i="4"/>
  <c r="T5" i="4"/>
  <c r="T4" i="4"/>
  <c r="T5" i="2"/>
  <c r="T6" i="2"/>
  <c r="T7" i="2"/>
  <c r="T8" i="2"/>
  <c r="T4" i="2"/>
  <c r="N10" i="4"/>
  <c r="O10" i="4"/>
  <c r="R10" i="4"/>
  <c r="S10" i="4"/>
  <c r="R5" i="6"/>
  <c r="S5" i="6"/>
  <c r="R6" i="7"/>
  <c r="S6" i="7"/>
  <c r="R8" i="7"/>
  <c r="S8" i="7"/>
  <c r="R5" i="4"/>
  <c r="S5" i="4"/>
  <c r="R10" i="15"/>
  <c r="S10" i="15"/>
  <c r="R11" i="15"/>
  <c r="S11" i="15"/>
  <c r="R6" i="16"/>
  <c r="S6" i="16"/>
  <c r="R8" i="16"/>
  <c r="S8" i="16"/>
  <c r="N11" i="7"/>
  <c r="O11" i="7"/>
  <c r="R7" i="2"/>
  <c r="S7" i="2"/>
  <c r="R8" i="2"/>
  <c r="S8" i="2"/>
  <c r="R10" i="16"/>
  <c r="S10" i="16"/>
  <c r="N10" i="16"/>
  <c r="O10" i="16"/>
  <c r="M34" i="16"/>
  <c r="L34" i="16"/>
  <c r="K34" i="16"/>
  <c r="J34" i="16"/>
  <c r="I34" i="16"/>
  <c r="H34" i="16"/>
  <c r="G34" i="16"/>
  <c r="F34" i="16"/>
  <c r="E34" i="16"/>
  <c r="D34" i="16"/>
  <c r="C34" i="16"/>
  <c r="A34" i="16"/>
  <c r="M33" i="16"/>
  <c r="L33" i="16"/>
  <c r="K33" i="16"/>
  <c r="J33" i="16"/>
  <c r="I33" i="16"/>
  <c r="H33" i="16"/>
  <c r="G33" i="16"/>
  <c r="F33" i="16"/>
  <c r="E33" i="16"/>
  <c r="D33" i="16"/>
  <c r="C33" i="16"/>
  <c r="A33" i="16"/>
  <c r="M32" i="16"/>
  <c r="L32" i="16"/>
  <c r="K32" i="16"/>
  <c r="J32" i="16"/>
  <c r="I32" i="16"/>
  <c r="H32" i="16"/>
  <c r="G32" i="16"/>
  <c r="F32" i="16"/>
  <c r="E32" i="16"/>
  <c r="D32" i="16"/>
  <c r="C32" i="16"/>
  <c r="A32" i="16"/>
  <c r="M31" i="16"/>
  <c r="L31" i="16"/>
  <c r="K31" i="16"/>
  <c r="J31" i="16"/>
  <c r="I31" i="16"/>
  <c r="H31" i="16"/>
  <c r="G31" i="16"/>
  <c r="F31" i="16"/>
  <c r="E31" i="16"/>
  <c r="D31" i="16"/>
  <c r="C31" i="16"/>
  <c r="A31" i="16"/>
  <c r="M30" i="16"/>
  <c r="L30" i="16"/>
  <c r="K30" i="16"/>
  <c r="J30" i="16"/>
  <c r="I30" i="16"/>
  <c r="H30" i="16"/>
  <c r="G30" i="16"/>
  <c r="F30" i="16"/>
  <c r="E30" i="16"/>
  <c r="D30" i="16"/>
  <c r="C30" i="16"/>
  <c r="A30" i="16"/>
  <c r="M29" i="16"/>
  <c r="L29" i="16"/>
  <c r="K29" i="16"/>
  <c r="J29" i="16"/>
  <c r="I29" i="16"/>
  <c r="H29" i="16"/>
  <c r="G29" i="16"/>
  <c r="F29" i="16"/>
  <c r="E29" i="16"/>
  <c r="D29" i="16"/>
  <c r="C29" i="16"/>
  <c r="A29" i="16"/>
  <c r="M28" i="16"/>
  <c r="L28" i="16"/>
  <c r="K28" i="16"/>
  <c r="J28" i="16"/>
  <c r="I28" i="16"/>
  <c r="H28" i="16"/>
  <c r="G28" i="16"/>
  <c r="F28" i="16"/>
  <c r="E28" i="16"/>
  <c r="D28" i="16"/>
  <c r="C28" i="16"/>
  <c r="A28" i="16"/>
  <c r="M27" i="16"/>
  <c r="L27" i="16"/>
  <c r="K27" i="16"/>
  <c r="J27" i="16"/>
  <c r="I27" i="16"/>
  <c r="H27" i="16"/>
  <c r="G27" i="16"/>
  <c r="F27" i="16"/>
  <c r="E27" i="16"/>
  <c r="D27" i="16"/>
  <c r="C27" i="16"/>
  <c r="A27" i="16"/>
  <c r="M26" i="16"/>
  <c r="L26" i="16"/>
  <c r="K26" i="16"/>
  <c r="J26" i="16"/>
  <c r="I26" i="16"/>
  <c r="H26" i="16"/>
  <c r="G26" i="16"/>
  <c r="F26" i="16"/>
  <c r="E26" i="16"/>
  <c r="D26" i="16"/>
  <c r="C26" i="16"/>
  <c r="A26" i="16"/>
  <c r="M25" i="16"/>
  <c r="L25" i="16"/>
  <c r="K25" i="16"/>
  <c r="J25" i="16"/>
  <c r="I25" i="16"/>
  <c r="H25" i="16"/>
  <c r="G25" i="16"/>
  <c r="F25" i="16"/>
  <c r="E25" i="16"/>
  <c r="D25" i="16"/>
  <c r="C25" i="16"/>
  <c r="A25" i="16"/>
  <c r="O9" i="16"/>
  <c r="N9" i="16"/>
  <c r="O8" i="16"/>
  <c r="N8" i="16"/>
  <c r="O7" i="16"/>
  <c r="N7" i="16"/>
  <c r="O6" i="16"/>
  <c r="N6" i="16"/>
  <c r="O5" i="16"/>
  <c r="N5" i="16"/>
  <c r="O4" i="16"/>
  <c r="N4" i="16"/>
  <c r="M31" i="15"/>
  <c r="L31" i="15"/>
  <c r="K31" i="15"/>
  <c r="J31" i="15"/>
  <c r="I31" i="15"/>
  <c r="H31" i="15"/>
  <c r="G31" i="15"/>
  <c r="F31" i="15"/>
  <c r="E31" i="15"/>
  <c r="D31" i="15"/>
  <c r="C31" i="15"/>
  <c r="M30" i="15"/>
  <c r="L30" i="15"/>
  <c r="K30" i="15"/>
  <c r="J30" i="15"/>
  <c r="I30" i="15"/>
  <c r="H30" i="15"/>
  <c r="G30" i="15"/>
  <c r="F30" i="15"/>
  <c r="E30" i="15"/>
  <c r="D30" i="15"/>
  <c r="C30" i="15"/>
  <c r="A30" i="15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M25" i="15"/>
  <c r="L25" i="15"/>
  <c r="K25" i="15"/>
  <c r="J25" i="15"/>
  <c r="I25" i="15"/>
  <c r="H25" i="15"/>
  <c r="G25" i="15"/>
  <c r="F25" i="15"/>
  <c r="E25" i="15"/>
  <c r="D25" i="15"/>
  <c r="C25" i="15"/>
  <c r="A25" i="15"/>
  <c r="M24" i="15"/>
  <c r="L24" i="15"/>
  <c r="K24" i="15"/>
  <c r="J24" i="15"/>
  <c r="I24" i="15"/>
  <c r="H24" i="15"/>
  <c r="G24" i="15"/>
  <c r="F24" i="15"/>
  <c r="E24" i="15"/>
  <c r="D24" i="15"/>
  <c r="C24" i="15"/>
  <c r="A24" i="15"/>
  <c r="M23" i="15"/>
  <c r="L23" i="15"/>
  <c r="K23" i="15"/>
  <c r="J23" i="15"/>
  <c r="I23" i="15"/>
  <c r="H23" i="15"/>
  <c r="G23" i="15"/>
  <c r="F23" i="15"/>
  <c r="E23" i="15"/>
  <c r="D23" i="15"/>
  <c r="C23" i="15"/>
  <c r="M22" i="15"/>
  <c r="L22" i="15"/>
  <c r="K22" i="15"/>
  <c r="J22" i="15"/>
  <c r="I22" i="15"/>
  <c r="H22" i="15"/>
  <c r="G22" i="15"/>
  <c r="F22" i="15"/>
  <c r="E22" i="15"/>
  <c r="D22" i="15"/>
  <c r="C22" i="15"/>
  <c r="A22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N5" i="8"/>
  <c r="O5" i="8"/>
  <c r="N6" i="8"/>
  <c r="O6" i="8"/>
  <c r="N7" i="8"/>
  <c r="O7" i="8"/>
  <c r="N8" i="8"/>
  <c r="O8" i="8"/>
  <c r="N9" i="8"/>
  <c r="O9" i="8"/>
  <c r="N10" i="8"/>
  <c r="O10" i="8"/>
  <c r="N11" i="8"/>
  <c r="O11" i="8"/>
  <c r="O4" i="8"/>
  <c r="N4" i="8"/>
  <c r="N5" i="7"/>
  <c r="O5" i="7"/>
  <c r="N6" i="7"/>
  <c r="O6" i="7"/>
  <c r="N7" i="7"/>
  <c r="O7" i="7"/>
  <c r="N8" i="7"/>
  <c r="O8" i="7"/>
  <c r="N9" i="7"/>
  <c r="O9" i="7"/>
  <c r="N10" i="7"/>
  <c r="O10" i="7"/>
  <c r="O4" i="7"/>
  <c r="N4" i="7"/>
  <c r="N5" i="6"/>
  <c r="O5" i="6"/>
  <c r="N6" i="6"/>
  <c r="O6" i="6"/>
  <c r="N7" i="6"/>
  <c r="O7" i="6"/>
  <c r="N8" i="6"/>
  <c r="O8" i="6"/>
  <c r="O4" i="6"/>
  <c r="N4" i="6"/>
  <c r="O5" i="2"/>
  <c r="O6" i="2"/>
  <c r="O7" i="2"/>
  <c r="O8" i="2"/>
  <c r="O4" i="2"/>
  <c r="N5" i="2"/>
  <c r="N6" i="2"/>
  <c r="N7" i="2"/>
  <c r="N8" i="2"/>
  <c r="N4" i="2"/>
  <c r="O5" i="4"/>
  <c r="O6" i="4"/>
  <c r="O7" i="4"/>
  <c r="O8" i="4"/>
  <c r="O9" i="4"/>
  <c r="O4" i="4"/>
  <c r="N5" i="4"/>
  <c r="N6" i="4"/>
  <c r="N7" i="4"/>
  <c r="N8" i="4"/>
  <c r="N9" i="4"/>
  <c r="N4" i="4"/>
  <c r="C23" i="2"/>
  <c r="M29" i="8"/>
  <c r="L29" i="8"/>
  <c r="K29" i="8"/>
  <c r="J29" i="8"/>
  <c r="I29" i="8"/>
  <c r="H29" i="8"/>
  <c r="G29" i="8"/>
  <c r="F29" i="8"/>
  <c r="E29" i="8"/>
  <c r="D29" i="8"/>
  <c r="C29" i="8"/>
  <c r="A29" i="8"/>
  <c r="M28" i="8"/>
  <c r="L28" i="8"/>
  <c r="K28" i="8"/>
  <c r="J28" i="8"/>
  <c r="I28" i="8"/>
  <c r="H28" i="8"/>
  <c r="G28" i="8"/>
  <c r="F28" i="8"/>
  <c r="E28" i="8"/>
  <c r="D28" i="8"/>
  <c r="C28" i="8"/>
  <c r="A28" i="8"/>
  <c r="M27" i="8"/>
  <c r="L27" i="8"/>
  <c r="K27" i="8"/>
  <c r="J27" i="8"/>
  <c r="I27" i="8"/>
  <c r="H27" i="8"/>
  <c r="G27" i="8"/>
  <c r="F27" i="8"/>
  <c r="E27" i="8"/>
  <c r="D27" i="8"/>
  <c r="C27" i="8"/>
  <c r="A27" i="8"/>
  <c r="M26" i="8"/>
  <c r="L26" i="8"/>
  <c r="K26" i="8"/>
  <c r="J26" i="8"/>
  <c r="I26" i="8"/>
  <c r="H26" i="8"/>
  <c r="G26" i="8"/>
  <c r="F26" i="8"/>
  <c r="E26" i="8"/>
  <c r="D26" i="8"/>
  <c r="C26" i="8"/>
  <c r="A26" i="8"/>
  <c r="M25" i="8"/>
  <c r="L25" i="8"/>
  <c r="K25" i="8"/>
  <c r="J25" i="8"/>
  <c r="I25" i="8"/>
  <c r="H25" i="8"/>
  <c r="G25" i="8"/>
  <c r="F25" i="8"/>
  <c r="E25" i="8"/>
  <c r="D25" i="8"/>
  <c r="C25" i="8"/>
  <c r="A25" i="8"/>
  <c r="M24" i="8"/>
  <c r="L24" i="8"/>
  <c r="K24" i="8"/>
  <c r="J24" i="8"/>
  <c r="I24" i="8"/>
  <c r="H24" i="8"/>
  <c r="G24" i="8"/>
  <c r="F24" i="8"/>
  <c r="E24" i="8"/>
  <c r="D24" i="8"/>
  <c r="C24" i="8"/>
  <c r="A24" i="8"/>
  <c r="M23" i="8"/>
  <c r="L23" i="8"/>
  <c r="K23" i="8"/>
  <c r="J23" i="8"/>
  <c r="I23" i="8"/>
  <c r="H23" i="8"/>
  <c r="G23" i="8"/>
  <c r="F23" i="8"/>
  <c r="E23" i="8"/>
  <c r="D23" i="8"/>
  <c r="C23" i="8"/>
  <c r="A23" i="8"/>
  <c r="M22" i="8"/>
  <c r="L22" i="8"/>
  <c r="K22" i="8"/>
  <c r="J22" i="8"/>
  <c r="I22" i="8"/>
  <c r="H22" i="8"/>
  <c r="G22" i="8"/>
  <c r="F22" i="8"/>
  <c r="E22" i="8"/>
  <c r="D22" i="8"/>
  <c r="C22" i="8"/>
  <c r="A22" i="8"/>
  <c r="M21" i="8"/>
  <c r="L21" i="8"/>
  <c r="K21" i="8"/>
  <c r="J21" i="8"/>
  <c r="I21" i="8"/>
  <c r="H21" i="8"/>
  <c r="G21" i="8"/>
  <c r="F21" i="8"/>
  <c r="E21" i="8"/>
  <c r="D21" i="8"/>
  <c r="C21" i="8"/>
  <c r="A21" i="8"/>
  <c r="M20" i="8"/>
  <c r="L20" i="8"/>
  <c r="K20" i="8"/>
  <c r="J20" i="8"/>
  <c r="I20" i="8"/>
  <c r="H20" i="8"/>
  <c r="G20" i="8"/>
  <c r="F20" i="8"/>
  <c r="E20" i="8"/>
  <c r="D20" i="8"/>
  <c r="C20" i="8"/>
  <c r="A20" i="8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M26" i="7"/>
  <c r="L26" i="7"/>
  <c r="K26" i="7"/>
  <c r="J26" i="7"/>
  <c r="I26" i="7"/>
  <c r="H26" i="7"/>
  <c r="G26" i="7"/>
  <c r="F26" i="7"/>
  <c r="E26" i="7"/>
  <c r="D26" i="7"/>
  <c r="C26" i="7"/>
  <c r="A26" i="7"/>
  <c r="M25" i="7"/>
  <c r="L25" i="7"/>
  <c r="K25" i="7"/>
  <c r="J25" i="7"/>
  <c r="I25" i="7"/>
  <c r="H25" i="7"/>
  <c r="G25" i="7"/>
  <c r="F25" i="7"/>
  <c r="E25" i="7"/>
  <c r="D25" i="7"/>
  <c r="C25" i="7"/>
  <c r="A25" i="7"/>
  <c r="M24" i="7"/>
  <c r="L24" i="7"/>
  <c r="K24" i="7"/>
  <c r="J24" i="7"/>
  <c r="I24" i="7"/>
  <c r="H24" i="7"/>
  <c r="G24" i="7"/>
  <c r="F24" i="7"/>
  <c r="E24" i="7"/>
  <c r="D24" i="7"/>
  <c r="C24" i="7"/>
  <c r="A24" i="7"/>
  <c r="M23" i="7"/>
  <c r="L23" i="7"/>
  <c r="K23" i="7"/>
  <c r="J23" i="7"/>
  <c r="I23" i="7"/>
  <c r="H23" i="7"/>
  <c r="G23" i="7"/>
  <c r="F23" i="7"/>
  <c r="E23" i="7"/>
  <c r="D23" i="7"/>
  <c r="C23" i="7"/>
  <c r="A23" i="7"/>
  <c r="M22" i="7"/>
  <c r="L22" i="7"/>
  <c r="K22" i="7"/>
  <c r="J22" i="7"/>
  <c r="I22" i="7"/>
  <c r="H22" i="7"/>
  <c r="G22" i="7"/>
  <c r="F22" i="7"/>
  <c r="E22" i="7"/>
  <c r="D22" i="7"/>
  <c r="C22" i="7"/>
  <c r="A22" i="7"/>
  <c r="M21" i="7"/>
  <c r="L21" i="7"/>
  <c r="K21" i="7"/>
  <c r="J21" i="7"/>
  <c r="I21" i="7"/>
  <c r="H21" i="7"/>
  <c r="G21" i="7"/>
  <c r="F21" i="7"/>
  <c r="E21" i="7"/>
  <c r="D21" i="7"/>
  <c r="C21" i="7"/>
  <c r="A21" i="7"/>
  <c r="M20" i="7"/>
  <c r="L20" i="7"/>
  <c r="K20" i="7"/>
  <c r="J20" i="7"/>
  <c r="I20" i="7"/>
  <c r="H20" i="7"/>
  <c r="G20" i="7"/>
  <c r="F20" i="7"/>
  <c r="E20" i="7"/>
  <c r="D20" i="7"/>
  <c r="C20" i="7"/>
  <c r="A20" i="7"/>
  <c r="C27" i="4"/>
  <c r="D27" i="4"/>
  <c r="E27" i="4"/>
  <c r="F27" i="4"/>
  <c r="G27" i="4"/>
  <c r="H27" i="4"/>
  <c r="I27" i="4"/>
  <c r="J27" i="4"/>
  <c r="K27" i="4"/>
  <c r="L27" i="4"/>
  <c r="M27" i="4"/>
  <c r="M30" i="6"/>
  <c r="L30" i="6"/>
  <c r="K30" i="6"/>
  <c r="J30" i="6"/>
  <c r="I30" i="6"/>
  <c r="H30" i="6"/>
  <c r="G30" i="6"/>
  <c r="F30" i="6"/>
  <c r="E30" i="6"/>
  <c r="D30" i="6"/>
  <c r="C30" i="6"/>
  <c r="A30" i="6"/>
  <c r="A27" i="4"/>
  <c r="M26" i="4"/>
  <c r="L26" i="4"/>
  <c r="K26" i="4"/>
  <c r="J26" i="4"/>
  <c r="I26" i="4"/>
  <c r="H26" i="4"/>
  <c r="G26" i="4"/>
  <c r="F26" i="4"/>
  <c r="E26" i="4"/>
  <c r="D26" i="4"/>
  <c r="C26" i="4"/>
  <c r="A26" i="4"/>
  <c r="M25" i="4"/>
  <c r="L25" i="4"/>
  <c r="K25" i="4"/>
  <c r="J25" i="4"/>
  <c r="I25" i="4"/>
  <c r="H25" i="4"/>
  <c r="G25" i="4"/>
  <c r="F25" i="4"/>
  <c r="E25" i="4"/>
  <c r="D25" i="4"/>
  <c r="C25" i="4"/>
  <c r="A25" i="4"/>
  <c r="M24" i="4"/>
  <c r="L24" i="4"/>
  <c r="K24" i="4"/>
  <c r="J24" i="4"/>
  <c r="I24" i="4"/>
  <c r="H24" i="4"/>
  <c r="G24" i="4"/>
  <c r="F24" i="4"/>
  <c r="E24" i="4"/>
  <c r="D24" i="4"/>
  <c r="C24" i="4"/>
  <c r="A24" i="4"/>
  <c r="M23" i="4"/>
  <c r="L23" i="4"/>
  <c r="K23" i="4"/>
  <c r="J23" i="4"/>
  <c r="I23" i="4"/>
  <c r="H23" i="4"/>
  <c r="G23" i="4"/>
  <c r="F23" i="4"/>
  <c r="E23" i="4"/>
  <c r="D23" i="4"/>
  <c r="C23" i="4"/>
  <c r="A23" i="4"/>
  <c r="M22" i="4"/>
  <c r="L22" i="4"/>
  <c r="K22" i="4"/>
  <c r="J22" i="4"/>
  <c r="I22" i="4"/>
  <c r="H22" i="4"/>
  <c r="G22" i="4"/>
  <c r="F22" i="4"/>
  <c r="E22" i="4"/>
  <c r="D22" i="4"/>
  <c r="C22" i="4"/>
  <c r="A22" i="4"/>
  <c r="M21" i="4"/>
  <c r="L21" i="4"/>
  <c r="K21" i="4"/>
  <c r="J21" i="4"/>
  <c r="I21" i="4"/>
  <c r="H21" i="4"/>
  <c r="G21" i="4"/>
  <c r="F21" i="4"/>
  <c r="E21" i="4"/>
  <c r="D21" i="4"/>
  <c r="C21" i="4"/>
  <c r="A21" i="4"/>
  <c r="M20" i="4"/>
  <c r="L20" i="4"/>
  <c r="K20" i="4"/>
  <c r="J20" i="4"/>
  <c r="I20" i="4"/>
  <c r="H20" i="4"/>
  <c r="G20" i="4"/>
  <c r="F20" i="4"/>
  <c r="E20" i="4"/>
  <c r="D20" i="4"/>
  <c r="C20" i="4"/>
  <c r="A20" i="4"/>
  <c r="M19" i="4"/>
  <c r="L19" i="4"/>
  <c r="K19" i="4"/>
  <c r="J19" i="4"/>
  <c r="I19" i="4"/>
  <c r="H19" i="4"/>
  <c r="G19" i="4"/>
  <c r="F19" i="4"/>
  <c r="E19" i="4"/>
  <c r="D19" i="4"/>
  <c r="C19" i="4"/>
  <c r="A19" i="4"/>
  <c r="M18" i="4"/>
  <c r="L18" i="4"/>
  <c r="K18" i="4"/>
  <c r="J18" i="4"/>
  <c r="I18" i="4"/>
  <c r="H18" i="4"/>
  <c r="G18" i="4"/>
  <c r="F18" i="4"/>
  <c r="E18" i="4"/>
  <c r="D18" i="4"/>
  <c r="C18" i="4"/>
  <c r="A18" i="4"/>
  <c r="D23" i="2"/>
  <c r="C24" i="2"/>
  <c r="D24" i="2"/>
  <c r="E24" i="2"/>
  <c r="F24" i="2"/>
  <c r="G24" i="2"/>
  <c r="H24" i="2"/>
  <c r="I24" i="2"/>
  <c r="J24" i="2"/>
  <c r="K24" i="2"/>
  <c r="L24" i="2"/>
  <c r="M24" i="2"/>
  <c r="C25" i="2"/>
  <c r="D25" i="2"/>
  <c r="E25" i="2"/>
  <c r="F25" i="2"/>
  <c r="G25" i="2"/>
  <c r="H25" i="2"/>
  <c r="I25" i="2"/>
  <c r="J25" i="2"/>
  <c r="K25" i="2"/>
  <c r="L25" i="2"/>
  <c r="M25" i="2"/>
  <c r="C26" i="2"/>
  <c r="D26" i="2"/>
  <c r="E26" i="2"/>
  <c r="F26" i="2"/>
  <c r="G26" i="2"/>
  <c r="H26" i="2"/>
  <c r="I26" i="2"/>
  <c r="J26" i="2"/>
  <c r="K26" i="2"/>
  <c r="L26" i="2"/>
  <c r="M26" i="2"/>
  <c r="C27" i="2"/>
  <c r="D27" i="2"/>
  <c r="E27" i="2"/>
  <c r="F27" i="2"/>
  <c r="G27" i="2"/>
  <c r="H27" i="2"/>
  <c r="I27" i="2"/>
  <c r="J27" i="2"/>
  <c r="K27" i="2"/>
  <c r="L27" i="2"/>
  <c r="M27" i="2"/>
  <c r="C28" i="2"/>
  <c r="D28" i="2"/>
  <c r="E28" i="2"/>
  <c r="F28" i="2"/>
  <c r="G28" i="2"/>
  <c r="H28" i="2"/>
  <c r="I28" i="2"/>
  <c r="J28" i="2"/>
  <c r="K28" i="2"/>
  <c r="L28" i="2"/>
  <c r="M28" i="2"/>
  <c r="C29" i="2"/>
  <c r="D29" i="2"/>
  <c r="E29" i="2"/>
  <c r="F29" i="2"/>
  <c r="G29" i="2"/>
  <c r="H29" i="2"/>
  <c r="I29" i="2"/>
  <c r="J29" i="2"/>
  <c r="K29" i="2"/>
  <c r="L29" i="2"/>
  <c r="M29" i="2"/>
  <c r="C30" i="2"/>
  <c r="D30" i="2"/>
  <c r="E30" i="2"/>
  <c r="F30" i="2"/>
  <c r="G30" i="2"/>
  <c r="H30" i="2"/>
  <c r="I30" i="2"/>
  <c r="J30" i="2"/>
  <c r="K30" i="2"/>
  <c r="L30" i="2"/>
  <c r="M30" i="2"/>
  <c r="C31" i="2"/>
  <c r="D31" i="2"/>
  <c r="E31" i="2"/>
  <c r="F31" i="2"/>
  <c r="G31" i="2"/>
  <c r="H31" i="2"/>
  <c r="I31" i="2"/>
  <c r="J31" i="2"/>
  <c r="K31" i="2"/>
  <c r="L31" i="2"/>
  <c r="M31" i="2"/>
  <c r="E23" i="2"/>
  <c r="F23" i="2"/>
  <c r="G23" i="2"/>
  <c r="H23" i="2"/>
  <c r="I23" i="2"/>
  <c r="J23" i="2"/>
  <c r="K23" i="2"/>
  <c r="L23" i="2"/>
  <c r="M23" i="2"/>
  <c r="A24" i="2"/>
  <c r="A25" i="2"/>
  <c r="A26" i="2"/>
  <c r="A27" i="2"/>
  <c r="A28" i="2"/>
  <c r="A29" i="2"/>
  <c r="A30" i="2"/>
  <c r="A31" i="2"/>
  <c r="A23" i="2"/>
  <c r="P8" i="16" l="1"/>
  <c r="P13" i="16"/>
  <c r="P11" i="4"/>
  <c r="P11" i="16"/>
  <c r="P6" i="7"/>
  <c r="P11" i="6"/>
  <c r="P4" i="6"/>
  <c r="P6" i="4"/>
  <c r="P12" i="2"/>
  <c r="P13" i="2"/>
  <c r="P11" i="2"/>
  <c r="P5" i="8"/>
  <c r="P13" i="8"/>
  <c r="P4" i="8"/>
  <c r="P14" i="8"/>
  <c r="P12" i="7"/>
  <c r="P10" i="15"/>
  <c r="P12" i="15"/>
  <c r="P11" i="15"/>
  <c r="P13" i="15"/>
  <c r="P5" i="4"/>
  <c r="P14" i="2"/>
  <c r="P13" i="6"/>
  <c r="P19" i="6"/>
  <c r="P9" i="6"/>
  <c r="P12" i="6"/>
  <c r="P17" i="6"/>
  <c r="P10" i="6"/>
  <c r="P20" i="6"/>
  <c r="P18" i="6"/>
  <c r="P16" i="6"/>
  <c r="P14" i="6"/>
  <c r="P15" i="6"/>
  <c r="P5" i="6"/>
  <c r="P5" i="15"/>
  <c r="P9" i="2"/>
  <c r="P12" i="16"/>
  <c r="P7" i="8"/>
  <c r="P9" i="8"/>
  <c r="P6" i="8"/>
  <c r="P4" i="4"/>
  <c r="P10" i="2"/>
  <c r="P11" i="8"/>
  <c r="P12" i="8"/>
  <c r="P8" i="8"/>
  <c r="P10" i="8"/>
  <c r="P10" i="4"/>
  <c r="P9" i="4"/>
  <c r="P10" i="16"/>
  <c r="P9" i="16"/>
  <c r="P4" i="16"/>
  <c r="P7" i="16"/>
  <c r="P5" i="16"/>
  <c r="P6" i="16"/>
  <c r="P11" i="7"/>
  <c r="P8" i="7"/>
  <c r="P5" i="7"/>
  <c r="P4" i="7"/>
  <c r="P10" i="7"/>
  <c r="P7" i="7"/>
  <c r="P9" i="7"/>
  <c r="P7" i="15"/>
  <c r="P4" i="15"/>
  <c r="P9" i="15"/>
  <c r="P6" i="15"/>
  <c r="P8" i="15"/>
  <c r="P8" i="6"/>
  <c r="P6" i="6"/>
  <c r="P7" i="6"/>
  <c r="P7" i="4"/>
  <c r="P8" i="4"/>
  <c r="P5" i="2"/>
  <c r="P7" i="2"/>
  <c r="P8" i="2"/>
  <c r="P6" i="2"/>
  <c r="P4" i="2"/>
</calcChain>
</file>

<file path=xl/sharedStrings.xml><?xml version="1.0" encoding="utf-8"?>
<sst xmlns="http://schemas.openxmlformats.org/spreadsheetml/2006/main" count="1852" uniqueCount="558">
  <si>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</si>
  <si>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</si>
  <si>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</si>
  <si>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</si>
  <si>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</si>
  <si>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</si>
  <si>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</si>
  <si>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</si>
  <si>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</si>
  <si>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</si>
  <si>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</si>
  <si>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</si>
  <si>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</si>
  <si>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</si>
  <si>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</si>
  <si>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</si>
  <si>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</si>
  <si>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</si>
  <si>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</si>
  <si>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</si>
  <si>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</si>
  <si>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</si>
  <si>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</si>
  <si>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</si>
  <si>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</si>
  <si>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</si>
  <si>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Rebounds</t>
  </si>
  <si>
    <t>Assists</t>
  </si>
  <si>
    <t>Steals</t>
  </si>
  <si>
    <t>Blocks</t>
  </si>
  <si>
    <t>Fouls</t>
  </si>
  <si>
    <t>3 Pointers</t>
  </si>
  <si>
    <t>Free throws</t>
  </si>
  <si>
    <t>IA</t>
  </si>
  <si>
    <t>Grand Total</t>
  </si>
  <si>
    <t>Injury Attendance</t>
  </si>
  <si>
    <t>Game eligibility</t>
  </si>
  <si>
    <t>Titans</t>
  </si>
  <si>
    <t>CPR</t>
  </si>
  <si>
    <t>Poistive</t>
  </si>
  <si>
    <t>Negative</t>
  </si>
  <si>
    <t>CPL Proficiency Rating  (CPR)</t>
  </si>
  <si>
    <t>Division 4 League Leader totals</t>
  </si>
  <si>
    <t>Brick Squad</t>
  </si>
  <si>
    <t>Ben O'Brien</t>
  </si>
  <si>
    <t>Cody Denham</t>
  </si>
  <si>
    <t>Ross Garrett</t>
  </si>
  <si>
    <t>Brett Mitchell</t>
  </si>
  <si>
    <t>Dragons</t>
  </si>
  <si>
    <t>Matthew McGrath</t>
  </si>
  <si>
    <t>Josh Hobbs</t>
  </si>
  <si>
    <t>Malcolm Hobbs</t>
  </si>
  <si>
    <t>Tom Percy</t>
  </si>
  <si>
    <t>Sam Young</t>
  </si>
  <si>
    <t>Matthew Munro</t>
  </si>
  <si>
    <t>Meme Team</t>
  </si>
  <si>
    <t>Damien Burns</t>
  </si>
  <si>
    <t>Will Jiang</t>
  </si>
  <si>
    <t>David Nguyen</t>
  </si>
  <si>
    <t>Josh Mak</t>
  </si>
  <si>
    <t>Kelvin Pham</t>
  </si>
  <si>
    <t>Artan Cani</t>
  </si>
  <si>
    <t>Alex Nov</t>
  </si>
  <si>
    <t>Ring Stingers</t>
  </si>
  <si>
    <t>Brendan Clark</t>
  </si>
  <si>
    <t>Brett Hanlon</t>
  </si>
  <si>
    <t>James McLauchlan</t>
  </si>
  <si>
    <t>Martin White</t>
  </si>
  <si>
    <t>Michael Schubert</t>
  </si>
  <si>
    <t>Phillip McLauchlan</t>
  </si>
  <si>
    <t>Nicholas Brotohusodo</t>
  </si>
  <si>
    <t>Wizards</t>
  </si>
  <si>
    <t>Brian Familiar</t>
  </si>
  <si>
    <t>Robert Davis</t>
  </si>
  <si>
    <t>Trevor Stephenson</t>
  </si>
  <si>
    <t>James Chan</t>
  </si>
  <si>
    <t>Andy Yeung</t>
  </si>
  <si>
    <t>Luke Collins</t>
  </si>
  <si>
    <t>Matt Percy</t>
  </si>
  <si>
    <t>Rohan Potter</t>
  </si>
  <si>
    <t>Damien Holcroft</t>
  </si>
  <si>
    <t>Akech Aliir</t>
  </si>
  <si>
    <t>D1</t>
  </si>
  <si>
    <t>Akoy Mayen</t>
  </si>
  <si>
    <t>Charles Potter</t>
  </si>
  <si>
    <t>David Dutt</t>
  </si>
  <si>
    <t>Derek Emelifeonwu</t>
  </si>
  <si>
    <t>Ethan Jetter</t>
  </si>
  <si>
    <t>James Hurley</t>
  </si>
  <si>
    <t>Kezekia Aluong</t>
  </si>
  <si>
    <t>Mamadou Fall</t>
  </si>
  <si>
    <t>Robert Emelifeonwu</t>
  </si>
  <si>
    <t>William Paterson</t>
  </si>
  <si>
    <t>Aimable Rutayisire</t>
  </si>
  <si>
    <t>Alexander Toohey</t>
  </si>
  <si>
    <t>Ben Gold</t>
  </si>
  <si>
    <t>Bol Dengdit</t>
  </si>
  <si>
    <t>David Okwera</t>
  </si>
  <si>
    <t>Dyson Daniels</t>
  </si>
  <si>
    <t>Evan Kilminster</t>
  </si>
  <si>
    <t>Fiston Ipassou</t>
  </si>
  <si>
    <t>Harry Wessels</t>
  </si>
  <si>
    <t>Jaylin Galloway</t>
  </si>
  <si>
    <t>Joshua Duach</t>
  </si>
  <si>
    <t>Joshua Hughes</t>
  </si>
  <si>
    <t>Joshua Ojianwuna</t>
  </si>
  <si>
    <t>Lachlan Olbrich</t>
  </si>
  <si>
    <t>Patrick Ryan</t>
  </si>
  <si>
    <t>Reyne Smith</t>
  </si>
  <si>
    <t>Tyrese Proctor</t>
  </si>
  <si>
    <t>Yaak Yaak</t>
  </si>
  <si>
    <t>Declan Pratt</t>
  </si>
  <si>
    <t>Glenn Morison</t>
  </si>
  <si>
    <t>Iain Morison</t>
  </si>
  <si>
    <t>Jack Bartholomeusz</t>
  </si>
  <si>
    <t>Jarrod Hampton</t>
  </si>
  <si>
    <t>Samuel Bates</t>
  </si>
  <si>
    <t>Shaun Mills</t>
  </si>
  <si>
    <t>Thomas Commins</t>
  </si>
  <si>
    <t>William Mayfield</t>
  </si>
  <si>
    <t>Antony Arena</t>
  </si>
  <si>
    <t>Brynn Williams</t>
  </si>
  <si>
    <t>Campbell Millar</t>
  </si>
  <si>
    <t>Hayden Galbraith</t>
  </si>
  <si>
    <t>Lachlan Ross</t>
  </si>
  <si>
    <t>Lachlan Smith</t>
  </si>
  <si>
    <t>Nathan Smith</t>
  </si>
  <si>
    <t>Timothy Hewett</t>
  </si>
  <si>
    <t>William Emmer Nichols</t>
  </si>
  <si>
    <t>Alex Archer</t>
  </si>
  <si>
    <t>Bowyn Beatty</t>
  </si>
  <si>
    <t>Cameron Pender</t>
  </si>
  <si>
    <t>David Mcdonald</t>
  </si>
  <si>
    <t>Diing Diing</t>
  </si>
  <si>
    <t>Isaac Plunkett</t>
  </si>
  <si>
    <t>Jarryd Heywood</t>
  </si>
  <si>
    <t>Michael Cassidy</t>
  </si>
  <si>
    <t>Samuel Adams</t>
  </si>
  <si>
    <t>Stephen Bellette</t>
  </si>
  <si>
    <t>David Cox</t>
  </si>
  <si>
    <t>Finn Sleigh</t>
  </si>
  <si>
    <t>Ian Arachi</t>
  </si>
  <si>
    <t>Max Cooper</t>
  </si>
  <si>
    <t>Nelson Lee</t>
  </si>
  <si>
    <t>Richard Bakkum</t>
  </si>
  <si>
    <t>Solomon Inyang</t>
  </si>
  <si>
    <t>Aaron Crowe</t>
  </si>
  <si>
    <t>Andrew Rice</t>
  </si>
  <si>
    <t>Angus Williams</t>
  </si>
  <si>
    <t>Daniel Slater</t>
  </si>
  <si>
    <t>Deng Diing</t>
  </si>
  <si>
    <t>Isaac Maher</t>
  </si>
  <si>
    <t>Jacob Crowe</t>
  </si>
  <si>
    <t>Jacob Saunders</t>
  </si>
  <si>
    <t>James Fouquet</t>
  </si>
  <si>
    <t>Mitchell Robinson</t>
  </si>
  <si>
    <t>Nathan Mazengarb</t>
  </si>
  <si>
    <t>William Rice</t>
  </si>
  <si>
    <t>Zac Mcdermott</t>
  </si>
  <si>
    <t>Player Name</t>
  </si>
  <si>
    <t>Anthony Pronin</t>
  </si>
  <si>
    <t>Daniel Busing</t>
  </si>
  <si>
    <t>Diego Parsa</t>
  </si>
  <si>
    <t>Evan Fowler</t>
  </si>
  <si>
    <t>Henry Wallace</t>
  </si>
  <si>
    <t>Jordan Rowe</t>
  </si>
  <si>
    <t>Joshua Hathaway</t>
  </si>
  <si>
    <t>Peter Edwards</t>
  </si>
  <si>
    <t>Pietro Badalassi</t>
  </si>
  <si>
    <t>Stephen Rowe</t>
  </si>
  <si>
    <t>Adam Gavranich</t>
  </si>
  <si>
    <t>Ben Mitchell</t>
  </si>
  <si>
    <t>Brooklyn Bruton</t>
  </si>
  <si>
    <t>Charlie Mellick</t>
  </si>
  <si>
    <t>Lachlan Mayo</t>
  </si>
  <si>
    <t>Mason Bruce</t>
  </si>
  <si>
    <t>Mikus Eversons</t>
  </si>
  <si>
    <t>Mohamed Jj Jalloh</t>
  </si>
  <si>
    <t>Tristan Scotcher</t>
  </si>
  <si>
    <t>William Cooper</t>
  </si>
  <si>
    <t>Paul Horsfall</t>
  </si>
  <si>
    <t>Andrew Barber</t>
  </si>
  <si>
    <t>Angus Byatt</t>
  </si>
  <si>
    <t>Benny Marr</t>
  </si>
  <si>
    <t>Edward Bigg-Wither</t>
  </si>
  <si>
    <t>Reuben Layton Thompson</t>
  </si>
  <si>
    <t>Simon Thomson</t>
  </si>
  <si>
    <t>Spencer Musgrove</t>
  </si>
  <si>
    <t>Timothy Boxsell</t>
  </si>
  <si>
    <t>D2</t>
  </si>
  <si>
    <t>Dion Majstorovic</t>
  </si>
  <si>
    <t>Douglas Hardie</t>
  </si>
  <si>
    <t>Joshua Russell</t>
  </si>
  <si>
    <t>Matusi Lubang</t>
  </si>
  <si>
    <t>Rhys Willis</t>
  </si>
  <si>
    <t>Riley Furbank</t>
  </si>
  <si>
    <t>Stephen Dhieu</t>
  </si>
  <si>
    <t>Tate Harris</t>
  </si>
  <si>
    <t>Zlatan Hadzic</t>
  </si>
  <si>
    <t>Blake Mckenna</t>
  </si>
  <si>
    <t>Brady Priddle</t>
  </si>
  <si>
    <t>Grant Keys</t>
  </si>
  <si>
    <t>Jack Danenbergsons</t>
  </si>
  <si>
    <t>James Carrick</t>
  </si>
  <si>
    <t>Jayme Markus</t>
  </si>
  <si>
    <t>Jordon Benson</t>
  </si>
  <si>
    <t>Nicholas Pappas</t>
  </si>
  <si>
    <t>Brendan Hoang</t>
  </si>
  <si>
    <t>Caden Spinks</t>
  </si>
  <si>
    <t>Jimmy Heaton</t>
  </si>
  <si>
    <t>Jordan Sembel</t>
  </si>
  <si>
    <t>Justin Mesman</t>
  </si>
  <si>
    <t>Lachlan Kendrick</t>
  </si>
  <si>
    <t>Michael Lloyd</t>
  </si>
  <si>
    <t>Michael Patron</t>
  </si>
  <si>
    <t>Sebastian Kouw</t>
  </si>
  <si>
    <t>Alexander Tu</t>
  </si>
  <si>
    <t>Amir Elhag</t>
  </si>
  <si>
    <t>Frank Afor</t>
  </si>
  <si>
    <t>Hany Ezzat</t>
  </si>
  <si>
    <t>Jordan Reilly</t>
  </si>
  <si>
    <t>Kayne Critchlow</t>
  </si>
  <si>
    <t>Muhayed Hamed</t>
  </si>
  <si>
    <t>Nathan Spink</t>
  </si>
  <si>
    <t>Peter Harris</t>
  </si>
  <si>
    <t>Samir Ezzat</t>
  </si>
  <si>
    <t>Taylor Gauci</t>
  </si>
  <si>
    <t>Brad Manzanillo</t>
  </si>
  <si>
    <t>Declan Kain</t>
  </si>
  <si>
    <t>Ewen Kennedy</t>
  </si>
  <si>
    <t>Flyn Briskey</t>
  </si>
  <si>
    <t>Flynn Attard</t>
  </si>
  <si>
    <t>Jack Street</t>
  </si>
  <si>
    <t>Jordan Smith</t>
  </si>
  <si>
    <t>Nghia Tran</t>
  </si>
  <si>
    <t>Samuel Colosimo</t>
  </si>
  <si>
    <t>Thomas Perez</t>
  </si>
  <si>
    <t>Andrew Murphy</t>
  </si>
  <si>
    <t>Casey Baines</t>
  </si>
  <si>
    <t>Chris Hartmann</t>
  </si>
  <si>
    <t>Cooper Smith</t>
  </si>
  <si>
    <t>Eric Malcolm</t>
  </si>
  <si>
    <t>Justin Pronin</t>
  </si>
  <si>
    <t>Lachlan Stevens</t>
  </si>
  <si>
    <t>Matthew Rodgers</t>
  </si>
  <si>
    <t>Brendan Hallett</t>
  </si>
  <si>
    <t>Patrick Feldhusen</t>
  </si>
  <si>
    <t>Ryan Storch</t>
  </si>
  <si>
    <t>Stephen Carroll</t>
  </si>
  <si>
    <t>Brandon Leslie</t>
  </si>
  <si>
    <t>Constantinos Tsiokantas</t>
  </si>
  <si>
    <t>Dion Tsarpalias</t>
  </si>
  <si>
    <t>Dylan Grocock</t>
  </si>
  <si>
    <t>Jared Calnan</t>
  </si>
  <si>
    <t>Jarod Nilsson</t>
  </si>
  <si>
    <t>Julian Sykes-Rose</t>
  </si>
  <si>
    <t>Nick Dewey</t>
  </si>
  <si>
    <t>Tom Gazard</t>
  </si>
  <si>
    <t>Dom Northcott</t>
  </si>
  <si>
    <t>Joshua Drennan</t>
  </si>
  <si>
    <t>Lochlan Robson</t>
  </si>
  <si>
    <t>Max Hallett</t>
  </si>
  <si>
    <t>Nicholas Price</t>
  </si>
  <si>
    <t>Peter Maskell</t>
  </si>
  <si>
    <t>Richard Niall</t>
  </si>
  <si>
    <t>Ryan Godwin-Wiseman</t>
  </si>
  <si>
    <t>Ryan Maplesden</t>
  </si>
  <si>
    <t>Tom Apolony</t>
  </si>
  <si>
    <t>Alexander Mathews</t>
  </si>
  <si>
    <t>Dexter Todd</t>
  </si>
  <si>
    <t>Fletcher Petersen</t>
  </si>
  <si>
    <t>Jackson Taylor</t>
  </si>
  <si>
    <t>Luke Stumpf</t>
  </si>
  <si>
    <t>Oliver Cooper</t>
  </si>
  <si>
    <t>Oliver Juttner-Melland</t>
  </si>
  <si>
    <t>Rahul Arsakulasuriya</t>
  </si>
  <si>
    <t>Triston Irvine</t>
  </si>
  <si>
    <t>Bailey Clark</t>
  </si>
  <si>
    <t>Hamish Jackson</t>
  </si>
  <si>
    <t>Jimmy Willett</t>
  </si>
  <si>
    <t>Jei Welsh</t>
  </si>
  <si>
    <t>Jesse Tait</t>
  </si>
  <si>
    <t>Jonathan Lazaro</t>
  </si>
  <si>
    <t>Luke Taunton-Stelzner</t>
  </si>
  <si>
    <t>Mathew Jenson</t>
  </si>
  <si>
    <t>Steven Guy</t>
  </si>
  <si>
    <t>Alvaro Flores Rios</t>
  </si>
  <si>
    <t>Charles Rolfe</t>
  </si>
  <si>
    <t>Joseph Crowley-Shaw</t>
  </si>
  <si>
    <t>Lachlan Myers</t>
  </si>
  <si>
    <t>Lachlan Northey</t>
  </si>
  <si>
    <t>Lewis Miller</t>
  </si>
  <si>
    <t>Michael Verzosa</t>
  </si>
  <si>
    <t>Miles John</t>
  </si>
  <si>
    <t>Thomas Harvey</t>
  </si>
  <si>
    <t>Alex Greenfield</t>
  </si>
  <si>
    <t>Anthony Blazevski</t>
  </si>
  <si>
    <t>Ayual Dau</t>
  </si>
  <si>
    <t>Diing Mayen</t>
  </si>
  <si>
    <t>Jackson Crowe</t>
  </si>
  <si>
    <t>Jett James</t>
  </si>
  <si>
    <t>Manoah Billerwell</t>
  </si>
  <si>
    <t>Ngakau Hunia</t>
  </si>
  <si>
    <t>Thomas Greenfield</t>
  </si>
  <si>
    <t>Archie Webb</t>
  </si>
  <si>
    <t>Damian Miles</t>
  </si>
  <si>
    <t>Jake Scheide</t>
  </si>
  <si>
    <t>Liam Crossman</t>
  </si>
  <si>
    <t>Matthew Durham</t>
  </si>
  <si>
    <t>Matthew Miles</t>
  </si>
  <si>
    <t>Mika Kelsey</t>
  </si>
  <si>
    <t>Todd Matthews</t>
  </si>
  <si>
    <t>minimum 12 games required for finals eligibility</t>
  </si>
  <si>
    <t>James Hasler</t>
  </si>
  <si>
    <t>Rhys Garth</t>
  </si>
  <si>
    <t>Ben Hunter</t>
  </si>
  <si>
    <t>Paul Boehm</t>
  </si>
  <si>
    <t>Will Grame</t>
  </si>
  <si>
    <t>Scott Fyfe</t>
  </si>
  <si>
    <t>Andrew McDonald</t>
  </si>
  <si>
    <t>Brenton Nelson</t>
  </si>
  <si>
    <t>Chris Hall</t>
  </si>
  <si>
    <t>Russel Dungganon</t>
  </si>
  <si>
    <t>Stuart Faunt</t>
  </si>
  <si>
    <t>Tim Zuber</t>
  </si>
  <si>
    <t>Kieran Krogh Neumann</t>
  </si>
  <si>
    <t>Chris Zuber</t>
  </si>
  <si>
    <t>Ryan Johnson</t>
  </si>
  <si>
    <t>Aaron Dunlop</t>
  </si>
  <si>
    <t>Adrian Siu</t>
  </si>
  <si>
    <t>Paul Weber</t>
  </si>
  <si>
    <t>Cameron Hunter</t>
  </si>
  <si>
    <t>David Sankey</t>
  </si>
  <si>
    <t>Ethan Tulk</t>
  </si>
  <si>
    <t>Jayden Lumley</t>
  </si>
  <si>
    <t>Remi Sueur</t>
  </si>
  <si>
    <t>Rhys Humphries</t>
  </si>
  <si>
    <t>Panthers</t>
  </si>
  <si>
    <t>Justin Church</t>
  </si>
  <si>
    <t>Lewis Simachila</t>
  </si>
  <si>
    <t>Marco Chalub</t>
  </si>
  <si>
    <t>Pierre Pain</t>
  </si>
  <si>
    <t>Riley Dunne</t>
  </si>
  <si>
    <t>Tom Adler</t>
  </si>
  <si>
    <t>Kye Short</t>
  </si>
  <si>
    <t>Roman Cabral-Watkins</t>
  </si>
  <si>
    <t>Michael Larkins</t>
  </si>
  <si>
    <t>Negaliza Zyman</t>
  </si>
  <si>
    <t>Damien Barron</t>
  </si>
  <si>
    <t>Zymon Nogaliza</t>
  </si>
  <si>
    <t>Matthew Cashel</t>
  </si>
  <si>
    <t>Jay Estrella</t>
  </si>
  <si>
    <t>Zyler Nogaliza</t>
  </si>
  <si>
    <t>Callum McIntosh</t>
  </si>
  <si>
    <t>minimum 13 games required for finals eligibility</t>
  </si>
  <si>
    <t>Jade Benedictos</t>
  </si>
  <si>
    <t>Damon Ilitch</t>
  </si>
  <si>
    <t>Etienne Maujean</t>
  </si>
  <si>
    <t>James Hanlon</t>
  </si>
  <si>
    <t>Scott Culpitt</t>
  </si>
  <si>
    <t>Matthew Steadman</t>
  </si>
  <si>
    <t>Daniel Bray</t>
  </si>
  <si>
    <t>Ian Schmid</t>
  </si>
  <si>
    <t>Adam Viali</t>
  </si>
  <si>
    <t>Paul Kay</t>
  </si>
  <si>
    <t>Nick Tanasilo</t>
  </si>
  <si>
    <t>Lachlan Lotui</t>
  </si>
  <si>
    <t>Adam Young</t>
  </si>
  <si>
    <t>Shahbaz Goraya</t>
  </si>
  <si>
    <t>Wizards Fill-in</t>
  </si>
  <si>
    <t>Al Jo</t>
  </si>
  <si>
    <t>Tony Yu</t>
  </si>
  <si>
    <t>Luke Starkey</t>
  </si>
  <si>
    <t>Josh Ketels</t>
  </si>
  <si>
    <t>Kynan Tulk</t>
  </si>
  <si>
    <t>Luke Janeczko</t>
  </si>
  <si>
    <t>David Kay</t>
  </si>
  <si>
    <t>Alex Tumurbaatar</t>
  </si>
  <si>
    <t>Edward Craft</t>
  </si>
  <si>
    <t>Zac Brill-Luck</t>
  </si>
  <si>
    <t>Mick Lees</t>
  </si>
  <si>
    <t>Shane Turner</t>
  </si>
  <si>
    <t>Travis Naden</t>
  </si>
  <si>
    <t>Aiden McLean</t>
  </si>
  <si>
    <t>Glenn Brouwer</t>
  </si>
  <si>
    <t>Kenesi Bowie</t>
  </si>
  <si>
    <t>Kent Ruaya</t>
  </si>
  <si>
    <t>Jon Holden</t>
  </si>
  <si>
    <t>Paul Klaus</t>
  </si>
  <si>
    <t>Chicken Dinners</t>
  </si>
  <si>
    <t>Adam King</t>
  </si>
  <si>
    <t>Adam Llewellyn</t>
  </si>
  <si>
    <t>Aidan Tandy</t>
  </si>
  <si>
    <t>Andrew Baird</t>
  </si>
  <si>
    <t>Graeme Dickson</t>
  </si>
  <si>
    <t>Ian Meagher</t>
  </si>
  <si>
    <t>Josh Howard</t>
  </si>
  <si>
    <t>Josh Yewdall</t>
  </si>
  <si>
    <t>Matthew Goodwin</t>
  </si>
  <si>
    <t>Shannan Pye</t>
  </si>
  <si>
    <t>Simon Boyes</t>
  </si>
  <si>
    <t>Steve Rudic</t>
  </si>
  <si>
    <t>Daniel Richardson</t>
  </si>
  <si>
    <t>Caleb Hall</t>
  </si>
  <si>
    <t>Chris Hall (CD)</t>
  </si>
  <si>
    <t>Owls 2</t>
  </si>
  <si>
    <t>Antone Smith</t>
  </si>
  <si>
    <t>Blake Talsma</t>
  </si>
  <si>
    <t>Chris Gogala</t>
  </si>
  <si>
    <t>Jared De Booy</t>
  </si>
  <si>
    <t>Justin Parish</t>
  </si>
  <si>
    <t>Nick Wilkinson</t>
  </si>
  <si>
    <t>Samuel Hockey</t>
  </si>
  <si>
    <t>Sam Stevens</t>
  </si>
  <si>
    <t>Samuel Denmead</t>
  </si>
  <si>
    <t>Blake Tomcans</t>
  </si>
  <si>
    <t>Jordan Hockey</t>
  </si>
  <si>
    <t>Ryan Tobler</t>
  </si>
  <si>
    <t>All4Show</t>
  </si>
  <si>
    <t>Aaron Lankester</t>
  </si>
  <si>
    <t>Jack Milton</t>
  </si>
  <si>
    <t>Jake Whatman</t>
  </si>
  <si>
    <t>James Stevens</t>
  </si>
  <si>
    <t>Josh Ramesh</t>
  </si>
  <si>
    <t>Josh Williams</t>
  </si>
  <si>
    <t>Ryan Williams</t>
  </si>
  <si>
    <t>Nathan Vince</t>
  </si>
  <si>
    <t>Josh Eade</t>
  </si>
  <si>
    <t>Baitong Ballers</t>
  </si>
  <si>
    <t>Alex Bell-Rowe</t>
  </si>
  <si>
    <t>Arthur Richardson</t>
  </si>
  <si>
    <t>Daniel Beames</t>
  </si>
  <si>
    <t>Matthew Breen</t>
  </si>
  <si>
    <t>Matthew Lovett</t>
  </si>
  <si>
    <t>Robert Clear</t>
  </si>
  <si>
    <t>Ryan Leonard</t>
  </si>
  <si>
    <t>Seymour Isip</t>
  </si>
  <si>
    <t>William Comensoli</t>
  </si>
  <si>
    <t>Zach Dowse</t>
  </si>
  <si>
    <t>Raiders</t>
  </si>
  <si>
    <t>Ben Doyle</t>
  </si>
  <si>
    <t>Billy Brine</t>
  </si>
  <si>
    <t>Brad Kajewski</t>
  </si>
  <si>
    <t>Darren Beer</t>
  </si>
  <si>
    <t>Jonathan Lang</t>
  </si>
  <si>
    <t>Lewis Carmichael</t>
  </si>
  <si>
    <t>Nik Radulovich</t>
  </si>
  <si>
    <t>Paule Radulovich</t>
  </si>
  <si>
    <t>Tony Fleming</t>
  </si>
  <si>
    <t>Stefan Szcerbiak</t>
  </si>
  <si>
    <t>Hal Painter</t>
  </si>
  <si>
    <t>Ryan Henman</t>
  </si>
  <si>
    <t>Robo Pandas</t>
  </si>
  <si>
    <t>Alex Block</t>
  </si>
  <si>
    <t>Edison Zhu</t>
  </si>
  <si>
    <t>James Robinson</t>
  </si>
  <si>
    <t>Nick Ramirez</t>
  </si>
  <si>
    <t>Rob Whild</t>
  </si>
  <si>
    <t>Simon Reynolds</t>
  </si>
  <si>
    <t>Terence Bakkum</t>
  </si>
  <si>
    <t>Thomas Ng</t>
  </si>
  <si>
    <t>Mitchell Grant</t>
  </si>
  <si>
    <t>Travis Ey</t>
  </si>
  <si>
    <t>Marv Kumar</t>
  </si>
  <si>
    <t>Jack Statton</t>
  </si>
  <si>
    <t>Jerry Zhang</t>
  </si>
  <si>
    <t>Justin Pickering</t>
  </si>
  <si>
    <t>Daniel Thomas</t>
  </si>
  <si>
    <t>Alex Ye</t>
  </si>
  <si>
    <t>Stallions</t>
  </si>
  <si>
    <t>Anwar Arif</t>
  </si>
  <si>
    <t>Brodie Peek</t>
  </si>
  <si>
    <t>Connor Stien</t>
  </si>
  <si>
    <t>Jacob McCarthy</t>
  </si>
  <si>
    <t>Jake Lauritz</t>
  </si>
  <si>
    <t>Lachlan Macalister</t>
  </si>
  <si>
    <t>Nicholas Biddle</t>
  </si>
  <si>
    <t>Phillip Jonas</t>
  </si>
  <si>
    <t>Sam Richardson</t>
  </si>
  <si>
    <t>Luke Kilkeary</t>
  </si>
  <si>
    <t>Brad Stephens</t>
  </si>
  <si>
    <t>Bailey Jonas</t>
  </si>
  <si>
    <t>Ishan Biddle</t>
  </si>
  <si>
    <t>Liam Hall</t>
  </si>
  <si>
    <t>The Revolution</t>
  </si>
  <si>
    <t>Aaron Baguley</t>
  </si>
  <si>
    <t>Anthony Brown</t>
  </si>
  <si>
    <t>Brian Christensen</t>
  </si>
  <si>
    <t>Leigh Morgan</t>
  </si>
  <si>
    <t>Matt Northcott</t>
  </si>
  <si>
    <t>Matt Ward</t>
  </si>
  <si>
    <t>Michael Wilson</t>
  </si>
  <si>
    <t>Hayden Trill</t>
  </si>
  <si>
    <t>Chris Brown</t>
  </si>
  <si>
    <t>Liam Caskie</t>
  </si>
  <si>
    <t>Dean Drazenovic</t>
  </si>
  <si>
    <t>Josh Bell</t>
  </si>
  <si>
    <t>Tom Bermingham</t>
  </si>
  <si>
    <t>Noah Heany</t>
  </si>
  <si>
    <t>WaterMalones</t>
  </si>
  <si>
    <t>Benjamin Huntley</t>
  </si>
  <si>
    <t>Chris Murphy</t>
  </si>
  <si>
    <t>Dat Nguyen</t>
  </si>
  <si>
    <t>Ethan Sharp</t>
  </si>
  <si>
    <t>Gian-Carlo Montaos</t>
  </si>
  <si>
    <t>Jay Hernandez</t>
  </si>
  <si>
    <t>Josh Sewell</t>
  </si>
  <si>
    <t>Khalid Kamard</t>
  </si>
  <si>
    <t>Paul Hamilton</t>
  </si>
  <si>
    <t>Steven Perkov</t>
  </si>
  <si>
    <t>Todd Nebauer</t>
  </si>
  <si>
    <t>Abobaker Ugool</t>
  </si>
  <si>
    <t>Jay Fernandez</t>
  </si>
  <si>
    <t>Jianhau Hu</t>
  </si>
  <si>
    <t>Jacob Brimms</t>
  </si>
  <si>
    <t>Dunkin' Donuts</t>
  </si>
  <si>
    <t>Brendan Moenting</t>
  </si>
  <si>
    <t>Isaac Walters</t>
  </si>
  <si>
    <t>Kogul Komi</t>
  </si>
  <si>
    <t>Stephen James</t>
  </si>
  <si>
    <t>Walter Collins</t>
  </si>
  <si>
    <t>Zachery James</t>
  </si>
  <si>
    <t>Tommy Scrivener</t>
  </si>
  <si>
    <t>Josh Ward</t>
  </si>
  <si>
    <t>Thomas Brake</t>
  </si>
  <si>
    <t>Ari Lyras</t>
  </si>
  <si>
    <t>Rob Bob</t>
  </si>
  <si>
    <t>Thunder</t>
  </si>
  <si>
    <t>Todd Gregory</t>
  </si>
  <si>
    <t>Daniel Sheehan</t>
  </si>
  <si>
    <t>Trent Naden</t>
  </si>
  <si>
    <t>Isaac Cregan</t>
  </si>
  <si>
    <t>Nathan Hoitink</t>
  </si>
  <si>
    <t>Bradley Matheson</t>
  </si>
  <si>
    <t>Brendan Willingham</t>
  </si>
  <si>
    <t>Val Baxter</t>
  </si>
  <si>
    <t>Owls 3</t>
  </si>
  <si>
    <t>Angelo Limcango</t>
  </si>
  <si>
    <t>Curtis Lasaveric</t>
  </si>
  <si>
    <t>Fred Nguyen</t>
  </si>
  <si>
    <t>Geoff Brown</t>
  </si>
  <si>
    <t>Kevin Poulton</t>
  </si>
  <si>
    <t>Tim Treloggen</t>
  </si>
  <si>
    <t>Trevor Forde</t>
  </si>
  <si>
    <t>Addison Sullivan</t>
  </si>
  <si>
    <t>Ewan Tracey</t>
  </si>
  <si>
    <t>Jak McAlister</t>
  </si>
  <si>
    <t>Aaron Murphy</t>
  </si>
  <si>
    <t>Luke Condon</t>
  </si>
  <si>
    <t>David Smout</t>
  </si>
  <si>
    <t>Andrew Wong</t>
  </si>
  <si>
    <t>Division 4 League Leaders - 12 games played minimum</t>
  </si>
  <si>
    <t>Hisham Attar</t>
  </si>
  <si>
    <t>Eucla Veamatahau</t>
  </si>
  <si>
    <t>Jersey Penalty</t>
  </si>
  <si>
    <t>Haylee Butler</t>
  </si>
  <si>
    <t>Forfeit Penalty</t>
  </si>
  <si>
    <t>Liam Spence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</si>
</sst>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FF00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FF"/>
      <name val="Arial"/>
      <family val="2"/>
    </font>
    <font>
      <sz val="11"/>
      <color rgb="FFFF3399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rgb="FF2143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1"/>
        </stop>
        <stop position="0.5">
          <color rgb="FFFF0000"/>
        </stop>
        <stop position="1">
          <color theme="1"/>
        </stop>
      </gradient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0" fillId="0" borderId="0" xfId="0"/>
    <xf numFmtId="0" fontId="0" fillId="0" borderId="0" xfId="0" applyAlignment="1">
      <alignment horizontal="left" indent="2"/>
    </xf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5" fillId="17" borderId="2" xfId="0" applyFont="1" applyFill="1" applyBorder="1" applyAlignment="1">
      <alignment horizontal="center"/>
    </xf>
    <xf numFmtId="0" fontId="5" fillId="17" borderId="3" xfId="0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left" indent="2"/>
    </xf>
    <xf numFmtId="0" fontId="0" fillId="0" borderId="0" xfId="0" applyBorder="1"/>
    <xf numFmtId="0" fontId="0" fillId="0" borderId="0" xfId="0" applyFill="1" applyBorder="1"/>
    <xf numFmtId="164" fontId="0" fillId="0" borderId="2" xfId="0" applyNumberFormat="1" applyBorder="1"/>
    <xf numFmtId="0" fontId="0" fillId="0" borderId="0" xfId="0" applyFill="1"/>
    <xf numFmtId="0" fontId="8" fillId="0" borderId="0" xfId="0" applyFont="1"/>
    <xf numFmtId="0" fontId="0" fillId="0" borderId="0" xfId="0"/>
    <xf numFmtId="0" fontId="5" fillId="18" borderId="7" xfId="0" applyFont="1" applyFill="1" applyBorder="1"/>
    <xf numFmtId="164" fontId="0" fillId="0" borderId="0" xfId="0" applyNumberFormat="1" applyBorder="1"/>
    <xf numFmtId="0" fontId="0" fillId="0" borderId="0" xfId="0" applyNumberFormat="1" applyBorder="1"/>
    <xf numFmtId="0" fontId="0" fillId="0" borderId="0" xfId="0" applyAlignment="1">
      <alignment horizontal="center"/>
    </xf>
    <xf numFmtId="0" fontId="0" fillId="0" borderId="8" xfId="0" applyBorder="1"/>
    <xf numFmtId="2" fontId="0" fillId="0" borderId="0" xfId="0" applyNumberFormat="1" applyBorder="1"/>
    <xf numFmtId="0" fontId="13" fillId="0" borderId="0" xfId="0" applyFont="1"/>
    <xf numFmtId="16" fontId="0" fillId="0" borderId="0" xfId="0" applyNumberFormat="1"/>
    <xf numFmtId="0" fontId="15" fillId="21" borderId="0" xfId="0" applyFont="1" applyFill="1"/>
    <xf numFmtId="0" fontId="13" fillId="0" borderId="0" xfId="0" applyFont="1" applyAlignment="1">
      <alignment horizontal="left" indent="1"/>
    </xf>
    <xf numFmtId="0" fontId="5" fillId="15" borderId="2" xfId="0" applyFont="1" applyFill="1" applyBorder="1" applyAlignment="1">
      <alignment horizontal="center"/>
    </xf>
    <xf numFmtId="0" fontId="6" fillId="16" borderId="6" xfId="0" applyFont="1" applyFill="1" applyBorder="1" applyAlignment="1">
      <alignment horizontal="center"/>
    </xf>
    <xf numFmtId="0" fontId="6" fillId="16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16" borderId="4" xfId="0" applyFont="1" applyFill="1" applyBorder="1" applyAlignment="1">
      <alignment horizontal="center" shrinkToFit="1"/>
    </xf>
    <xf numFmtId="0" fontId="12" fillId="16" borderId="5" xfId="0" applyFont="1" applyFill="1" applyBorder="1" applyAlignment="1">
      <alignment horizontal="center" shrinkToFit="1"/>
    </xf>
    <xf numFmtId="0" fontId="12" fillId="16" borderId="9" xfId="0" applyFont="1" applyFill="1" applyBorder="1" applyAlignment="1">
      <alignment horizontal="center" shrinkToFit="1"/>
    </xf>
    <xf numFmtId="0" fontId="14" fillId="22" borderId="4" xfId="0" applyFont="1" applyFill="1" applyBorder="1" applyAlignment="1">
      <alignment horizontal="center" shrinkToFit="1"/>
    </xf>
    <xf numFmtId="0" fontId="14" fillId="22" borderId="5" xfId="0" applyFont="1" applyFill="1" applyBorder="1" applyAlignment="1">
      <alignment horizontal="center" shrinkToFit="1"/>
    </xf>
    <xf numFmtId="0" fontId="14" fillId="22" borderId="9" xfId="0" applyFont="1" applyFill="1" applyBorder="1" applyAlignment="1">
      <alignment horizontal="center" shrinkToFit="1"/>
    </xf>
    <xf numFmtId="0" fontId="0" fillId="0" borderId="10" xfId="0" applyBorder="1" applyAlignment="1">
      <alignment horizontal="center"/>
    </xf>
    <xf numFmtId="0" fontId="9" fillId="19" borderId="4" xfId="0" applyFont="1" applyFill="1" applyBorder="1" applyAlignment="1">
      <alignment horizontal="center" shrinkToFit="1"/>
    </xf>
    <xf numFmtId="0" fontId="9" fillId="19" borderId="5" xfId="0" applyFont="1" applyFill="1" applyBorder="1" applyAlignment="1">
      <alignment horizontal="center" shrinkToFit="1"/>
    </xf>
    <xf numFmtId="0" fontId="9" fillId="21" borderId="4" xfId="0" applyFont="1" applyFill="1" applyBorder="1" applyAlignment="1">
      <alignment horizontal="center" shrinkToFit="1"/>
    </xf>
    <xf numFmtId="0" fontId="9" fillId="21" borderId="5" xfId="0" applyFont="1" applyFill="1" applyBorder="1" applyAlignment="1">
      <alignment horizontal="center" shrinkToFit="1"/>
    </xf>
    <xf numFmtId="0" fontId="9" fillId="21" borderId="9" xfId="0" applyFont="1" applyFill="1" applyBorder="1" applyAlignment="1">
      <alignment horizontal="center" shrinkToFit="1"/>
    </xf>
    <xf numFmtId="0" fontId="12" fillId="20" borderId="4" xfId="0" applyFont="1" applyFill="1" applyBorder="1" applyAlignment="1">
      <alignment horizontal="center" shrinkToFit="1"/>
    </xf>
    <xf numFmtId="0" fontId="12" fillId="20" borderId="5" xfId="0" applyFont="1" applyFill="1" applyBorder="1" applyAlignment="1">
      <alignment horizontal="center" shrinkToFit="1"/>
    </xf>
    <xf numFmtId="0" fontId="12" fillId="20" borderId="9" xfId="0" applyFont="1" applyFill="1" applyBorder="1" applyAlignment="1">
      <alignment horizontal="center" shrinkToFit="1"/>
    </xf>
    <xf numFmtId="0" fontId="10" fillId="23" borderId="4" xfId="0" applyFont="1" applyFill="1" applyBorder="1" applyAlignment="1">
      <alignment horizontal="center" shrinkToFit="1"/>
    </xf>
    <xf numFmtId="0" fontId="10" fillId="23" borderId="5" xfId="0" applyFont="1" applyFill="1" applyBorder="1" applyAlignment="1">
      <alignment horizontal="center" shrinkToFit="1"/>
    </xf>
    <xf numFmtId="0" fontId="10" fillId="23" borderId="9" xfId="0" applyFont="1" applyFill="1" applyBorder="1" applyAlignment="1">
      <alignment horizontal="center" shrinkToFit="1"/>
    </xf>
    <xf numFmtId="0" fontId="11" fillId="21" borderId="4" xfId="0" applyFont="1" applyFill="1" applyBorder="1" applyAlignment="1">
      <alignment horizontal="center" shrinkToFit="1"/>
    </xf>
    <xf numFmtId="0" fontId="11" fillId="21" borderId="5" xfId="0" applyFont="1" applyFill="1" applyBorder="1" applyAlignment="1">
      <alignment horizontal="center" shrinkToFit="1"/>
    </xf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58"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3399"/>
      <color rgb="FF0000FF"/>
      <color rgb="FF00FFCC"/>
      <color rgb="FFFF5050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"/>
  <sheetViews>
    <sheetView tabSelected="1" topLeftCell="B1" workbookViewId="0">
      <selection activeCell="V25" sqref="V25"/>
    </sheetView>
  </sheetViews>
  <sheetFormatPr defaultColWidth="9.140625" defaultRowHeight="15" zeroHeight="1" x14ac:dyDescent="0.25"/>
  <cols>
    <col min="1" max="1" width="9.140625" style="14" hidden="1" customWidth="1"/>
    <col min="2" max="2" width="16.7109375" bestFit="1" customWidth="1"/>
    <col min="3" max="3" width="17.28515625" bestFit="1" customWidth="1"/>
    <col min="4" max="4" width="7.28515625" bestFit="1" customWidth="1"/>
    <col min="5" max="5" width="6.5703125" customWidth="1"/>
    <col min="6" max="6" width="2.140625" customWidth="1"/>
    <col min="7" max="7" width="21.85546875" bestFit="1" customWidth="1"/>
    <col min="8" max="8" width="17.2851562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18.7109375" bestFit="1" customWidth="1"/>
    <col min="13" max="13" width="17.2851562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85546875" bestFit="1" customWidth="1"/>
    <col min="18" max="18" width="17.28515625" bestFit="1" customWidth="1"/>
    <col min="19" max="19" width="7.28515625" bestFit="1" customWidth="1"/>
    <col min="20" max="20" width="4.5703125" bestFit="1" customWidth="1"/>
    <col min="21" max="21" width="3.140625" customWidth="1"/>
    <col min="22" max="22" width="17.28515625" bestFit="1" customWidth="1"/>
    <col min="23" max="23" width="15.85546875" bestFit="1" customWidth="1"/>
  </cols>
  <sheetData>
    <row r="1" spans="1:25" ht="15.75" x14ac:dyDescent="0.25">
      <c r="B1" s="34" t="s">
        <v>551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ht="9.75" customHeight="1" x14ac:dyDescent="0.25"/>
    <row r="3" spans="1:25" x14ac:dyDescent="0.25">
      <c r="B3" s="33" t="s">
        <v>14</v>
      </c>
      <c r="C3" s="33"/>
      <c r="D3" s="33"/>
      <c r="E3" s="33"/>
      <c r="F3" s="14"/>
      <c r="G3" s="33" t="s">
        <v>15</v>
      </c>
      <c r="H3" s="33"/>
      <c r="I3" s="33"/>
      <c r="J3" s="33"/>
      <c r="K3" s="14"/>
      <c r="L3" s="33" t="s">
        <v>16</v>
      </c>
      <c r="M3" s="33"/>
      <c r="N3" s="33"/>
      <c r="O3" s="33"/>
      <c r="P3" s="14"/>
      <c r="Q3" s="33" t="s">
        <v>21</v>
      </c>
      <c r="R3" s="33"/>
      <c r="S3" s="33"/>
      <c r="T3" s="33"/>
      <c r="U3" s="5"/>
      <c r="V3" s="33" t="s">
        <v>41</v>
      </c>
      <c r="W3" s="33"/>
      <c r="X3" s="33"/>
      <c r="Y3" s="33"/>
    </row>
    <row r="4" spans="1:25" x14ac:dyDescent="0.25">
      <c r="B4" s="11" t="s">
        <v>17</v>
      </c>
      <c r="C4" s="11" t="s">
        <v>18</v>
      </c>
      <c r="D4" s="11" t="s">
        <v>19</v>
      </c>
      <c r="E4" s="12" t="s">
        <v>12</v>
      </c>
      <c r="F4" s="14"/>
      <c r="G4" s="11" t="s">
        <v>17</v>
      </c>
      <c r="H4" s="11" t="s">
        <v>18</v>
      </c>
      <c r="I4" s="11" t="s">
        <v>19</v>
      </c>
      <c r="J4" s="11" t="s">
        <v>5</v>
      </c>
      <c r="K4" s="14"/>
      <c r="L4" s="11" t="s">
        <v>17</v>
      </c>
      <c r="M4" s="11" t="s">
        <v>18</v>
      </c>
      <c r="N4" s="11" t="s">
        <v>19</v>
      </c>
      <c r="O4" s="11" t="s">
        <v>6</v>
      </c>
      <c r="P4" s="14"/>
      <c r="Q4" s="11" t="s">
        <v>17</v>
      </c>
      <c r="R4" s="11" t="s">
        <v>18</v>
      </c>
      <c r="S4" s="11" t="s">
        <v>19</v>
      </c>
      <c r="T4" s="11" t="s">
        <v>7</v>
      </c>
      <c r="U4" s="5"/>
      <c r="V4" s="11" t="s">
        <v>17</v>
      </c>
      <c r="W4" s="11" t="s">
        <v>18</v>
      </c>
      <c r="X4" s="11" t="s">
        <v>19</v>
      </c>
      <c r="Y4" s="11" t="s">
        <v>38</v>
      </c>
    </row>
    <row r="5" spans="1:25" x14ac:dyDescent="0.25">
      <c r="A5" s="14">
        <v>1</v>
      </c>
      <c r="B5" s="15" t="s">
        <v>313</v>
      </c>
      <c r="C5" s="15" t="s">
        <v>43</v>
      </c>
      <c r="D5" s="15">
        <v>25</v>
      </c>
      <c r="E5" s="19">
        <v>15.16</v>
      </c>
      <c r="F5" s="14"/>
      <c r="G5" s="15" t="s">
        <v>341</v>
      </c>
      <c r="H5" s="15" t="s">
        <v>337</v>
      </c>
      <c r="I5" s="15">
        <v>21</v>
      </c>
      <c r="J5" s="19">
        <v>12.047619047619047</v>
      </c>
      <c r="K5" s="14"/>
      <c r="L5" s="15" t="s">
        <v>77</v>
      </c>
      <c r="M5" s="15" t="s">
        <v>43</v>
      </c>
      <c r="N5" s="15">
        <v>17</v>
      </c>
      <c r="O5" s="19">
        <v>4.4117647058823533</v>
      </c>
      <c r="P5" s="14"/>
      <c r="Q5" s="15" t="s">
        <v>342</v>
      </c>
      <c r="R5" s="15" t="s">
        <v>337</v>
      </c>
      <c r="S5" s="15">
        <v>26</v>
      </c>
      <c r="T5" s="19">
        <v>2.6153846153846154</v>
      </c>
      <c r="U5" s="5"/>
      <c r="V5" s="15" t="s">
        <v>313</v>
      </c>
      <c r="W5" s="15" t="s">
        <v>43</v>
      </c>
      <c r="X5" s="15">
        <v>25</v>
      </c>
      <c r="Y5" s="19">
        <v>24.04</v>
      </c>
    </row>
    <row r="6" spans="1:25" x14ac:dyDescent="0.25">
      <c r="A6" s="14">
        <v>2</v>
      </c>
      <c r="B6" s="15" t="s">
        <v>317</v>
      </c>
      <c r="C6" s="15" t="s">
        <v>48</v>
      </c>
      <c r="D6" s="15">
        <v>28</v>
      </c>
      <c r="E6" s="19">
        <v>12.964285714285714</v>
      </c>
      <c r="F6" s="14"/>
      <c r="G6" s="15" t="s">
        <v>67</v>
      </c>
      <c r="H6" s="15" t="s">
        <v>63</v>
      </c>
      <c r="I6" s="15">
        <v>25</v>
      </c>
      <c r="J6" s="19">
        <v>9.9600000000000009</v>
      </c>
      <c r="K6" s="14"/>
      <c r="L6" s="15" t="s">
        <v>323</v>
      </c>
      <c r="M6" s="15" t="s">
        <v>37</v>
      </c>
      <c r="N6" s="15">
        <v>27</v>
      </c>
      <c r="O6" s="19">
        <v>3.5925925925925926</v>
      </c>
      <c r="P6" s="14"/>
      <c r="Q6" s="15" t="s">
        <v>334</v>
      </c>
      <c r="R6" s="15" t="s">
        <v>43</v>
      </c>
      <c r="S6" s="15">
        <v>20</v>
      </c>
      <c r="T6" s="19">
        <v>2.6</v>
      </c>
      <c r="U6" s="5"/>
      <c r="V6" s="15" t="s">
        <v>45</v>
      </c>
      <c r="W6" s="15" t="s">
        <v>43</v>
      </c>
      <c r="X6" s="15">
        <v>26</v>
      </c>
      <c r="Y6" s="19">
        <v>23.653846153846153</v>
      </c>
    </row>
    <row r="7" spans="1:25" x14ac:dyDescent="0.25">
      <c r="A7" s="14">
        <v>3</v>
      </c>
      <c r="B7" s="15" t="s">
        <v>50</v>
      </c>
      <c r="C7" s="15" t="s">
        <v>48</v>
      </c>
      <c r="D7" s="15">
        <v>29</v>
      </c>
      <c r="E7" s="19">
        <v>12.931034482758621</v>
      </c>
      <c r="F7" s="14"/>
      <c r="G7" s="15" t="s">
        <v>45</v>
      </c>
      <c r="H7" s="15" t="s">
        <v>43</v>
      </c>
      <c r="I7" s="15">
        <v>26</v>
      </c>
      <c r="J7" s="19">
        <v>9.7307692307692299</v>
      </c>
      <c r="K7" s="14"/>
      <c r="L7" s="15" t="s">
        <v>49</v>
      </c>
      <c r="M7" s="15" t="s">
        <v>48</v>
      </c>
      <c r="N7" s="15">
        <v>29</v>
      </c>
      <c r="O7" s="19">
        <v>3.5517241379310347</v>
      </c>
      <c r="P7" s="14"/>
      <c r="Q7" s="15" t="s">
        <v>49</v>
      </c>
      <c r="R7" s="15" t="s">
        <v>48</v>
      </c>
      <c r="S7" s="15">
        <v>29</v>
      </c>
      <c r="T7" s="19">
        <v>2.2068965517241379</v>
      </c>
      <c r="U7" s="5"/>
      <c r="V7" s="15" t="s">
        <v>320</v>
      </c>
      <c r="W7" s="15" t="s">
        <v>37</v>
      </c>
      <c r="X7" s="15">
        <v>22</v>
      </c>
      <c r="Y7" s="19">
        <v>20.59090909090909</v>
      </c>
    </row>
    <row r="8" spans="1:25" x14ac:dyDescent="0.25">
      <c r="A8" s="18">
        <v>4</v>
      </c>
      <c r="B8" s="15" t="s">
        <v>321</v>
      </c>
      <c r="C8" s="15" t="s">
        <v>37</v>
      </c>
      <c r="D8" s="15">
        <v>24</v>
      </c>
      <c r="E8" s="19">
        <v>11.916666666666666</v>
      </c>
      <c r="F8" s="14"/>
      <c r="G8" s="15" t="s">
        <v>324</v>
      </c>
      <c r="H8" s="15" t="s">
        <v>37</v>
      </c>
      <c r="I8" s="15">
        <v>27</v>
      </c>
      <c r="J8" s="19">
        <v>9.3703703703703702</v>
      </c>
      <c r="K8" s="14"/>
      <c r="L8" s="15" t="s">
        <v>313</v>
      </c>
      <c r="M8" s="15" t="s">
        <v>43</v>
      </c>
      <c r="N8" s="15">
        <v>25</v>
      </c>
      <c r="O8" s="19">
        <v>2.92</v>
      </c>
      <c r="P8" s="14"/>
      <c r="Q8" s="15" t="s">
        <v>75</v>
      </c>
      <c r="R8" s="15" t="s">
        <v>71</v>
      </c>
      <c r="S8" s="15">
        <v>19</v>
      </c>
      <c r="T8" s="19">
        <v>2.1052631578947367</v>
      </c>
      <c r="U8" s="5"/>
      <c r="V8" s="15" t="s">
        <v>56</v>
      </c>
      <c r="W8" s="15" t="s">
        <v>55</v>
      </c>
      <c r="X8" s="15">
        <v>24</v>
      </c>
      <c r="Y8" s="19">
        <v>19.875</v>
      </c>
    </row>
    <row r="9" spans="1:25" x14ac:dyDescent="0.25">
      <c r="A9" s="18">
        <v>5</v>
      </c>
      <c r="B9" s="15" t="s">
        <v>45</v>
      </c>
      <c r="C9" s="15" t="s">
        <v>43</v>
      </c>
      <c r="D9" s="15">
        <v>26</v>
      </c>
      <c r="E9" s="19">
        <v>11.307692307692308</v>
      </c>
      <c r="F9" s="14"/>
      <c r="G9" s="15" t="s">
        <v>56</v>
      </c>
      <c r="H9" s="15" t="s">
        <v>55</v>
      </c>
      <c r="I9" s="15">
        <v>24</v>
      </c>
      <c r="J9" s="19">
        <v>9</v>
      </c>
      <c r="K9" s="14"/>
      <c r="L9" s="15" t="s">
        <v>57</v>
      </c>
      <c r="M9" s="15" t="s">
        <v>55</v>
      </c>
      <c r="N9" s="15">
        <v>29</v>
      </c>
      <c r="O9" s="19">
        <v>2.4137931034482758</v>
      </c>
      <c r="P9" s="14"/>
      <c r="Q9" s="15" t="s">
        <v>72</v>
      </c>
      <c r="R9" s="15" t="s">
        <v>71</v>
      </c>
      <c r="S9" s="15">
        <v>14</v>
      </c>
      <c r="T9" s="19">
        <v>2.0714285714285716</v>
      </c>
      <c r="U9" s="5"/>
      <c r="V9" s="15" t="s">
        <v>50</v>
      </c>
      <c r="W9" s="15" t="s">
        <v>48</v>
      </c>
      <c r="X9" s="15">
        <v>29</v>
      </c>
      <c r="Y9" s="19">
        <v>18.827586206896552</v>
      </c>
    </row>
    <row r="10" spans="1:25" x14ac:dyDescent="0.25">
      <c r="A10" s="18">
        <v>6</v>
      </c>
      <c r="B10" s="15" t="s">
        <v>44</v>
      </c>
      <c r="C10" s="15" t="s">
        <v>43</v>
      </c>
      <c r="D10" s="15">
        <v>30</v>
      </c>
      <c r="E10" s="19">
        <v>11.166666666666666</v>
      </c>
      <c r="F10" s="14"/>
      <c r="G10" s="15" t="s">
        <v>78</v>
      </c>
      <c r="H10" s="15" t="s">
        <v>48</v>
      </c>
      <c r="I10" s="15">
        <v>28</v>
      </c>
      <c r="J10" s="19">
        <v>8.7142857142857135</v>
      </c>
      <c r="K10" s="14"/>
      <c r="L10" s="15" t="s">
        <v>334</v>
      </c>
      <c r="M10" s="15" t="s">
        <v>43</v>
      </c>
      <c r="N10" s="15">
        <v>20</v>
      </c>
      <c r="O10" s="19">
        <v>2.2999999999999998</v>
      </c>
      <c r="P10" s="20"/>
      <c r="Q10" s="15" t="s">
        <v>359</v>
      </c>
      <c r="R10" s="15" t="s">
        <v>37</v>
      </c>
      <c r="S10" s="15">
        <v>20</v>
      </c>
      <c r="T10" s="19">
        <v>2.0499999999999998</v>
      </c>
      <c r="U10" s="5"/>
      <c r="V10" s="15" t="s">
        <v>44</v>
      </c>
      <c r="W10" s="15" t="s">
        <v>43</v>
      </c>
      <c r="X10" s="15">
        <v>30</v>
      </c>
      <c r="Y10" s="19">
        <v>18.3</v>
      </c>
    </row>
    <row r="11" spans="1:25" x14ac:dyDescent="0.25">
      <c r="A11" s="18">
        <v>7</v>
      </c>
      <c r="B11" s="15" t="s">
        <v>320</v>
      </c>
      <c r="C11" s="15" t="s">
        <v>37</v>
      </c>
      <c r="D11" s="15">
        <v>22</v>
      </c>
      <c r="E11" s="19">
        <v>10.909090909090908</v>
      </c>
      <c r="F11" s="14"/>
      <c r="G11" s="15" t="s">
        <v>335</v>
      </c>
      <c r="H11" s="15" t="s">
        <v>43</v>
      </c>
      <c r="I11" s="15">
        <v>17</v>
      </c>
      <c r="J11" s="19">
        <v>8.6470588235294112</v>
      </c>
      <c r="K11" s="14"/>
      <c r="L11" s="15" t="s">
        <v>325</v>
      </c>
      <c r="M11" s="15" t="s">
        <v>37</v>
      </c>
      <c r="N11" s="15">
        <v>21</v>
      </c>
      <c r="O11" s="19">
        <v>2.1904761904761907</v>
      </c>
      <c r="P11" s="14"/>
      <c r="Q11" s="15" t="s">
        <v>313</v>
      </c>
      <c r="R11" s="15" t="s">
        <v>43</v>
      </c>
      <c r="S11" s="15">
        <v>25</v>
      </c>
      <c r="T11" s="19">
        <v>2.04</v>
      </c>
      <c r="U11" s="5"/>
      <c r="V11" s="15" t="s">
        <v>321</v>
      </c>
      <c r="W11" s="15" t="s">
        <v>37</v>
      </c>
      <c r="X11" s="15">
        <v>24</v>
      </c>
      <c r="Y11" s="19">
        <v>17.166666666666668</v>
      </c>
    </row>
    <row r="12" spans="1:25" x14ac:dyDescent="0.25">
      <c r="A12" s="18">
        <v>8</v>
      </c>
      <c r="B12" s="15" t="s">
        <v>56</v>
      </c>
      <c r="C12" s="15" t="s">
        <v>55</v>
      </c>
      <c r="D12" s="15">
        <v>24</v>
      </c>
      <c r="E12" s="19">
        <v>10.75</v>
      </c>
      <c r="F12" s="14"/>
      <c r="G12" s="15" t="s">
        <v>320</v>
      </c>
      <c r="H12" s="15" t="s">
        <v>37</v>
      </c>
      <c r="I12" s="15">
        <v>22</v>
      </c>
      <c r="J12" s="19">
        <v>8.2727272727272734</v>
      </c>
      <c r="K12" s="14"/>
      <c r="L12" s="15" t="s">
        <v>56</v>
      </c>
      <c r="M12" s="15" t="s">
        <v>55</v>
      </c>
      <c r="N12" s="15">
        <v>24</v>
      </c>
      <c r="O12" s="19">
        <v>2.1666666666666665</v>
      </c>
      <c r="P12" s="20"/>
      <c r="Q12" s="15" t="s">
        <v>61</v>
      </c>
      <c r="R12" s="15" t="s">
        <v>55</v>
      </c>
      <c r="S12" s="15">
        <v>27</v>
      </c>
      <c r="T12" s="19">
        <v>1.7037037037037037</v>
      </c>
      <c r="U12" s="5"/>
      <c r="V12" s="15" t="s">
        <v>67</v>
      </c>
      <c r="W12" s="15" t="s">
        <v>63</v>
      </c>
      <c r="X12" s="15">
        <v>25</v>
      </c>
      <c r="Y12" s="19">
        <v>17.079999999999998</v>
      </c>
    </row>
    <row r="13" spans="1:25" x14ac:dyDescent="0.25">
      <c r="A13" s="18">
        <v>9</v>
      </c>
      <c r="B13" s="15" t="s">
        <v>79</v>
      </c>
      <c r="C13" s="15" t="s">
        <v>71</v>
      </c>
      <c r="D13" s="15">
        <v>23</v>
      </c>
      <c r="E13" s="19">
        <v>9.3913043478260878</v>
      </c>
      <c r="F13" s="14"/>
      <c r="G13" s="15" t="s">
        <v>66</v>
      </c>
      <c r="H13" s="15" t="s">
        <v>63</v>
      </c>
      <c r="I13" s="15">
        <v>22</v>
      </c>
      <c r="J13" s="19">
        <v>7.8636363636363633</v>
      </c>
      <c r="K13" s="14"/>
      <c r="L13" s="15" t="s">
        <v>72</v>
      </c>
      <c r="M13" s="15" t="s">
        <v>71</v>
      </c>
      <c r="N13" s="15">
        <v>14</v>
      </c>
      <c r="O13" s="19">
        <v>2.1428571428571428</v>
      </c>
      <c r="P13" s="20"/>
      <c r="Q13" s="15" t="s">
        <v>79</v>
      </c>
      <c r="R13" s="15" t="s">
        <v>71</v>
      </c>
      <c r="S13" s="15">
        <v>23</v>
      </c>
      <c r="T13" s="19">
        <v>1.6086956521739131</v>
      </c>
      <c r="U13" s="14"/>
      <c r="V13" s="15" t="s">
        <v>79</v>
      </c>
      <c r="W13" s="15" t="s">
        <v>71</v>
      </c>
      <c r="X13" s="15">
        <v>23</v>
      </c>
      <c r="Y13" s="19">
        <v>16.913043478260871</v>
      </c>
    </row>
    <row r="14" spans="1:25" x14ac:dyDescent="0.25">
      <c r="A14" s="18">
        <v>10</v>
      </c>
      <c r="B14" s="15" t="s">
        <v>67</v>
      </c>
      <c r="C14" s="15" t="s">
        <v>63</v>
      </c>
      <c r="D14" s="15">
        <v>25</v>
      </c>
      <c r="E14" s="19">
        <v>9.2799999999999994</v>
      </c>
      <c r="F14" s="14"/>
      <c r="G14" s="15" t="s">
        <v>321</v>
      </c>
      <c r="H14" s="15" t="s">
        <v>37</v>
      </c>
      <c r="I14" s="15">
        <v>24</v>
      </c>
      <c r="J14" s="19">
        <v>7.791666666666667</v>
      </c>
      <c r="K14" s="14"/>
      <c r="L14" s="15" t="s">
        <v>79</v>
      </c>
      <c r="M14" s="15" t="s">
        <v>71</v>
      </c>
      <c r="N14" s="15">
        <v>23</v>
      </c>
      <c r="O14" s="19">
        <v>2.0434782608695654</v>
      </c>
      <c r="P14" s="20"/>
      <c r="Q14" s="15" t="s">
        <v>50</v>
      </c>
      <c r="R14" s="15" t="s">
        <v>48</v>
      </c>
      <c r="S14" s="15">
        <v>29</v>
      </c>
      <c r="T14" s="19">
        <v>1.4827586206896552</v>
      </c>
      <c r="U14" s="5"/>
      <c r="V14" s="15" t="s">
        <v>317</v>
      </c>
      <c r="W14" s="15" t="s">
        <v>48</v>
      </c>
      <c r="X14" s="15">
        <v>28</v>
      </c>
      <c r="Y14" s="19">
        <v>16.714285714285715</v>
      </c>
    </row>
    <row r="15" spans="1:25" s="22" customFormat="1" x14ac:dyDescent="0.25">
      <c r="A15" s="18">
        <v>11</v>
      </c>
      <c r="B15" s="15" t="s">
        <v>75</v>
      </c>
      <c r="C15" s="15" t="s">
        <v>71</v>
      </c>
      <c r="D15" s="15">
        <v>19</v>
      </c>
      <c r="E15" s="19">
        <v>8.3157894736842106</v>
      </c>
      <c r="G15" s="15" t="s">
        <v>77</v>
      </c>
      <c r="H15" s="15" t="s">
        <v>43</v>
      </c>
      <c r="I15" s="15">
        <v>17</v>
      </c>
      <c r="J15" s="19">
        <v>7</v>
      </c>
      <c r="L15" s="15" t="s">
        <v>65</v>
      </c>
      <c r="M15" s="15" t="s">
        <v>63</v>
      </c>
      <c r="N15" s="15">
        <v>28</v>
      </c>
      <c r="O15" s="19">
        <v>1.8571428571428572</v>
      </c>
      <c r="P15" s="20"/>
      <c r="Q15" s="15" t="s">
        <v>348</v>
      </c>
      <c r="R15" s="15" t="s">
        <v>337</v>
      </c>
      <c r="S15" s="15">
        <v>31</v>
      </c>
      <c r="T15" s="19">
        <v>1.4516129032258065</v>
      </c>
      <c r="V15" s="15" t="s">
        <v>341</v>
      </c>
      <c r="W15" s="15" t="s">
        <v>337</v>
      </c>
      <c r="X15" s="15">
        <v>21</v>
      </c>
      <c r="Y15" s="19">
        <v>16.61904761904762</v>
      </c>
    </row>
    <row r="16" spans="1:25" s="22" customFormat="1" x14ac:dyDescent="0.25">
      <c r="A16" s="18">
        <v>12</v>
      </c>
      <c r="B16" s="15" t="s">
        <v>57</v>
      </c>
      <c r="C16" s="15" t="s">
        <v>55</v>
      </c>
      <c r="D16" s="15">
        <v>29</v>
      </c>
      <c r="E16" s="19">
        <v>7.6206896551724137</v>
      </c>
      <c r="G16" s="15" t="s">
        <v>68</v>
      </c>
      <c r="H16" s="15" t="s">
        <v>63</v>
      </c>
      <c r="I16" s="15">
        <v>24</v>
      </c>
      <c r="J16" s="19">
        <v>6.625</v>
      </c>
      <c r="L16" s="15" t="s">
        <v>64</v>
      </c>
      <c r="M16" s="15" t="s">
        <v>63</v>
      </c>
      <c r="N16" s="15">
        <v>26</v>
      </c>
      <c r="O16" s="19">
        <v>1.8461538461538463</v>
      </c>
      <c r="P16" s="20"/>
      <c r="Q16" s="15" t="s">
        <v>44</v>
      </c>
      <c r="R16" s="15" t="s">
        <v>43</v>
      </c>
      <c r="S16" s="15">
        <v>30</v>
      </c>
      <c r="T16" s="19">
        <v>1.3333333333333333</v>
      </c>
      <c r="V16" s="15" t="s">
        <v>324</v>
      </c>
      <c r="W16" s="15" t="s">
        <v>37</v>
      </c>
      <c r="X16" s="15">
        <v>27</v>
      </c>
      <c r="Y16" s="19">
        <v>14.851851851851851</v>
      </c>
    </row>
    <row r="17" spans="1:25" s="22" customFormat="1" x14ac:dyDescent="0.25">
      <c r="A17" s="18">
        <v>13</v>
      </c>
      <c r="B17" s="15" t="s">
        <v>341</v>
      </c>
      <c r="C17" s="15" t="s">
        <v>337</v>
      </c>
      <c r="D17" s="15">
        <v>21</v>
      </c>
      <c r="E17" s="19">
        <v>6.7619047619047619</v>
      </c>
      <c r="G17" s="15" t="s">
        <v>44</v>
      </c>
      <c r="H17" s="15" t="s">
        <v>43</v>
      </c>
      <c r="I17" s="15">
        <v>30</v>
      </c>
      <c r="J17" s="19">
        <v>6.5666666666666664</v>
      </c>
      <c r="L17" s="15" t="s">
        <v>50</v>
      </c>
      <c r="M17" s="15" t="s">
        <v>48</v>
      </c>
      <c r="N17" s="15">
        <v>29</v>
      </c>
      <c r="O17" s="19">
        <v>1.8275862068965518</v>
      </c>
      <c r="P17" s="20"/>
      <c r="Q17" s="15" t="s">
        <v>56</v>
      </c>
      <c r="R17" s="15" t="s">
        <v>55</v>
      </c>
      <c r="S17" s="15">
        <v>24</v>
      </c>
      <c r="T17" s="19">
        <v>1.3333333333333333</v>
      </c>
      <c r="V17" s="15" t="s">
        <v>335</v>
      </c>
      <c r="W17" s="15" t="s">
        <v>43</v>
      </c>
      <c r="X17" s="15">
        <v>17</v>
      </c>
      <c r="Y17" s="19">
        <v>14.823529411764707</v>
      </c>
    </row>
    <row r="18" spans="1:25" s="22" customFormat="1" x14ac:dyDescent="0.25">
      <c r="A18" s="18">
        <v>14</v>
      </c>
      <c r="B18" s="15" t="s">
        <v>64</v>
      </c>
      <c r="C18" s="15" t="s">
        <v>63</v>
      </c>
      <c r="D18" s="15">
        <v>26</v>
      </c>
      <c r="E18" s="19">
        <v>6.5769230769230766</v>
      </c>
      <c r="G18" s="15" t="s">
        <v>79</v>
      </c>
      <c r="H18" s="15" t="s">
        <v>71</v>
      </c>
      <c r="I18" s="15">
        <v>23</v>
      </c>
      <c r="J18" s="19">
        <v>6.2173913043478262</v>
      </c>
      <c r="L18" s="15" t="s">
        <v>319</v>
      </c>
      <c r="M18" s="15" t="s">
        <v>37</v>
      </c>
      <c r="N18" s="15">
        <v>26</v>
      </c>
      <c r="O18" s="19">
        <v>1.7692307692307692</v>
      </c>
      <c r="P18" s="20"/>
      <c r="Q18" s="15" t="s">
        <v>67</v>
      </c>
      <c r="R18" s="15" t="s">
        <v>63</v>
      </c>
      <c r="S18" s="15">
        <v>25</v>
      </c>
      <c r="T18" s="19">
        <v>1.32</v>
      </c>
      <c r="V18" s="15" t="s">
        <v>77</v>
      </c>
      <c r="W18" s="15" t="s">
        <v>43</v>
      </c>
      <c r="X18" s="15">
        <v>17</v>
      </c>
      <c r="Y18" s="19">
        <v>14.647058823529411</v>
      </c>
    </row>
    <row r="19" spans="1:25" s="22" customFormat="1" x14ac:dyDescent="0.25">
      <c r="A19" s="18">
        <v>15</v>
      </c>
      <c r="B19" s="15" t="s">
        <v>359</v>
      </c>
      <c r="C19" s="15" t="s">
        <v>37</v>
      </c>
      <c r="D19" s="15">
        <v>20</v>
      </c>
      <c r="E19" s="19">
        <v>6.35</v>
      </c>
      <c r="G19" s="15" t="s">
        <v>311</v>
      </c>
      <c r="H19" s="15" t="s">
        <v>55</v>
      </c>
      <c r="I19" s="15">
        <v>26</v>
      </c>
      <c r="J19" s="19">
        <v>6.1538461538461542</v>
      </c>
      <c r="L19" s="15" t="s">
        <v>75</v>
      </c>
      <c r="M19" s="15" t="s">
        <v>71</v>
      </c>
      <c r="N19" s="15">
        <v>19</v>
      </c>
      <c r="O19" s="19">
        <v>1.736842105263158</v>
      </c>
      <c r="P19" s="20"/>
      <c r="Q19" s="15" t="s">
        <v>320</v>
      </c>
      <c r="R19" s="15" t="s">
        <v>37</v>
      </c>
      <c r="S19" s="15">
        <v>22</v>
      </c>
      <c r="T19" s="19">
        <v>1.3181818181818181</v>
      </c>
      <c r="V19" s="15" t="s">
        <v>75</v>
      </c>
      <c r="W19" s="15" t="s">
        <v>71</v>
      </c>
      <c r="X19" s="15">
        <v>19</v>
      </c>
      <c r="Y19" s="19">
        <v>14.368421052631579</v>
      </c>
    </row>
    <row r="20" spans="1:25" s="22" customFormat="1" ht="6.75" customHeight="1" x14ac:dyDescent="0.25">
      <c r="A20" s="18"/>
      <c r="B20" s="17"/>
      <c r="C20" s="17"/>
      <c r="D20" s="17"/>
      <c r="E20" s="24"/>
      <c r="G20" s="17"/>
      <c r="H20" s="17"/>
      <c r="I20" s="17"/>
      <c r="J20" s="24"/>
      <c r="L20" s="17"/>
      <c r="M20" s="17"/>
      <c r="N20" s="17"/>
      <c r="O20" s="24"/>
      <c r="P20" s="20"/>
      <c r="Q20" s="17"/>
      <c r="R20" s="17"/>
      <c r="S20" s="17"/>
      <c r="T20" s="24"/>
    </row>
    <row r="21" spans="1:25" x14ac:dyDescent="0.25">
      <c r="B21" s="33" t="s">
        <v>22</v>
      </c>
      <c r="C21" s="33"/>
      <c r="D21" s="33"/>
      <c r="E21" s="33"/>
      <c r="F21" s="14"/>
      <c r="G21" s="33" t="s">
        <v>23</v>
      </c>
      <c r="H21" s="33"/>
      <c r="I21" s="33"/>
      <c r="J21" s="33"/>
      <c r="K21" s="14"/>
      <c r="L21" s="33" t="s">
        <v>24</v>
      </c>
      <c r="M21" s="33"/>
      <c r="N21" s="33"/>
      <c r="O21" s="33"/>
      <c r="P21" s="14"/>
      <c r="Q21" s="33" t="s">
        <v>25</v>
      </c>
      <c r="R21" s="33"/>
      <c r="S21" s="33"/>
      <c r="T21" s="33"/>
      <c r="U21" s="5"/>
    </row>
    <row r="22" spans="1:25" x14ac:dyDescent="0.25">
      <c r="B22" s="11" t="s">
        <v>17</v>
      </c>
      <c r="C22" s="11" t="s">
        <v>18</v>
      </c>
      <c r="D22" s="11" t="s">
        <v>19</v>
      </c>
      <c r="E22" s="11" t="s">
        <v>8</v>
      </c>
      <c r="F22" s="14"/>
      <c r="G22" s="11" t="s">
        <v>17</v>
      </c>
      <c r="H22" s="11" t="s">
        <v>18</v>
      </c>
      <c r="I22" s="11" t="s">
        <v>19</v>
      </c>
      <c r="J22" s="11" t="s">
        <v>9</v>
      </c>
      <c r="K22" s="14"/>
      <c r="L22" s="11" t="s">
        <v>17</v>
      </c>
      <c r="M22" s="11" t="s">
        <v>18</v>
      </c>
      <c r="N22" s="11" t="s">
        <v>19</v>
      </c>
      <c r="O22" s="11" t="s">
        <v>3</v>
      </c>
      <c r="P22" s="14"/>
      <c r="Q22" s="11" t="s">
        <v>17</v>
      </c>
      <c r="R22" s="11" t="s">
        <v>18</v>
      </c>
      <c r="S22" s="11" t="s">
        <v>19</v>
      </c>
      <c r="T22" s="11" t="s">
        <v>4</v>
      </c>
      <c r="U22" s="5"/>
    </row>
    <row r="23" spans="1:25" x14ac:dyDescent="0.25">
      <c r="A23" s="14">
        <v>1</v>
      </c>
      <c r="B23" s="15" t="s">
        <v>335</v>
      </c>
      <c r="C23" s="15" t="s">
        <v>43</v>
      </c>
      <c r="D23" s="15">
        <v>17</v>
      </c>
      <c r="E23" s="19">
        <v>1.8823529411764706</v>
      </c>
      <c r="F23" s="13"/>
      <c r="G23" s="15" t="s">
        <v>52</v>
      </c>
      <c r="H23" s="15" t="s">
        <v>48</v>
      </c>
      <c r="I23" s="15">
        <v>12</v>
      </c>
      <c r="J23" s="19">
        <v>3.25</v>
      </c>
      <c r="K23" s="13"/>
      <c r="L23" s="15" t="s">
        <v>320</v>
      </c>
      <c r="M23" s="15" t="s">
        <v>37</v>
      </c>
      <c r="N23" s="15">
        <v>22</v>
      </c>
      <c r="O23" s="19">
        <v>2.1363636363636362</v>
      </c>
      <c r="P23" s="14"/>
      <c r="Q23" s="15" t="s">
        <v>321</v>
      </c>
      <c r="R23" s="15" t="s">
        <v>37</v>
      </c>
      <c r="S23" s="15">
        <v>24</v>
      </c>
      <c r="T23" s="19">
        <v>2.125</v>
      </c>
      <c r="U23" s="5"/>
    </row>
    <row r="24" spans="1:25" x14ac:dyDescent="0.25">
      <c r="A24" s="14">
        <v>2</v>
      </c>
      <c r="B24" s="15" t="s">
        <v>45</v>
      </c>
      <c r="C24" s="15" t="s">
        <v>43</v>
      </c>
      <c r="D24" s="15">
        <v>26</v>
      </c>
      <c r="E24" s="19">
        <v>1.3461538461538463</v>
      </c>
      <c r="F24" s="13"/>
      <c r="G24" s="15" t="s">
        <v>325</v>
      </c>
      <c r="H24" s="15" t="s">
        <v>37</v>
      </c>
      <c r="I24" s="15">
        <v>21</v>
      </c>
      <c r="J24" s="19">
        <v>3</v>
      </c>
      <c r="K24" s="14"/>
      <c r="L24" s="15" t="s">
        <v>317</v>
      </c>
      <c r="M24" s="15" t="s">
        <v>48</v>
      </c>
      <c r="N24" s="15">
        <v>28</v>
      </c>
      <c r="O24" s="19">
        <v>2.1071428571428572</v>
      </c>
      <c r="P24" s="14"/>
      <c r="Q24" s="15" t="s">
        <v>56</v>
      </c>
      <c r="R24" s="15" t="s">
        <v>55</v>
      </c>
      <c r="S24" s="15">
        <v>24</v>
      </c>
      <c r="T24" s="19">
        <v>2.0416666666666665</v>
      </c>
      <c r="U24" s="5"/>
    </row>
    <row r="25" spans="1:25" x14ac:dyDescent="0.25">
      <c r="A25" s="14">
        <v>3</v>
      </c>
      <c r="B25" s="15" t="s">
        <v>341</v>
      </c>
      <c r="C25" s="15" t="s">
        <v>337</v>
      </c>
      <c r="D25" s="15">
        <v>21</v>
      </c>
      <c r="E25" s="19">
        <v>1.1428571428571428</v>
      </c>
      <c r="F25" s="13"/>
      <c r="G25" s="15" t="s">
        <v>350</v>
      </c>
      <c r="H25" s="15" t="s">
        <v>337</v>
      </c>
      <c r="I25" s="15">
        <v>23</v>
      </c>
      <c r="J25" s="19">
        <v>2.4782608695652173</v>
      </c>
      <c r="K25" s="14"/>
      <c r="L25" s="15" t="s">
        <v>50</v>
      </c>
      <c r="M25" s="15" t="s">
        <v>48</v>
      </c>
      <c r="N25" s="15">
        <v>29</v>
      </c>
      <c r="O25" s="19">
        <v>1.5862068965517242</v>
      </c>
      <c r="P25" s="14"/>
      <c r="Q25" s="15" t="s">
        <v>313</v>
      </c>
      <c r="R25" s="15" t="s">
        <v>43</v>
      </c>
      <c r="S25" s="15">
        <v>25</v>
      </c>
      <c r="T25" s="19">
        <v>2.04</v>
      </c>
      <c r="U25" s="14"/>
    </row>
    <row r="26" spans="1:25" x14ac:dyDescent="0.25">
      <c r="A26" s="18">
        <v>4</v>
      </c>
      <c r="B26" s="15" t="s">
        <v>77</v>
      </c>
      <c r="C26" s="15" t="s">
        <v>43</v>
      </c>
      <c r="D26" s="15">
        <v>17</v>
      </c>
      <c r="E26" s="19">
        <v>1.1176470588235294</v>
      </c>
      <c r="F26" s="13"/>
      <c r="G26" s="15" t="s">
        <v>341</v>
      </c>
      <c r="H26" s="15" t="s">
        <v>337</v>
      </c>
      <c r="I26" s="15">
        <v>21</v>
      </c>
      <c r="J26" s="19">
        <v>2.4761904761904763</v>
      </c>
      <c r="K26" s="14"/>
      <c r="L26" s="15" t="s">
        <v>44</v>
      </c>
      <c r="M26" s="15" t="s">
        <v>43</v>
      </c>
      <c r="N26" s="15">
        <v>30</v>
      </c>
      <c r="O26" s="19">
        <v>1.4333333333333333</v>
      </c>
      <c r="P26" s="14"/>
      <c r="Q26" s="15" t="s">
        <v>335</v>
      </c>
      <c r="R26" s="15" t="s">
        <v>43</v>
      </c>
      <c r="S26" s="15">
        <v>17</v>
      </c>
      <c r="T26" s="19">
        <v>1.588235294117647</v>
      </c>
      <c r="U26" s="14"/>
    </row>
    <row r="27" spans="1:25" x14ac:dyDescent="0.25">
      <c r="A27" s="18">
        <v>5</v>
      </c>
      <c r="B27" s="15" t="s">
        <v>325</v>
      </c>
      <c r="C27" s="15" t="s">
        <v>37</v>
      </c>
      <c r="D27" s="15">
        <v>21</v>
      </c>
      <c r="E27" s="19">
        <v>0.66666666666666663</v>
      </c>
      <c r="F27" s="13"/>
      <c r="G27" s="15" t="s">
        <v>76</v>
      </c>
      <c r="H27" s="15" t="s">
        <v>71</v>
      </c>
      <c r="I27" s="15">
        <v>26</v>
      </c>
      <c r="J27" s="19">
        <v>2.3461538461538463</v>
      </c>
      <c r="K27" s="14"/>
      <c r="L27" s="15" t="s">
        <v>313</v>
      </c>
      <c r="M27" s="15" t="s">
        <v>43</v>
      </c>
      <c r="N27" s="15">
        <v>25</v>
      </c>
      <c r="O27" s="19">
        <v>1.1200000000000001</v>
      </c>
      <c r="P27" s="14"/>
      <c r="Q27" s="15" t="s">
        <v>67</v>
      </c>
      <c r="R27" s="15" t="s">
        <v>63</v>
      </c>
      <c r="S27" s="15">
        <v>25</v>
      </c>
      <c r="T27" s="19">
        <v>1.56</v>
      </c>
      <c r="U27" s="14"/>
    </row>
    <row r="28" spans="1:25" x14ac:dyDescent="0.25">
      <c r="A28" s="18">
        <v>6</v>
      </c>
      <c r="B28" s="15" t="s">
        <v>324</v>
      </c>
      <c r="C28" s="15" t="s">
        <v>37</v>
      </c>
      <c r="D28" s="15">
        <v>27</v>
      </c>
      <c r="E28" s="19">
        <v>0.62962962962962965</v>
      </c>
      <c r="F28" s="14"/>
      <c r="G28" s="15" t="s">
        <v>321</v>
      </c>
      <c r="H28" s="15" t="s">
        <v>37</v>
      </c>
      <c r="I28" s="15">
        <v>24</v>
      </c>
      <c r="J28" s="19">
        <v>2.2916666666666665</v>
      </c>
      <c r="K28" s="14"/>
      <c r="L28" s="15" t="s">
        <v>57</v>
      </c>
      <c r="M28" s="15" t="s">
        <v>55</v>
      </c>
      <c r="N28" s="15">
        <v>29</v>
      </c>
      <c r="O28" s="19">
        <v>1.103448275862069</v>
      </c>
      <c r="P28" s="14"/>
      <c r="Q28" s="15" t="s">
        <v>79</v>
      </c>
      <c r="R28" s="15" t="s">
        <v>71</v>
      </c>
      <c r="S28" s="15">
        <v>23</v>
      </c>
      <c r="T28" s="19">
        <v>1.3478260869565217</v>
      </c>
      <c r="U28" s="14"/>
    </row>
    <row r="29" spans="1:25" x14ac:dyDescent="0.25">
      <c r="A29" s="18">
        <v>7</v>
      </c>
      <c r="B29" s="15" t="s">
        <v>52</v>
      </c>
      <c r="C29" s="15" t="s">
        <v>48</v>
      </c>
      <c r="D29" s="15">
        <v>12</v>
      </c>
      <c r="E29" s="19">
        <v>0.58333333333333337</v>
      </c>
      <c r="F29" s="13"/>
      <c r="G29" s="15" t="s">
        <v>67</v>
      </c>
      <c r="H29" s="15" t="s">
        <v>63</v>
      </c>
      <c r="I29" s="15">
        <v>25</v>
      </c>
      <c r="J29" s="19">
        <v>2.2400000000000002</v>
      </c>
      <c r="K29" s="14"/>
      <c r="L29" s="15" t="s">
        <v>64</v>
      </c>
      <c r="M29" s="15" t="s">
        <v>63</v>
      </c>
      <c r="N29" s="15">
        <v>26</v>
      </c>
      <c r="O29" s="19">
        <v>1</v>
      </c>
      <c r="P29" s="14"/>
      <c r="Q29" s="15" t="s">
        <v>75</v>
      </c>
      <c r="R29" s="15" t="s">
        <v>71</v>
      </c>
      <c r="S29" s="15">
        <v>19</v>
      </c>
      <c r="T29" s="19">
        <v>1.3157894736842106</v>
      </c>
      <c r="U29" s="14"/>
    </row>
    <row r="30" spans="1:25" x14ac:dyDescent="0.25">
      <c r="A30" s="18">
        <v>8</v>
      </c>
      <c r="B30" s="15" t="s">
        <v>67</v>
      </c>
      <c r="C30" s="15" t="s">
        <v>63</v>
      </c>
      <c r="D30" s="15">
        <v>25</v>
      </c>
      <c r="E30" s="19">
        <v>0.56000000000000005</v>
      </c>
      <c r="F30" s="13"/>
      <c r="G30" s="15" t="s">
        <v>342</v>
      </c>
      <c r="H30" s="15" t="s">
        <v>337</v>
      </c>
      <c r="I30" s="15">
        <v>26</v>
      </c>
      <c r="J30" s="19">
        <v>2.2307692307692308</v>
      </c>
      <c r="K30" s="14"/>
      <c r="L30" s="15" t="s">
        <v>65</v>
      </c>
      <c r="M30" s="15" t="s">
        <v>63</v>
      </c>
      <c r="N30" s="15">
        <v>28</v>
      </c>
      <c r="O30" s="19">
        <v>0.9285714285714286</v>
      </c>
      <c r="P30" s="14"/>
      <c r="Q30" s="15" t="s">
        <v>50</v>
      </c>
      <c r="R30" s="15" t="s">
        <v>48</v>
      </c>
      <c r="S30" s="15">
        <v>29</v>
      </c>
      <c r="T30" s="19">
        <v>1.2068965517241379</v>
      </c>
      <c r="U30" s="14"/>
    </row>
    <row r="31" spans="1:25" x14ac:dyDescent="0.25">
      <c r="A31" s="18">
        <v>9</v>
      </c>
      <c r="B31" s="15" t="s">
        <v>321</v>
      </c>
      <c r="C31" s="15" t="s">
        <v>37</v>
      </c>
      <c r="D31" s="15">
        <v>24</v>
      </c>
      <c r="E31" s="19">
        <v>0.54166666666666663</v>
      </c>
      <c r="F31" s="13"/>
      <c r="G31" s="15" t="s">
        <v>73</v>
      </c>
      <c r="H31" s="15" t="s">
        <v>71</v>
      </c>
      <c r="I31" s="15">
        <v>16</v>
      </c>
      <c r="J31" s="19">
        <v>2.1875</v>
      </c>
      <c r="K31" s="14"/>
      <c r="L31" s="15" t="s">
        <v>79</v>
      </c>
      <c r="M31" s="15" t="s">
        <v>71</v>
      </c>
      <c r="N31" s="15">
        <v>23</v>
      </c>
      <c r="O31" s="19">
        <v>0.91304347826086951</v>
      </c>
      <c r="P31" s="14"/>
      <c r="Q31" s="15" t="s">
        <v>341</v>
      </c>
      <c r="R31" s="15" t="s">
        <v>337</v>
      </c>
      <c r="S31" s="15">
        <v>21</v>
      </c>
      <c r="T31" s="19">
        <v>1.1428571428571428</v>
      </c>
      <c r="U31" s="14"/>
    </row>
    <row r="32" spans="1:25" x14ac:dyDescent="0.25">
      <c r="A32" s="18">
        <v>10</v>
      </c>
      <c r="B32" s="15" t="s">
        <v>74</v>
      </c>
      <c r="C32" s="15" t="s">
        <v>71</v>
      </c>
      <c r="D32" s="15">
        <v>17</v>
      </c>
      <c r="E32" s="19">
        <v>0.47058823529411764</v>
      </c>
      <c r="F32" s="13"/>
      <c r="G32" s="15" t="s">
        <v>53</v>
      </c>
      <c r="H32" s="15" t="s">
        <v>48</v>
      </c>
      <c r="I32" s="15">
        <v>19</v>
      </c>
      <c r="J32" s="19">
        <v>2.1578947368421053</v>
      </c>
      <c r="K32" s="14"/>
      <c r="L32" s="15" t="s">
        <v>322</v>
      </c>
      <c r="M32" s="15" t="s">
        <v>37</v>
      </c>
      <c r="N32" s="15">
        <v>27</v>
      </c>
      <c r="O32" s="19">
        <v>0.81481481481481477</v>
      </c>
      <c r="P32" s="14"/>
      <c r="Q32" s="15" t="s">
        <v>77</v>
      </c>
      <c r="R32" s="15" t="s">
        <v>43</v>
      </c>
      <c r="S32" s="15">
        <v>17</v>
      </c>
      <c r="T32" s="19">
        <v>1.0588235294117647</v>
      </c>
      <c r="U32" s="14"/>
    </row>
    <row r="33" spans="1:21" x14ac:dyDescent="0.25">
      <c r="A33" s="18">
        <v>11</v>
      </c>
      <c r="B33" s="15" t="s">
        <v>68</v>
      </c>
      <c r="C33" s="15" t="s">
        <v>63</v>
      </c>
      <c r="D33" s="15">
        <v>24</v>
      </c>
      <c r="E33" s="19">
        <v>0.45833333333333331</v>
      </c>
      <c r="G33" s="15" t="s">
        <v>57</v>
      </c>
      <c r="H33" s="15" t="s">
        <v>55</v>
      </c>
      <c r="I33" s="15">
        <v>29</v>
      </c>
      <c r="J33" s="19">
        <v>1.9655172413793103</v>
      </c>
      <c r="L33" s="15" t="s">
        <v>56</v>
      </c>
      <c r="M33" s="15" t="s">
        <v>55</v>
      </c>
      <c r="N33" s="15">
        <v>24</v>
      </c>
      <c r="O33" s="19">
        <v>0.79166666666666663</v>
      </c>
      <c r="Q33" s="15" t="s">
        <v>80</v>
      </c>
      <c r="R33" s="15" t="s">
        <v>63</v>
      </c>
      <c r="S33" s="15">
        <v>20</v>
      </c>
      <c r="T33" s="19">
        <v>1.05</v>
      </c>
      <c r="U33" s="14"/>
    </row>
    <row r="34" spans="1:21" x14ac:dyDescent="0.25">
      <c r="A34" s="18">
        <v>12</v>
      </c>
      <c r="B34" s="15" t="s">
        <v>320</v>
      </c>
      <c r="C34" s="15" t="s">
        <v>37</v>
      </c>
      <c r="D34" s="15">
        <v>22</v>
      </c>
      <c r="E34" s="19">
        <v>0.45454545454545453</v>
      </c>
      <c r="G34" s="15" t="s">
        <v>69</v>
      </c>
      <c r="H34" s="15" t="s">
        <v>63</v>
      </c>
      <c r="I34" s="15">
        <v>24</v>
      </c>
      <c r="J34" s="19">
        <v>1.9583333333333333</v>
      </c>
      <c r="L34" s="15" t="s">
        <v>330</v>
      </c>
      <c r="M34" s="15" t="s">
        <v>71</v>
      </c>
      <c r="N34" s="15">
        <v>12</v>
      </c>
      <c r="O34" s="19">
        <v>0.66666666666666663</v>
      </c>
      <c r="Q34" s="15" t="s">
        <v>65</v>
      </c>
      <c r="R34" s="15" t="s">
        <v>63</v>
      </c>
      <c r="S34" s="15">
        <v>28</v>
      </c>
      <c r="T34" s="19">
        <v>0.9642857142857143</v>
      </c>
    </row>
    <row r="35" spans="1:21" x14ac:dyDescent="0.25">
      <c r="A35" s="18">
        <v>13</v>
      </c>
      <c r="B35" s="15" t="s">
        <v>44</v>
      </c>
      <c r="C35" s="15" t="s">
        <v>43</v>
      </c>
      <c r="D35" s="15">
        <v>30</v>
      </c>
      <c r="E35" s="19">
        <v>0.43333333333333335</v>
      </c>
      <c r="G35" s="15" t="s">
        <v>61</v>
      </c>
      <c r="H35" s="15" t="s">
        <v>55</v>
      </c>
      <c r="I35" s="15">
        <v>27</v>
      </c>
      <c r="J35" s="19">
        <v>1.8888888888888888</v>
      </c>
      <c r="L35" s="15" t="s">
        <v>60</v>
      </c>
      <c r="M35" s="15" t="s">
        <v>55</v>
      </c>
      <c r="N35" s="15">
        <v>29</v>
      </c>
      <c r="O35" s="19">
        <v>0.65517241379310343</v>
      </c>
      <c r="Q35" s="15" t="s">
        <v>64</v>
      </c>
      <c r="R35" s="15" t="s">
        <v>63</v>
      </c>
      <c r="S35" s="15">
        <v>26</v>
      </c>
      <c r="T35" s="19">
        <v>0.96153846153846156</v>
      </c>
    </row>
    <row r="36" spans="1:21" x14ac:dyDescent="0.25">
      <c r="A36" s="18">
        <v>14</v>
      </c>
      <c r="B36" s="15" t="s">
        <v>66</v>
      </c>
      <c r="C36" s="15" t="s">
        <v>63</v>
      </c>
      <c r="D36" s="15">
        <v>22</v>
      </c>
      <c r="E36" s="19">
        <v>0.36363636363636365</v>
      </c>
      <c r="G36" s="15" t="s">
        <v>77</v>
      </c>
      <c r="H36" s="15" t="s">
        <v>43</v>
      </c>
      <c r="I36" s="15">
        <v>17</v>
      </c>
      <c r="J36" s="19">
        <v>1.8235294117647058</v>
      </c>
      <c r="L36" s="15" t="s">
        <v>348</v>
      </c>
      <c r="M36" s="15" t="s">
        <v>337</v>
      </c>
      <c r="N36" s="15">
        <v>31</v>
      </c>
      <c r="O36" s="19">
        <v>0.58064516129032262</v>
      </c>
      <c r="Q36" s="15" t="s">
        <v>320</v>
      </c>
      <c r="R36" s="15" t="s">
        <v>37</v>
      </c>
      <c r="S36" s="15">
        <v>22</v>
      </c>
      <c r="T36" s="19">
        <v>0.86363636363636365</v>
      </c>
    </row>
    <row r="37" spans="1:21" x14ac:dyDescent="0.25">
      <c r="A37" s="18">
        <v>15</v>
      </c>
      <c r="B37" s="15" t="s">
        <v>78</v>
      </c>
      <c r="C37" s="15" t="s">
        <v>48</v>
      </c>
      <c r="D37" s="15">
        <v>28</v>
      </c>
      <c r="E37" s="19">
        <v>0.35714285714285715</v>
      </c>
      <c r="G37" s="15" t="s">
        <v>335</v>
      </c>
      <c r="H37" s="15" t="s">
        <v>43</v>
      </c>
      <c r="I37" s="15">
        <v>17</v>
      </c>
      <c r="J37" s="19">
        <v>1.8235294117647058</v>
      </c>
      <c r="L37" s="15" t="s">
        <v>76</v>
      </c>
      <c r="M37" s="15" t="s">
        <v>71</v>
      </c>
      <c r="N37" s="15">
        <v>26</v>
      </c>
      <c r="O37" s="19">
        <v>0.53846153846153844</v>
      </c>
      <c r="Q37" s="15" t="s">
        <v>57</v>
      </c>
      <c r="R37" s="15" t="s">
        <v>55</v>
      </c>
      <c r="S37" s="15">
        <v>29</v>
      </c>
      <c r="T37" s="19">
        <v>0.86206896551724133</v>
      </c>
    </row>
    <row r="38" spans="1:21" x14ac:dyDescent="0.25"/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09"/>
  <sheetViews>
    <sheetView workbookViewId="0">
      <selection activeCell="G15" sqref="G15"/>
    </sheetView>
  </sheetViews>
  <sheetFormatPr defaultRowHeight="15" x14ac:dyDescent="0.25"/>
  <cols>
    <col min="1" max="1" width="21.85546875" bestFit="1" customWidth="1"/>
    <col min="2" max="2" width="7.28515625" customWidth="1"/>
    <col min="3" max="3" width="5.7109375" customWidth="1"/>
    <col min="4" max="4" width="11.7109375" bestFit="1" customWidth="1"/>
    <col min="9" max="9" width="24.28515625" style="22" bestFit="1" customWidth="1"/>
    <col min="10" max="10" width="9.140625" style="22"/>
  </cols>
  <sheetData>
    <row r="1" spans="1:10" x14ac:dyDescent="0.25">
      <c r="B1" s="23">
        <v>1</v>
      </c>
      <c r="C1" s="23" t="s">
        <v>33</v>
      </c>
      <c r="D1" s="23" t="s">
        <v>34</v>
      </c>
      <c r="I1" s="29" t="s">
        <v>17</v>
      </c>
    </row>
    <row r="2" spans="1:10" x14ac:dyDescent="0.25">
      <c r="A2" s="32" t="s">
        <v>43</v>
      </c>
      <c r="B2" s="29">
        <v>187</v>
      </c>
      <c r="C2" s="29"/>
      <c r="D2" s="29">
        <v>187</v>
      </c>
      <c r="I2" s="22" t="s">
        <v>81</v>
      </c>
      <c r="J2" s="22" t="s">
        <v>82</v>
      </c>
    </row>
    <row r="3" spans="1:10" x14ac:dyDescent="0.25">
      <c r="A3" s="6" t="s">
        <v>315</v>
      </c>
      <c r="B3" s="22">
        <v>3</v>
      </c>
      <c r="C3" s="22"/>
      <c r="D3" s="22">
        <v>3</v>
      </c>
      <c r="I3" s="22" t="s">
        <v>83</v>
      </c>
      <c r="J3" s="22" t="s">
        <v>82</v>
      </c>
    </row>
    <row r="4" spans="1:10" x14ac:dyDescent="0.25">
      <c r="A4" s="6" t="s">
        <v>44</v>
      </c>
      <c r="B4" s="22">
        <v>30</v>
      </c>
      <c r="C4" s="22"/>
      <c r="D4" s="22">
        <v>30</v>
      </c>
      <c r="I4" s="22" t="s">
        <v>84</v>
      </c>
      <c r="J4" s="22" t="s">
        <v>82</v>
      </c>
    </row>
    <row r="5" spans="1:10" x14ac:dyDescent="0.25">
      <c r="A5" s="6" t="s">
        <v>47</v>
      </c>
      <c r="B5" s="22">
        <v>7</v>
      </c>
      <c r="C5" s="22"/>
      <c r="D5" s="22">
        <v>7</v>
      </c>
      <c r="I5" s="22" t="s">
        <v>85</v>
      </c>
      <c r="J5" s="22" t="s">
        <v>82</v>
      </c>
    </row>
    <row r="6" spans="1:10" x14ac:dyDescent="0.25">
      <c r="A6" s="6" t="s">
        <v>45</v>
      </c>
      <c r="B6" s="22">
        <v>26</v>
      </c>
      <c r="C6" s="22"/>
      <c r="D6" s="22">
        <v>26</v>
      </c>
      <c r="I6" s="22" t="s">
        <v>86</v>
      </c>
      <c r="J6" s="22" t="s">
        <v>82</v>
      </c>
    </row>
    <row r="7" spans="1:10" x14ac:dyDescent="0.25">
      <c r="A7" s="6" t="s">
        <v>333</v>
      </c>
      <c r="B7" s="22">
        <v>7</v>
      </c>
      <c r="C7" s="22"/>
      <c r="D7" s="22">
        <v>7</v>
      </c>
      <c r="I7" s="22" t="s">
        <v>87</v>
      </c>
      <c r="J7" s="22" t="s">
        <v>82</v>
      </c>
    </row>
    <row r="8" spans="1:10" x14ac:dyDescent="0.25">
      <c r="A8" s="6" t="s">
        <v>374</v>
      </c>
      <c r="B8" s="22">
        <v>3</v>
      </c>
      <c r="C8" s="22"/>
      <c r="D8" s="22">
        <v>3</v>
      </c>
      <c r="I8" s="22" t="s">
        <v>88</v>
      </c>
      <c r="J8" s="22" t="s">
        <v>82</v>
      </c>
    </row>
    <row r="9" spans="1:10" x14ac:dyDescent="0.25">
      <c r="A9" s="6" t="s">
        <v>77</v>
      </c>
      <c r="B9" s="22">
        <v>17</v>
      </c>
      <c r="C9" s="22"/>
      <c r="D9" s="22">
        <v>17</v>
      </c>
      <c r="I9" s="22" t="s">
        <v>89</v>
      </c>
      <c r="J9" s="22" t="s">
        <v>82</v>
      </c>
    </row>
    <row r="10" spans="1:10" x14ac:dyDescent="0.25">
      <c r="A10" s="6" t="s">
        <v>46</v>
      </c>
      <c r="B10" s="22">
        <v>27</v>
      </c>
      <c r="C10" s="22"/>
      <c r="D10" s="22">
        <v>27</v>
      </c>
      <c r="I10" s="22" t="s">
        <v>90</v>
      </c>
      <c r="J10" s="22" t="s">
        <v>82</v>
      </c>
    </row>
    <row r="11" spans="1:10" x14ac:dyDescent="0.25">
      <c r="A11" s="6" t="s">
        <v>334</v>
      </c>
      <c r="B11" s="22">
        <v>20</v>
      </c>
      <c r="C11" s="22"/>
      <c r="D11" s="22">
        <v>20</v>
      </c>
      <c r="I11" s="22" t="s">
        <v>91</v>
      </c>
      <c r="J11" s="22" t="s">
        <v>82</v>
      </c>
    </row>
    <row r="12" spans="1:10" x14ac:dyDescent="0.25">
      <c r="A12" s="6" t="s">
        <v>313</v>
      </c>
      <c r="B12" s="22">
        <v>25</v>
      </c>
      <c r="C12" s="22"/>
      <c r="D12" s="22">
        <v>25</v>
      </c>
      <c r="I12" s="22" t="s">
        <v>92</v>
      </c>
      <c r="J12" s="22" t="s">
        <v>82</v>
      </c>
    </row>
    <row r="13" spans="1:10" x14ac:dyDescent="0.25">
      <c r="A13" s="6" t="s">
        <v>316</v>
      </c>
      <c r="B13" s="22">
        <v>1</v>
      </c>
      <c r="C13" s="22"/>
      <c r="D13" s="22">
        <v>1</v>
      </c>
      <c r="I13" s="22" t="s">
        <v>93</v>
      </c>
      <c r="J13" s="22" t="s">
        <v>82</v>
      </c>
    </row>
    <row r="14" spans="1:10" x14ac:dyDescent="0.25">
      <c r="A14" s="6" t="s">
        <v>331</v>
      </c>
      <c r="B14" s="22">
        <v>1</v>
      </c>
      <c r="C14" s="22"/>
      <c r="D14" s="22">
        <v>1</v>
      </c>
      <c r="I14" s="22" t="s">
        <v>94</v>
      </c>
      <c r="J14" s="22" t="s">
        <v>82</v>
      </c>
    </row>
    <row r="15" spans="1:10" x14ac:dyDescent="0.25">
      <c r="A15" s="6" t="s">
        <v>335</v>
      </c>
      <c r="B15" s="22">
        <v>17</v>
      </c>
      <c r="C15" s="22"/>
      <c r="D15" s="22">
        <v>17</v>
      </c>
      <c r="I15" s="22" t="s">
        <v>95</v>
      </c>
      <c r="J15" s="22" t="s">
        <v>82</v>
      </c>
    </row>
    <row r="16" spans="1:10" x14ac:dyDescent="0.25">
      <c r="A16" s="6" t="s">
        <v>360</v>
      </c>
      <c r="B16" s="22">
        <v>1</v>
      </c>
      <c r="C16" s="22"/>
      <c r="D16" s="22">
        <v>1</v>
      </c>
      <c r="I16" s="22" t="s">
        <v>96</v>
      </c>
      <c r="J16" s="22" t="s">
        <v>82</v>
      </c>
    </row>
    <row r="17" spans="1:10" x14ac:dyDescent="0.25">
      <c r="A17" s="6" t="s">
        <v>361</v>
      </c>
      <c r="B17" s="22">
        <v>1</v>
      </c>
      <c r="C17" s="22"/>
      <c r="D17" s="22">
        <v>1</v>
      </c>
      <c r="I17" s="22" t="s">
        <v>97</v>
      </c>
      <c r="J17" s="22" t="s">
        <v>82</v>
      </c>
    </row>
    <row r="18" spans="1:10" x14ac:dyDescent="0.25">
      <c r="A18" s="6" t="s">
        <v>367</v>
      </c>
      <c r="B18" s="22">
        <v>1</v>
      </c>
      <c r="C18" s="22"/>
      <c r="D18" s="22">
        <v>1</v>
      </c>
      <c r="I18" s="22" t="s">
        <v>98</v>
      </c>
      <c r="J18" s="22" t="s">
        <v>82</v>
      </c>
    </row>
    <row r="19" spans="1:10" x14ac:dyDescent="0.25">
      <c r="A19" s="32" t="s">
        <v>48</v>
      </c>
      <c r="B19" s="29">
        <v>206</v>
      </c>
      <c r="C19" s="29">
        <v>12</v>
      </c>
      <c r="D19" s="29">
        <v>218</v>
      </c>
      <c r="I19" s="22" t="s">
        <v>99</v>
      </c>
      <c r="J19" s="22" t="s">
        <v>82</v>
      </c>
    </row>
    <row r="20" spans="1:10" x14ac:dyDescent="0.25">
      <c r="A20" s="6" t="s">
        <v>50</v>
      </c>
      <c r="B20" s="22">
        <v>29</v>
      </c>
      <c r="C20" s="22"/>
      <c r="D20" s="22">
        <v>29</v>
      </c>
      <c r="I20" s="22" t="s">
        <v>100</v>
      </c>
      <c r="J20" s="22" t="s">
        <v>82</v>
      </c>
    </row>
    <row r="21" spans="1:10" x14ac:dyDescent="0.25">
      <c r="A21" s="6" t="s">
        <v>366</v>
      </c>
      <c r="B21" s="22">
        <v>11</v>
      </c>
      <c r="C21" s="22">
        <v>1</v>
      </c>
      <c r="D21" s="22">
        <v>12</v>
      </c>
      <c r="I21" s="22" t="s">
        <v>101</v>
      </c>
      <c r="J21" s="22" t="s">
        <v>82</v>
      </c>
    </row>
    <row r="22" spans="1:10" x14ac:dyDescent="0.25">
      <c r="A22" s="6" t="s">
        <v>51</v>
      </c>
      <c r="B22" s="22">
        <v>18</v>
      </c>
      <c r="C22" s="22">
        <v>9</v>
      </c>
      <c r="D22" s="22">
        <v>27</v>
      </c>
      <c r="I22" s="22" t="s">
        <v>102</v>
      </c>
      <c r="J22" s="22" t="s">
        <v>82</v>
      </c>
    </row>
    <row r="23" spans="1:10" x14ac:dyDescent="0.25">
      <c r="A23" s="6" t="s">
        <v>78</v>
      </c>
      <c r="B23" s="22">
        <v>28</v>
      </c>
      <c r="C23" s="22"/>
      <c r="D23" s="22">
        <v>28</v>
      </c>
      <c r="I23" s="22" t="s">
        <v>103</v>
      </c>
      <c r="J23" s="22" t="s">
        <v>82</v>
      </c>
    </row>
    <row r="24" spans="1:10" x14ac:dyDescent="0.25">
      <c r="A24" s="6" t="s">
        <v>49</v>
      </c>
      <c r="B24" s="22">
        <v>29</v>
      </c>
      <c r="C24" s="22">
        <v>1</v>
      </c>
      <c r="D24" s="22">
        <v>30</v>
      </c>
      <c r="I24" s="22" t="s">
        <v>104</v>
      </c>
      <c r="J24" s="22" t="s">
        <v>82</v>
      </c>
    </row>
    <row r="25" spans="1:10" x14ac:dyDescent="0.25">
      <c r="A25" s="6" t="s">
        <v>54</v>
      </c>
      <c r="B25" s="22">
        <v>28</v>
      </c>
      <c r="C25" s="22"/>
      <c r="D25" s="22">
        <v>28</v>
      </c>
      <c r="I25" s="22" t="s">
        <v>105</v>
      </c>
      <c r="J25" s="22" t="s">
        <v>82</v>
      </c>
    </row>
    <row r="26" spans="1:10" x14ac:dyDescent="0.25">
      <c r="A26" s="6" t="s">
        <v>53</v>
      </c>
      <c r="B26" s="22">
        <v>19</v>
      </c>
      <c r="C26" s="22">
        <v>1</v>
      </c>
      <c r="D26" s="22">
        <v>20</v>
      </c>
      <c r="I26" s="22" t="s">
        <v>106</v>
      </c>
      <c r="J26" s="22" t="s">
        <v>82</v>
      </c>
    </row>
    <row r="27" spans="1:10" x14ac:dyDescent="0.25">
      <c r="A27" s="6" t="s">
        <v>52</v>
      </c>
      <c r="B27" s="22">
        <v>12</v>
      </c>
      <c r="C27" s="22"/>
      <c r="D27" s="22">
        <v>12</v>
      </c>
      <c r="I27" s="22" t="s">
        <v>107</v>
      </c>
      <c r="J27" s="22" t="s">
        <v>82</v>
      </c>
    </row>
    <row r="28" spans="1:10" x14ac:dyDescent="0.25">
      <c r="A28" s="6" t="s">
        <v>317</v>
      </c>
      <c r="B28" s="22">
        <v>28</v>
      </c>
      <c r="C28" s="22"/>
      <c r="D28" s="22">
        <v>28</v>
      </c>
      <c r="I28" s="22" t="s">
        <v>108</v>
      </c>
      <c r="J28" s="22" t="s">
        <v>82</v>
      </c>
    </row>
    <row r="29" spans="1:10" x14ac:dyDescent="0.25">
      <c r="A29" s="32" t="s">
        <v>553</v>
      </c>
      <c r="B29" s="29">
        <v>3</v>
      </c>
      <c r="C29" s="29"/>
      <c r="D29" s="29">
        <v>3</v>
      </c>
      <c r="I29" s="22" t="s">
        <v>109</v>
      </c>
      <c r="J29" s="22" t="s">
        <v>82</v>
      </c>
    </row>
    <row r="30" spans="1:10" x14ac:dyDescent="0.25">
      <c r="A30" s="6" t="s">
        <v>557</v>
      </c>
      <c r="B30" s="22">
        <v>1</v>
      </c>
      <c r="C30" s="22"/>
      <c r="D30" s="22">
        <v>1</v>
      </c>
      <c r="I30" s="22" t="s">
        <v>110</v>
      </c>
      <c r="J30" s="22" t="s">
        <v>82</v>
      </c>
    </row>
    <row r="31" spans="1:10" x14ac:dyDescent="0.25">
      <c r="A31" s="6" t="s">
        <v>55</v>
      </c>
      <c r="B31" s="22">
        <v>203</v>
      </c>
      <c r="C31" s="22"/>
      <c r="D31" s="22">
        <v>203</v>
      </c>
      <c r="I31" s="22" t="s">
        <v>111</v>
      </c>
      <c r="J31" s="22" t="s">
        <v>82</v>
      </c>
    </row>
    <row r="32" spans="1:10" x14ac:dyDescent="0.25">
      <c r="A32" s="6" t="s">
        <v>62</v>
      </c>
      <c r="B32" s="22">
        <v>3</v>
      </c>
      <c r="C32" s="22"/>
      <c r="D32" s="22">
        <v>3</v>
      </c>
      <c r="I32" s="22" t="s">
        <v>112</v>
      </c>
      <c r="J32" s="22" t="s">
        <v>82</v>
      </c>
    </row>
    <row r="33" spans="1:10" x14ac:dyDescent="0.25">
      <c r="A33" s="6" t="s">
        <v>61</v>
      </c>
      <c r="B33" s="22">
        <v>27</v>
      </c>
      <c r="C33" s="22"/>
      <c r="D33" s="22">
        <v>27</v>
      </c>
      <c r="I33" s="22" t="s">
        <v>113</v>
      </c>
      <c r="J33" s="22" t="s">
        <v>82</v>
      </c>
    </row>
    <row r="34" spans="1:10" x14ac:dyDescent="0.25">
      <c r="A34" s="6" t="s">
        <v>56</v>
      </c>
      <c r="B34" s="22">
        <v>24</v>
      </c>
      <c r="C34" s="22"/>
      <c r="D34" s="22">
        <v>24</v>
      </c>
      <c r="I34" s="22" t="s">
        <v>114</v>
      </c>
      <c r="J34" s="22" t="s">
        <v>82</v>
      </c>
    </row>
    <row r="35" spans="1:10" x14ac:dyDescent="0.25">
      <c r="A35" s="6" t="s">
        <v>58</v>
      </c>
      <c r="B35" s="22">
        <v>23</v>
      </c>
      <c r="C35" s="22"/>
      <c r="D35" s="22">
        <v>23</v>
      </c>
      <c r="I35" s="22" t="s">
        <v>115</v>
      </c>
      <c r="J35" s="22" t="s">
        <v>82</v>
      </c>
    </row>
    <row r="36" spans="1:10" x14ac:dyDescent="0.25">
      <c r="A36" s="6" t="s">
        <v>355</v>
      </c>
      <c r="B36" s="22">
        <v>1</v>
      </c>
      <c r="C36" s="22"/>
      <c r="D36" s="22">
        <v>1</v>
      </c>
      <c r="I36" s="22" t="s">
        <v>116</v>
      </c>
      <c r="J36" s="22" t="s">
        <v>82</v>
      </c>
    </row>
    <row r="37" spans="1:10" x14ac:dyDescent="0.25">
      <c r="A37" s="6" t="s">
        <v>59</v>
      </c>
      <c r="B37" s="22">
        <v>21</v>
      </c>
      <c r="C37" s="22"/>
      <c r="D37" s="22">
        <v>21</v>
      </c>
      <c r="I37" s="22" t="s">
        <v>117</v>
      </c>
      <c r="J37" s="22" t="s">
        <v>82</v>
      </c>
    </row>
    <row r="38" spans="1:10" x14ac:dyDescent="0.25">
      <c r="A38" s="6" t="s">
        <v>60</v>
      </c>
      <c r="B38" s="22">
        <v>29</v>
      </c>
      <c r="C38" s="22"/>
      <c r="D38" s="22">
        <v>29</v>
      </c>
      <c r="I38" s="22" t="s">
        <v>118</v>
      </c>
      <c r="J38" s="22" t="s">
        <v>82</v>
      </c>
    </row>
    <row r="39" spans="1:10" x14ac:dyDescent="0.25">
      <c r="A39" s="6" t="s">
        <v>57</v>
      </c>
      <c r="B39" s="22">
        <v>29</v>
      </c>
      <c r="C39" s="22"/>
      <c r="D39" s="22">
        <v>29</v>
      </c>
      <c r="I39" s="22" t="s">
        <v>119</v>
      </c>
      <c r="J39" s="22" t="s">
        <v>82</v>
      </c>
    </row>
    <row r="40" spans="1:10" x14ac:dyDescent="0.25">
      <c r="A40" s="6" t="s">
        <v>550</v>
      </c>
      <c r="B40" s="22">
        <v>1</v>
      </c>
      <c r="C40" s="22"/>
      <c r="D40" s="22">
        <v>1</v>
      </c>
      <c r="I40" s="22" t="s">
        <v>120</v>
      </c>
      <c r="J40" s="22" t="s">
        <v>82</v>
      </c>
    </row>
    <row r="41" spans="1:10" x14ac:dyDescent="0.25">
      <c r="A41" s="6" t="s">
        <v>311</v>
      </c>
      <c r="B41" s="22">
        <v>26</v>
      </c>
      <c r="C41" s="22"/>
      <c r="D41" s="22">
        <v>26</v>
      </c>
      <c r="I41" s="22" t="s">
        <v>121</v>
      </c>
      <c r="J41" s="22" t="s">
        <v>82</v>
      </c>
    </row>
    <row r="42" spans="1:10" x14ac:dyDescent="0.25">
      <c r="A42" s="6" t="s">
        <v>336</v>
      </c>
      <c r="B42" s="22">
        <v>4</v>
      </c>
      <c r="C42" s="22"/>
      <c r="D42" s="22">
        <v>4</v>
      </c>
      <c r="I42" s="22" t="s">
        <v>122</v>
      </c>
      <c r="J42" s="22" t="s">
        <v>82</v>
      </c>
    </row>
    <row r="43" spans="1:10" x14ac:dyDescent="0.25">
      <c r="A43" s="32" t="s">
        <v>356</v>
      </c>
      <c r="B43" s="29">
        <v>11</v>
      </c>
      <c r="C43" s="29"/>
      <c r="D43" s="29">
        <v>11</v>
      </c>
      <c r="I43" s="22" t="s">
        <v>123</v>
      </c>
      <c r="J43" s="22" t="s">
        <v>82</v>
      </c>
    </row>
    <row r="44" spans="1:10" x14ac:dyDescent="0.25">
      <c r="A44" s="6" t="s">
        <v>371</v>
      </c>
      <c r="B44" s="22">
        <v>1</v>
      </c>
      <c r="C44" s="22"/>
      <c r="D44" s="22">
        <v>1</v>
      </c>
      <c r="I44" s="22" t="s">
        <v>124</v>
      </c>
      <c r="J44" s="22" t="s">
        <v>82</v>
      </c>
    </row>
    <row r="45" spans="1:10" x14ac:dyDescent="0.25">
      <c r="A45" s="6" t="s">
        <v>372</v>
      </c>
      <c r="B45" s="22">
        <v>2</v>
      </c>
      <c r="C45" s="22"/>
      <c r="D45" s="22">
        <v>2</v>
      </c>
      <c r="I45" s="22" t="s">
        <v>125</v>
      </c>
      <c r="J45" s="22" t="s">
        <v>82</v>
      </c>
    </row>
    <row r="46" spans="1:10" x14ac:dyDescent="0.25">
      <c r="A46" s="6" t="s">
        <v>554</v>
      </c>
      <c r="B46" s="22">
        <v>1</v>
      </c>
      <c r="C46" s="22"/>
      <c r="D46" s="22">
        <v>1</v>
      </c>
      <c r="I46" s="22" t="s">
        <v>126</v>
      </c>
      <c r="J46" s="22" t="s">
        <v>82</v>
      </c>
    </row>
    <row r="47" spans="1:10" x14ac:dyDescent="0.25">
      <c r="A47" s="6" t="s">
        <v>337</v>
      </c>
      <c r="B47" s="22">
        <v>221</v>
      </c>
      <c r="C47" s="22">
        <v>1</v>
      </c>
      <c r="D47" s="22">
        <v>222</v>
      </c>
      <c r="I47" s="22" t="s">
        <v>127</v>
      </c>
      <c r="J47" s="22" t="s">
        <v>82</v>
      </c>
    </row>
    <row r="48" spans="1:10" x14ac:dyDescent="0.25">
      <c r="A48" s="6" t="s">
        <v>338</v>
      </c>
      <c r="B48" s="22">
        <v>4</v>
      </c>
      <c r="C48" s="22"/>
      <c r="D48" s="22">
        <v>4</v>
      </c>
      <c r="I48" s="22" t="s">
        <v>128</v>
      </c>
      <c r="J48" s="22" t="s">
        <v>82</v>
      </c>
    </row>
    <row r="49" spans="1:10" x14ac:dyDescent="0.25">
      <c r="A49" s="6" t="s">
        <v>339</v>
      </c>
      <c r="B49" s="22">
        <v>10</v>
      </c>
      <c r="C49" s="22"/>
      <c r="D49" s="22">
        <v>10</v>
      </c>
      <c r="I49" s="22" t="s">
        <v>129</v>
      </c>
      <c r="J49" s="22" t="s">
        <v>82</v>
      </c>
    </row>
    <row r="50" spans="1:10" x14ac:dyDescent="0.25">
      <c r="A50" s="6" t="s">
        <v>340</v>
      </c>
      <c r="B50" s="22">
        <v>9</v>
      </c>
      <c r="C50" s="22"/>
      <c r="D50" s="22">
        <v>9</v>
      </c>
      <c r="I50" s="22" t="s">
        <v>130</v>
      </c>
      <c r="J50" s="22" t="s">
        <v>82</v>
      </c>
    </row>
    <row r="51" spans="1:10" x14ac:dyDescent="0.25">
      <c r="A51" s="6" t="s">
        <v>341</v>
      </c>
      <c r="B51" s="22">
        <v>21</v>
      </c>
      <c r="C51" s="22">
        <v>1</v>
      </c>
      <c r="D51" s="22">
        <v>22</v>
      </c>
      <c r="I51" s="22" t="s">
        <v>131</v>
      </c>
      <c r="J51" s="22" t="s">
        <v>82</v>
      </c>
    </row>
    <row r="52" spans="1:10" x14ac:dyDescent="0.25">
      <c r="A52" s="6" t="s">
        <v>342</v>
      </c>
      <c r="B52" s="22">
        <v>26</v>
      </c>
      <c r="C52" s="22"/>
      <c r="D52" s="22">
        <v>26</v>
      </c>
      <c r="I52" s="22" t="s">
        <v>132</v>
      </c>
      <c r="J52" s="22" t="s">
        <v>82</v>
      </c>
    </row>
    <row r="53" spans="1:10" x14ac:dyDescent="0.25">
      <c r="A53" s="6" t="s">
        <v>343</v>
      </c>
      <c r="B53" s="22">
        <v>26</v>
      </c>
      <c r="C53" s="22"/>
      <c r="D53" s="22">
        <v>26</v>
      </c>
      <c r="I53" s="22" t="s">
        <v>133</v>
      </c>
      <c r="J53" s="22" t="s">
        <v>82</v>
      </c>
    </row>
    <row r="54" spans="1:10" x14ac:dyDescent="0.25">
      <c r="A54" s="6" t="s">
        <v>344</v>
      </c>
      <c r="B54" s="22">
        <v>2</v>
      </c>
      <c r="C54" s="22"/>
      <c r="D54" s="22">
        <v>2</v>
      </c>
      <c r="I54" s="22" t="s">
        <v>134</v>
      </c>
      <c r="J54" s="22" t="s">
        <v>82</v>
      </c>
    </row>
    <row r="55" spans="1:10" x14ac:dyDescent="0.25">
      <c r="A55" s="6" t="s">
        <v>345</v>
      </c>
      <c r="B55" s="22">
        <v>3</v>
      </c>
      <c r="C55" s="22"/>
      <c r="D55" s="22">
        <v>3</v>
      </c>
      <c r="I55" s="22" t="s">
        <v>135</v>
      </c>
      <c r="J55" s="22" t="s">
        <v>82</v>
      </c>
    </row>
    <row r="56" spans="1:10" x14ac:dyDescent="0.25">
      <c r="A56" s="6" t="s">
        <v>346</v>
      </c>
      <c r="B56" s="22">
        <v>21</v>
      </c>
      <c r="C56" s="22"/>
      <c r="D56" s="22">
        <v>21</v>
      </c>
      <c r="I56" s="22" t="s">
        <v>136</v>
      </c>
      <c r="J56" s="22" t="s">
        <v>82</v>
      </c>
    </row>
    <row r="57" spans="1:10" x14ac:dyDescent="0.25">
      <c r="A57" s="6" t="s">
        <v>347</v>
      </c>
      <c r="B57" s="22">
        <v>1</v>
      </c>
      <c r="C57" s="22"/>
      <c r="D57" s="22">
        <v>1</v>
      </c>
      <c r="I57" s="22" t="s">
        <v>137</v>
      </c>
      <c r="J57" s="22" t="s">
        <v>82</v>
      </c>
    </row>
    <row r="58" spans="1:10" x14ac:dyDescent="0.25">
      <c r="A58" s="6" t="s">
        <v>348</v>
      </c>
      <c r="B58" s="22">
        <v>31</v>
      </c>
      <c r="C58" s="22"/>
      <c r="D58" s="22">
        <v>31</v>
      </c>
      <c r="I58" s="22" t="s">
        <v>138</v>
      </c>
      <c r="J58" s="22" t="s">
        <v>82</v>
      </c>
    </row>
    <row r="59" spans="1:10" x14ac:dyDescent="0.25">
      <c r="A59" s="6" t="s">
        <v>349</v>
      </c>
      <c r="B59" s="22">
        <v>3</v>
      </c>
      <c r="C59" s="22"/>
      <c r="D59" s="22">
        <v>3</v>
      </c>
      <c r="I59" s="22" t="s">
        <v>139</v>
      </c>
      <c r="J59" s="22" t="s">
        <v>82</v>
      </c>
    </row>
    <row r="60" spans="1:10" x14ac:dyDescent="0.25">
      <c r="A60" s="6" t="s">
        <v>350</v>
      </c>
      <c r="B60" s="22">
        <v>23</v>
      </c>
      <c r="C60" s="22"/>
      <c r="D60" s="22">
        <v>23</v>
      </c>
      <c r="I60" s="22" t="s">
        <v>140</v>
      </c>
      <c r="J60" s="22" t="s">
        <v>82</v>
      </c>
    </row>
    <row r="61" spans="1:10" x14ac:dyDescent="0.25">
      <c r="A61" s="6" t="s">
        <v>351</v>
      </c>
      <c r="B61" s="22">
        <v>1</v>
      </c>
      <c r="C61" s="22"/>
      <c r="D61" s="22">
        <v>1</v>
      </c>
      <c r="I61" s="22" t="s">
        <v>141</v>
      </c>
      <c r="J61" s="22" t="s">
        <v>82</v>
      </c>
    </row>
    <row r="62" spans="1:10" x14ac:dyDescent="0.25">
      <c r="A62" s="6" t="s">
        <v>352</v>
      </c>
      <c r="B62" s="22">
        <v>2</v>
      </c>
      <c r="C62" s="22"/>
      <c r="D62" s="22">
        <v>2</v>
      </c>
      <c r="I62" s="22" t="s">
        <v>142</v>
      </c>
      <c r="J62" s="22" t="s">
        <v>82</v>
      </c>
    </row>
    <row r="63" spans="1:10" x14ac:dyDescent="0.25">
      <c r="A63" s="6" t="s">
        <v>162</v>
      </c>
      <c r="B63" s="22">
        <v>1</v>
      </c>
      <c r="C63" s="22"/>
      <c r="D63" s="22">
        <v>1</v>
      </c>
      <c r="I63" s="22" t="s">
        <v>143</v>
      </c>
      <c r="J63" s="22" t="s">
        <v>82</v>
      </c>
    </row>
    <row r="64" spans="1:10" x14ac:dyDescent="0.25">
      <c r="A64" s="32" t="s">
        <v>353</v>
      </c>
      <c r="B64" s="29">
        <v>21</v>
      </c>
      <c r="C64" s="29"/>
      <c r="D64" s="29">
        <v>21</v>
      </c>
      <c r="I64" s="22" t="s">
        <v>144</v>
      </c>
      <c r="J64" s="22" t="s">
        <v>82</v>
      </c>
    </row>
    <row r="65" spans="1:10" x14ac:dyDescent="0.25">
      <c r="A65" s="6" t="s">
        <v>362</v>
      </c>
      <c r="B65" s="22">
        <v>2</v>
      </c>
      <c r="C65" s="22"/>
      <c r="D65" s="22">
        <v>2</v>
      </c>
      <c r="I65" s="22" t="s">
        <v>145</v>
      </c>
      <c r="J65" s="22" t="s">
        <v>82</v>
      </c>
    </row>
    <row r="66" spans="1:10" x14ac:dyDescent="0.25">
      <c r="A66" s="6" t="s">
        <v>368</v>
      </c>
      <c r="B66" s="22">
        <v>12</v>
      </c>
      <c r="C66" s="22"/>
      <c r="D66" s="22">
        <v>12</v>
      </c>
      <c r="I66" s="22" t="s">
        <v>146</v>
      </c>
      <c r="J66" s="22" t="s">
        <v>82</v>
      </c>
    </row>
    <row r="67" spans="1:10" x14ac:dyDescent="0.25">
      <c r="A67" s="6" t="s">
        <v>373</v>
      </c>
      <c r="B67" s="22">
        <v>1</v>
      </c>
      <c r="C67" s="22"/>
      <c r="D67" s="22">
        <v>1</v>
      </c>
      <c r="I67" s="22" t="s">
        <v>147</v>
      </c>
      <c r="J67" s="22" t="s">
        <v>82</v>
      </c>
    </row>
    <row r="68" spans="1:10" x14ac:dyDescent="0.25">
      <c r="A68" s="6" t="s">
        <v>555</v>
      </c>
      <c r="B68" s="22">
        <v>1</v>
      </c>
      <c r="C68" s="22"/>
      <c r="D68" s="22">
        <v>1</v>
      </c>
      <c r="I68" s="22" t="s">
        <v>148</v>
      </c>
      <c r="J68" s="22" t="s">
        <v>82</v>
      </c>
    </row>
    <row r="69" spans="1:10" x14ac:dyDescent="0.25">
      <c r="A69" s="6" t="s">
        <v>63</v>
      </c>
      <c r="B69" s="22">
        <v>205</v>
      </c>
      <c r="C69" s="22"/>
      <c r="D69" s="22">
        <v>205</v>
      </c>
      <c r="I69" s="22" t="s">
        <v>149</v>
      </c>
      <c r="J69" s="22" t="s">
        <v>82</v>
      </c>
    </row>
    <row r="70" spans="1:10" x14ac:dyDescent="0.25">
      <c r="A70" s="6" t="s">
        <v>64</v>
      </c>
      <c r="B70" s="22">
        <v>26</v>
      </c>
      <c r="C70" s="22"/>
      <c r="D70" s="22">
        <v>26</v>
      </c>
      <c r="I70" s="22" t="s">
        <v>150</v>
      </c>
      <c r="J70" s="22" t="s">
        <v>82</v>
      </c>
    </row>
    <row r="71" spans="1:10" x14ac:dyDescent="0.25">
      <c r="A71" s="6" t="s">
        <v>65</v>
      </c>
      <c r="B71" s="22">
        <v>28</v>
      </c>
      <c r="C71" s="22"/>
      <c r="D71" s="22">
        <v>28</v>
      </c>
      <c r="I71" s="22" t="s">
        <v>151</v>
      </c>
      <c r="J71" s="22" t="s">
        <v>82</v>
      </c>
    </row>
    <row r="72" spans="1:10" x14ac:dyDescent="0.25">
      <c r="A72" s="6" t="s">
        <v>80</v>
      </c>
      <c r="B72" s="22">
        <v>20</v>
      </c>
      <c r="C72" s="22"/>
      <c r="D72" s="22">
        <v>20</v>
      </c>
      <c r="I72" s="22" t="s">
        <v>152</v>
      </c>
      <c r="J72" s="22" t="s">
        <v>82</v>
      </c>
    </row>
    <row r="73" spans="1:10" x14ac:dyDescent="0.25">
      <c r="A73" s="6" t="s">
        <v>357</v>
      </c>
      <c r="B73" s="22">
        <v>1</v>
      </c>
      <c r="C73" s="22"/>
      <c r="D73" s="22">
        <v>1</v>
      </c>
      <c r="I73" s="22" t="s">
        <v>153</v>
      </c>
      <c r="J73" s="22" t="s">
        <v>82</v>
      </c>
    </row>
    <row r="74" spans="1:10" x14ac:dyDescent="0.25">
      <c r="A74" s="6" t="s">
        <v>66</v>
      </c>
      <c r="B74" s="22">
        <v>22</v>
      </c>
      <c r="C74" s="22"/>
      <c r="D74" s="22">
        <v>22</v>
      </c>
      <c r="I74" s="22" t="s">
        <v>154</v>
      </c>
      <c r="J74" s="22" t="s">
        <v>82</v>
      </c>
    </row>
    <row r="75" spans="1:10" x14ac:dyDescent="0.25">
      <c r="A75" s="6" t="s">
        <v>67</v>
      </c>
      <c r="B75" s="22">
        <v>25</v>
      </c>
      <c r="C75" s="22"/>
      <c r="D75" s="22">
        <v>25</v>
      </c>
      <c r="I75" s="22" t="s">
        <v>155</v>
      </c>
      <c r="J75" s="22" t="s">
        <v>82</v>
      </c>
    </row>
    <row r="76" spans="1:10" x14ac:dyDescent="0.25">
      <c r="A76" s="6" t="s">
        <v>68</v>
      </c>
      <c r="B76" s="22">
        <v>24</v>
      </c>
      <c r="C76" s="22"/>
      <c r="D76" s="22">
        <v>24</v>
      </c>
      <c r="I76" s="22" t="s">
        <v>156</v>
      </c>
      <c r="J76" s="22" t="s">
        <v>82</v>
      </c>
    </row>
    <row r="77" spans="1:10" x14ac:dyDescent="0.25">
      <c r="A77" s="32" t="s">
        <v>70</v>
      </c>
      <c r="B77" s="29">
        <v>11</v>
      </c>
      <c r="C77" s="29"/>
      <c r="D77" s="29">
        <v>11</v>
      </c>
      <c r="I77" s="22" t="s">
        <v>157</v>
      </c>
      <c r="J77" s="22" t="s">
        <v>82</v>
      </c>
    </row>
    <row r="78" spans="1:10" x14ac:dyDescent="0.25">
      <c r="A78" s="6" t="s">
        <v>69</v>
      </c>
      <c r="B78" s="22">
        <v>24</v>
      </c>
      <c r="C78" s="22"/>
      <c r="D78" s="22">
        <v>24</v>
      </c>
      <c r="I78" s="22" t="s">
        <v>158</v>
      </c>
      <c r="J78" s="22" t="s">
        <v>82</v>
      </c>
    </row>
    <row r="79" spans="1:10" x14ac:dyDescent="0.25">
      <c r="A79" s="6" t="s">
        <v>318</v>
      </c>
      <c r="B79" s="22">
        <v>16</v>
      </c>
      <c r="C79" s="22"/>
      <c r="D79" s="22">
        <v>16</v>
      </c>
      <c r="I79" s="22" t="s">
        <v>159</v>
      </c>
      <c r="J79" s="22" t="s">
        <v>82</v>
      </c>
    </row>
    <row r="80" spans="1:10" x14ac:dyDescent="0.25">
      <c r="A80" s="6" t="s">
        <v>375</v>
      </c>
      <c r="B80" s="22">
        <v>4</v>
      </c>
      <c r="C80" s="22"/>
      <c r="D80" s="22">
        <v>4</v>
      </c>
      <c r="I80" s="22" t="s">
        <v>160</v>
      </c>
      <c r="J80" s="22" t="s">
        <v>82</v>
      </c>
    </row>
    <row r="81" spans="1:10" x14ac:dyDescent="0.25">
      <c r="A81" s="6" t="s">
        <v>358</v>
      </c>
      <c r="B81" s="22">
        <v>4</v>
      </c>
      <c r="C81" s="22"/>
      <c r="D81" s="22">
        <v>4</v>
      </c>
      <c r="I81" s="22" t="s">
        <v>161</v>
      </c>
      <c r="J81" s="22" t="s">
        <v>82</v>
      </c>
    </row>
    <row r="82" spans="1:10" x14ac:dyDescent="0.25">
      <c r="A82" s="6" t="s">
        <v>37</v>
      </c>
      <c r="B82" s="22">
        <v>202</v>
      </c>
      <c r="C82" s="22">
        <v>8</v>
      </c>
      <c r="D82" s="22">
        <v>210</v>
      </c>
      <c r="I82" s="22" t="s">
        <v>162</v>
      </c>
      <c r="J82" s="22" t="s">
        <v>82</v>
      </c>
    </row>
    <row r="83" spans="1:10" x14ac:dyDescent="0.25">
      <c r="A83" s="6" t="s">
        <v>319</v>
      </c>
      <c r="B83" s="22">
        <v>26</v>
      </c>
      <c r="C83" s="22">
        <v>1</v>
      </c>
      <c r="D83" s="22">
        <v>27</v>
      </c>
      <c r="I83" s="22" t="s">
        <v>163</v>
      </c>
      <c r="J83" s="22" t="s">
        <v>82</v>
      </c>
    </row>
    <row r="84" spans="1:10" x14ac:dyDescent="0.25">
      <c r="A84" s="6" t="s">
        <v>320</v>
      </c>
      <c r="B84" s="22">
        <v>22</v>
      </c>
      <c r="C84" s="22">
        <v>1</v>
      </c>
      <c r="D84" s="22">
        <v>23</v>
      </c>
      <c r="I84" s="22" t="s">
        <v>164</v>
      </c>
      <c r="J84" s="22" t="s">
        <v>82</v>
      </c>
    </row>
    <row r="85" spans="1:10" x14ac:dyDescent="0.25">
      <c r="A85" s="6" t="s">
        <v>321</v>
      </c>
      <c r="B85" s="22">
        <v>24</v>
      </c>
      <c r="C85" s="22">
        <v>1</v>
      </c>
      <c r="D85" s="22">
        <v>25</v>
      </c>
      <c r="I85" s="22" t="s">
        <v>165</v>
      </c>
      <c r="J85" s="22" t="s">
        <v>82</v>
      </c>
    </row>
    <row r="86" spans="1:10" x14ac:dyDescent="0.25">
      <c r="A86" s="6" t="s">
        <v>332</v>
      </c>
      <c r="B86" s="22">
        <v>1</v>
      </c>
      <c r="C86" s="22"/>
      <c r="D86" s="22">
        <v>1</v>
      </c>
      <c r="I86" s="22" t="s">
        <v>166</v>
      </c>
      <c r="J86" s="22" t="s">
        <v>82</v>
      </c>
    </row>
    <row r="87" spans="1:10" x14ac:dyDescent="0.25">
      <c r="A87" s="6" t="s">
        <v>333</v>
      </c>
      <c r="B87" s="22">
        <v>1</v>
      </c>
      <c r="C87" s="22"/>
      <c r="D87" s="22">
        <v>1</v>
      </c>
      <c r="I87" s="22" t="s">
        <v>167</v>
      </c>
      <c r="J87" s="22" t="s">
        <v>82</v>
      </c>
    </row>
    <row r="88" spans="1:10" x14ac:dyDescent="0.25">
      <c r="A88" s="6" t="s">
        <v>322</v>
      </c>
      <c r="B88" s="22">
        <v>27</v>
      </c>
      <c r="C88" s="22">
        <v>1</v>
      </c>
      <c r="D88" s="22">
        <v>28</v>
      </c>
      <c r="I88" s="22" t="s">
        <v>168</v>
      </c>
      <c r="J88" s="22" t="s">
        <v>82</v>
      </c>
    </row>
    <row r="89" spans="1:10" x14ac:dyDescent="0.25">
      <c r="A89" s="6" t="s">
        <v>359</v>
      </c>
      <c r="B89" s="22">
        <v>20</v>
      </c>
      <c r="C89" s="22">
        <v>1</v>
      </c>
      <c r="D89" s="22">
        <v>21</v>
      </c>
      <c r="I89" s="22" t="s">
        <v>169</v>
      </c>
      <c r="J89" s="22" t="s">
        <v>82</v>
      </c>
    </row>
    <row r="90" spans="1:10" x14ac:dyDescent="0.25">
      <c r="A90" s="6" t="s">
        <v>323</v>
      </c>
      <c r="B90" s="22">
        <v>27</v>
      </c>
      <c r="C90" s="22">
        <v>1</v>
      </c>
      <c r="D90" s="22">
        <v>28</v>
      </c>
      <c r="I90" s="22" t="s">
        <v>170</v>
      </c>
      <c r="J90" s="22" t="s">
        <v>82</v>
      </c>
    </row>
    <row r="91" spans="1:10" x14ac:dyDescent="0.25">
      <c r="A91" s="32" t="s">
        <v>324</v>
      </c>
      <c r="B91" s="29">
        <v>27</v>
      </c>
      <c r="C91" s="29">
        <v>1</v>
      </c>
      <c r="D91" s="29">
        <v>28</v>
      </c>
      <c r="I91" s="22" t="s">
        <v>171</v>
      </c>
      <c r="J91" s="22" t="s">
        <v>82</v>
      </c>
    </row>
    <row r="92" spans="1:10" x14ac:dyDescent="0.25">
      <c r="A92" s="6" t="s">
        <v>325</v>
      </c>
      <c r="B92" s="22">
        <v>21</v>
      </c>
      <c r="C92" s="22">
        <v>1</v>
      </c>
      <c r="D92" s="22">
        <v>22</v>
      </c>
      <c r="I92" s="22" t="s">
        <v>172</v>
      </c>
      <c r="J92" s="22" t="s">
        <v>82</v>
      </c>
    </row>
    <row r="93" spans="1:10" x14ac:dyDescent="0.25">
      <c r="A93" s="6" t="s">
        <v>326</v>
      </c>
      <c r="B93" s="22">
        <v>2</v>
      </c>
      <c r="C93" s="22"/>
      <c r="D93" s="22">
        <v>2</v>
      </c>
      <c r="I93" s="22" t="s">
        <v>173</v>
      </c>
      <c r="J93" s="22" t="s">
        <v>82</v>
      </c>
    </row>
    <row r="94" spans="1:10" x14ac:dyDescent="0.25">
      <c r="A94" s="6" t="s">
        <v>327</v>
      </c>
      <c r="B94" s="22">
        <v>1</v>
      </c>
      <c r="C94" s="22"/>
      <c r="D94" s="22">
        <v>1</v>
      </c>
      <c r="I94" s="22" t="s">
        <v>174</v>
      </c>
      <c r="J94" s="22" t="s">
        <v>82</v>
      </c>
    </row>
    <row r="95" spans="1:10" x14ac:dyDescent="0.25">
      <c r="A95" s="6" t="s">
        <v>377</v>
      </c>
      <c r="B95" s="22">
        <v>2</v>
      </c>
      <c r="C95" s="22"/>
      <c r="D95" s="22">
        <v>2</v>
      </c>
      <c r="I95" s="22" t="s">
        <v>175</v>
      </c>
      <c r="J95" s="22" t="s">
        <v>82</v>
      </c>
    </row>
    <row r="96" spans="1:10" x14ac:dyDescent="0.25">
      <c r="A96" s="6" t="s">
        <v>556</v>
      </c>
      <c r="B96" s="22">
        <v>1</v>
      </c>
      <c r="C96" s="22"/>
      <c r="D96" s="22">
        <v>1</v>
      </c>
      <c r="I96" s="22" t="s">
        <v>176</v>
      </c>
      <c r="J96" s="22" t="s">
        <v>82</v>
      </c>
    </row>
    <row r="97" spans="1:10" x14ac:dyDescent="0.25">
      <c r="A97" s="6" t="s">
        <v>71</v>
      </c>
      <c r="B97" s="22">
        <v>198</v>
      </c>
      <c r="C97" s="22"/>
      <c r="D97" s="22">
        <v>198</v>
      </c>
      <c r="I97" s="22" t="s">
        <v>177</v>
      </c>
      <c r="J97" s="22" t="s">
        <v>82</v>
      </c>
    </row>
    <row r="98" spans="1:10" x14ac:dyDescent="0.25">
      <c r="A98" s="6" t="s">
        <v>328</v>
      </c>
      <c r="B98" s="22">
        <v>20</v>
      </c>
      <c r="C98" s="22"/>
      <c r="D98" s="22">
        <v>20</v>
      </c>
      <c r="I98" s="22" t="s">
        <v>178</v>
      </c>
      <c r="J98" s="22" t="s">
        <v>82</v>
      </c>
    </row>
    <row r="99" spans="1:10" x14ac:dyDescent="0.25">
      <c r="A99" s="6" t="s">
        <v>329</v>
      </c>
      <c r="B99" s="22">
        <v>21</v>
      </c>
      <c r="C99" s="22"/>
      <c r="D99" s="22">
        <v>21</v>
      </c>
      <c r="I99" s="22" t="s">
        <v>179</v>
      </c>
      <c r="J99" s="22" t="s">
        <v>82</v>
      </c>
    </row>
    <row r="100" spans="1:10" x14ac:dyDescent="0.25">
      <c r="A100" s="6" t="s">
        <v>76</v>
      </c>
      <c r="B100" s="22">
        <v>26</v>
      </c>
      <c r="C100" s="22"/>
      <c r="D100" s="22">
        <v>26</v>
      </c>
      <c r="I100" s="22" t="s">
        <v>180</v>
      </c>
      <c r="J100" s="22" t="s">
        <v>82</v>
      </c>
    </row>
    <row r="101" spans="1:10" x14ac:dyDescent="0.25">
      <c r="A101" s="6" t="s">
        <v>72</v>
      </c>
      <c r="B101" s="22">
        <v>14</v>
      </c>
      <c r="C101" s="22"/>
      <c r="D101" s="22">
        <v>14</v>
      </c>
      <c r="I101" s="22" t="s">
        <v>181</v>
      </c>
      <c r="J101" s="22" t="s">
        <v>82</v>
      </c>
    </row>
    <row r="102" spans="1:10" x14ac:dyDescent="0.25">
      <c r="A102" s="6" t="s">
        <v>75</v>
      </c>
      <c r="B102" s="22">
        <v>19</v>
      </c>
      <c r="C102" s="22"/>
      <c r="D102" s="22">
        <v>19</v>
      </c>
      <c r="I102" s="22" t="s">
        <v>182</v>
      </c>
      <c r="J102" s="22" t="s">
        <v>82</v>
      </c>
    </row>
    <row r="103" spans="1:10" x14ac:dyDescent="0.25">
      <c r="A103" s="6" t="s">
        <v>330</v>
      </c>
      <c r="B103" s="22">
        <v>12</v>
      </c>
      <c r="C103" s="22"/>
      <c r="D103" s="22">
        <v>12</v>
      </c>
      <c r="I103" s="22" t="s">
        <v>183</v>
      </c>
      <c r="J103" s="22" t="s">
        <v>82</v>
      </c>
    </row>
    <row r="104" spans="1:10" x14ac:dyDescent="0.25">
      <c r="A104" s="6" t="s">
        <v>73</v>
      </c>
      <c r="B104" s="22">
        <v>16</v>
      </c>
      <c r="C104" s="22"/>
      <c r="D104" s="22">
        <v>16</v>
      </c>
      <c r="I104" s="22" t="s">
        <v>184</v>
      </c>
      <c r="J104" s="22" t="s">
        <v>82</v>
      </c>
    </row>
    <row r="105" spans="1:10" x14ac:dyDescent="0.25">
      <c r="A105" s="6" t="s">
        <v>79</v>
      </c>
      <c r="B105" s="22">
        <v>23</v>
      </c>
      <c r="C105" s="22"/>
      <c r="D105" s="22">
        <v>23</v>
      </c>
      <c r="I105" s="22" t="s">
        <v>185</v>
      </c>
      <c r="J105" s="22" t="s">
        <v>82</v>
      </c>
    </row>
    <row r="106" spans="1:10" x14ac:dyDescent="0.25">
      <c r="A106" s="6" t="s">
        <v>74</v>
      </c>
      <c r="B106" s="22">
        <v>17</v>
      </c>
      <c r="C106" s="22"/>
      <c r="D106" s="22">
        <v>17</v>
      </c>
      <c r="I106" s="30" t="s">
        <v>186</v>
      </c>
      <c r="J106" s="22" t="s">
        <v>82</v>
      </c>
    </row>
    <row r="107" spans="1:10" x14ac:dyDescent="0.25">
      <c r="A107" s="6" t="s">
        <v>363</v>
      </c>
      <c r="B107" s="22">
        <v>1</v>
      </c>
      <c r="C107" s="22"/>
      <c r="D107" s="22">
        <v>1</v>
      </c>
      <c r="I107" s="30" t="s">
        <v>187</v>
      </c>
      <c r="J107" s="22" t="s">
        <v>82</v>
      </c>
    </row>
    <row r="108" spans="1:10" x14ac:dyDescent="0.25">
      <c r="A108" t="s">
        <v>314</v>
      </c>
      <c r="B108">
        <v>11</v>
      </c>
      <c r="D108">
        <v>11</v>
      </c>
      <c r="I108" s="22" t="s">
        <v>188</v>
      </c>
      <c r="J108" s="22" t="s">
        <v>82</v>
      </c>
    </row>
    <row r="109" spans="1:10" x14ac:dyDescent="0.25">
      <c r="A109" t="s">
        <v>364</v>
      </c>
      <c r="B109">
        <v>1</v>
      </c>
      <c r="D109">
        <v>1</v>
      </c>
      <c r="I109" s="22" t="s">
        <v>121</v>
      </c>
      <c r="J109" s="22" t="s">
        <v>189</v>
      </c>
    </row>
    <row r="110" spans="1:10" x14ac:dyDescent="0.25">
      <c r="A110" t="s">
        <v>365</v>
      </c>
      <c r="B110">
        <v>1</v>
      </c>
      <c r="D110">
        <v>1</v>
      </c>
      <c r="I110" s="22" t="s">
        <v>190</v>
      </c>
      <c r="J110" s="22" t="s">
        <v>189</v>
      </c>
    </row>
    <row r="111" spans="1:10" x14ac:dyDescent="0.25">
      <c r="A111" t="s">
        <v>369</v>
      </c>
      <c r="B111">
        <v>1</v>
      </c>
      <c r="D111">
        <v>1</v>
      </c>
      <c r="I111" s="22" t="s">
        <v>191</v>
      </c>
      <c r="J111" s="22" t="s">
        <v>189</v>
      </c>
    </row>
    <row r="112" spans="1:10" x14ac:dyDescent="0.25">
      <c r="A112" t="s">
        <v>370</v>
      </c>
      <c r="B112">
        <v>1</v>
      </c>
      <c r="D112">
        <v>1</v>
      </c>
      <c r="I112" s="22" t="s">
        <v>192</v>
      </c>
      <c r="J112" s="22" t="s">
        <v>189</v>
      </c>
    </row>
    <row r="113" spans="1:10" x14ac:dyDescent="0.25">
      <c r="A113" t="s">
        <v>376</v>
      </c>
      <c r="B113">
        <v>9</v>
      </c>
      <c r="D113">
        <v>9</v>
      </c>
      <c r="I113" s="22" t="s">
        <v>193</v>
      </c>
      <c r="J113" s="22" t="s">
        <v>189</v>
      </c>
    </row>
    <row r="114" spans="1:10" x14ac:dyDescent="0.25">
      <c r="A114" t="s">
        <v>552</v>
      </c>
      <c r="B114">
        <v>4</v>
      </c>
      <c r="D114">
        <v>4</v>
      </c>
      <c r="I114" s="22" t="s">
        <v>194</v>
      </c>
      <c r="J114" s="22" t="s">
        <v>189</v>
      </c>
    </row>
    <row r="115" spans="1:10" x14ac:dyDescent="0.25">
      <c r="A115" t="s">
        <v>384</v>
      </c>
      <c r="B115">
        <v>20</v>
      </c>
      <c r="D115">
        <v>20</v>
      </c>
      <c r="I115" s="22" t="s">
        <v>195</v>
      </c>
      <c r="J115" s="22" t="s">
        <v>189</v>
      </c>
    </row>
    <row r="116" spans="1:10" x14ac:dyDescent="0.25">
      <c r="A116" t="s">
        <v>385</v>
      </c>
      <c r="B116">
        <v>10</v>
      </c>
      <c r="D116">
        <v>10</v>
      </c>
      <c r="I116" s="22" t="s">
        <v>196</v>
      </c>
      <c r="J116" s="22" t="s">
        <v>189</v>
      </c>
    </row>
    <row r="117" spans="1:10" x14ac:dyDescent="0.25">
      <c r="A117" t="s">
        <v>386</v>
      </c>
      <c r="B117">
        <v>1</v>
      </c>
      <c r="D117">
        <v>1</v>
      </c>
      <c r="I117" s="22" t="s">
        <v>197</v>
      </c>
      <c r="J117" s="22" t="s">
        <v>189</v>
      </c>
    </row>
    <row r="118" spans="1:10" x14ac:dyDescent="0.25">
      <c r="A118" t="s">
        <v>387</v>
      </c>
      <c r="B118">
        <v>5</v>
      </c>
      <c r="D118">
        <v>5</v>
      </c>
      <c r="I118" s="22" t="s">
        <v>198</v>
      </c>
      <c r="J118" s="22" t="s">
        <v>189</v>
      </c>
    </row>
    <row r="119" spans="1:10" x14ac:dyDescent="0.25">
      <c r="A119" t="s">
        <v>388</v>
      </c>
      <c r="B119">
        <v>1</v>
      </c>
      <c r="D119">
        <v>1</v>
      </c>
      <c r="I119" s="22" t="s">
        <v>160</v>
      </c>
      <c r="J119" s="22" t="s">
        <v>189</v>
      </c>
    </row>
    <row r="120" spans="1:10" x14ac:dyDescent="0.25">
      <c r="A120" t="s">
        <v>389</v>
      </c>
      <c r="B120">
        <v>162</v>
      </c>
      <c r="D120">
        <v>162</v>
      </c>
      <c r="I120" s="22" t="s">
        <v>199</v>
      </c>
      <c r="J120" s="22" t="s">
        <v>189</v>
      </c>
    </row>
    <row r="121" spans="1:10" x14ac:dyDescent="0.25">
      <c r="A121" t="s">
        <v>390</v>
      </c>
      <c r="B121">
        <v>1</v>
      </c>
      <c r="D121">
        <v>1</v>
      </c>
      <c r="I121" s="22" t="s">
        <v>200</v>
      </c>
      <c r="J121" s="22" t="s">
        <v>189</v>
      </c>
    </row>
    <row r="122" spans="1:10" x14ac:dyDescent="0.25">
      <c r="A122" t="s">
        <v>391</v>
      </c>
      <c r="B122">
        <v>20</v>
      </c>
      <c r="D122">
        <v>20</v>
      </c>
      <c r="I122" s="22" t="s">
        <v>162</v>
      </c>
      <c r="J122" s="22" t="s">
        <v>189</v>
      </c>
    </row>
    <row r="123" spans="1:10" x14ac:dyDescent="0.25">
      <c r="A123" t="s">
        <v>392</v>
      </c>
      <c r="B123">
        <v>14</v>
      </c>
      <c r="D123">
        <v>14</v>
      </c>
      <c r="I123" s="22" t="s">
        <v>201</v>
      </c>
      <c r="J123" s="22" t="s">
        <v>189</v>
      </c>
    </row>
    <row r="124" spans="1:10" x14ac:dyDescent="0.25">
      <c r="A124" t="s">
        <v>393</v>
      </c>
      <c r="B124">
        <v>16</v>
      </c>
      <c r="D124">
        <v>16</v>
      </c>
      <c r="I124" s="22" t="s">
        <v>202</v>
      </c>
      <c r="J124" s="22" t="s">
        <v>189</v>
      </c>
    </row>
    <row r="125" spans="1:10" x14ac:dyDescent="0.25">
      <c r="A125" t="s">
        <v>394</v>
      </c>
      <c r="B125">
        <v>18</v>
      </c>
      <c r="D125">
        <v>18</v>
      </c>
      <c r="I125" s="22" t="s">
        <v>203</v>
      </c>
      <c r="J125" s="22" t="s">
        <v>189</v>
      </c>
    </row>
    <row r="126" spans="1:10" x14ac:dyDescent="0.25">
      <c r="A126" t="s">
        <v>395</v>
      </c>
      <c r="B126">
        <v>10</v>
      </c>
      <c r="D126">
        <v>10</v>
      </c>
      <c r="I126" s="22" t="s">
        <v>204</v>
      </c>
      <c r="J126" s="22" t="s">
        <v>189</v>
      </c>
    </row>
    <row r="127" spans="1:10" x14ac:dyDescent="0.25">
      <c r="A127" t="s">
        <v>396</v>
      </c>
      <c r="B127">
        <v>12</v>
      </c>
      <c r="D127">
        <v>12</v>
      </c>
      <c r="I127" s="22" t="s">
        <v>165</v>
      </c>
      <c r="J127" s="22" t="s">
        <v>189</v>
      </c>
    </row>
    <row r="128" spans="1:10" x14ac:dyDescent="0.25">
      <c r="A128" t="s">
        <v>397</v>
      </c>
      <c r="B128">
        <v>2</v>
      </c>
      <c r="D128">
        <v>2</v>
      </c>
      <c r="I128" s="22" t="s">
        <v>205</v>
      </c>
      <c r="J128" s="22" t="s">
        <v>189</v>
      </c>
    </row>
    <row r="129" spans="1:10" x14ac:dyDescent="0.25">
      <c r="A129" t="s">
        <v>398</v>
      </c>
      <c r="B129">
        <v>14</v>
      </c>
      <c r="D129">
        <v>14</v>
      </c>
      <c r="I129" s="22" t="s">
        <v>206</v>
      </c>
      <c r="J129" s="22" t="s">
        <v>189</v>
      </c>
    </row>
    <row r="130" spans="1:10" x14ac:dyDescent="0.25">
      <c r="A130" t="s">
        <v>399</v>
      </c>
      <c r="B130">
        <v>10</v>
      </c>
      <c r="D130">
        <v>10</v>
      </c>
      <c r="I130" s="22" t="s">
        <v>207</v>
      </c>
      <c r="J130" s="22" t="s">
        <v>189</v>
      </c>
    </row>
    <row r="131" spans="1:10" x14ac:dyDescent="0.25">
      <c r="A131" t="s">
        <v>400</v>
      </c>
      <c r="B131">
        <v>19</v>
      </c>
      <c r="D131">
        <v>19</v>
      </c>
      <c r="I131" s="22" t="s">
        <v>208</v>
      </c>
      <c r="J131" s="22" t="s">
        <v>189</v>
      </c>
    </row>
    <row r="132" spans="1:10" x14ac:dyDescent="0.25">
      <c r="A132" t="s">
        <v>401</v>
      </c>
      <c r="B132">
        <v>14</v>
      </c>
      <c r="D132">
        <v>14</v>
      </c>
      <c r="I132" s="22" t="s">
        <v>209</v>
      </c>
      <c r="J132" s="22" t="s">
        <v>189</v>
      </c>
    </row>
    <row r="133" spans="1:10" x14ac:dyDescent="0.25">
      <c r="A133" t="s">
        <v>402</v>
      </c>
      <c r="B133">
        <v>7</v>
      </c>
      <c r="D133">
        <v>7</v>
      </c>
      <c r="I133" s="22" t="s">
        <v>210</v>
      </c>
      <c r="J133" s="22" t="s">
        <v>189</v>
      </c>
    </row>
    <row r="134" spans="1:10" x14ac:dyDescent="0.25">
      <c r="A134" t="s">
        <v>403</v>
      </c>
      <c r="B134">
        <v>1</v>
      </c>
      <c r="D134">
        <v>1</v>
      </c>
      <c r="I134" s="22" t="s">
        <v>211</v>
      </c>
      <c r="J134" s="22" t="s">
        <v>189</v>
      </c>
    </row>
    <row r="135" spans="1:10" x14ac:dyDescent="0.25">
      <c r="A135" t="s">
        <v>404</v>
      </c>
      <c r="B135">
        <v>4</v>
      </c>
      <c r="D135">
        <v>4</v>
      </c>
      <c r="I135" s="22" t="s">
        <v>212</v>
      </c>
      <c r="J135" s="22" t="s">
        <v>189</v>
      </c>
    </row>
    <row r="136" spans="1:10" x14ac:dyDescent="0.25">
      <c r="A136" t="s">
        <v>405</v>
      </c>
      <c r="B136">
        <v>153</v>
      </c>
      <c r="C136">
        <v>1</v>
      </c>
      <c r="D136">
        <v>154</v>
      </c>
      <c r="I136" s="22" t="s">
        <v>213</v>
      </c>
      <c r="J136" s="22" t="s">
        <v>189</v>
      </c>
    </row>
    <row r="137" spans="1:10" x14ac:dyDescent="0.25">
      <c r="A137" t="s">
        <v>406</v>
      </c>
      <c r="B137">
        <v>14</v>
      </c>
      <c r="D137">
        <v>14</v>
      </c>
      <c r="I137" s="22" t="s">
        <v>214</v>
      </c>
      <c r="J137" s="22" t="s">
        <v>189</v>
      </c>
    </row>
    <row r="138" spans="1:10" x14ac:dyDescent="0.25">
      <c r="A138" t="s">
        <v>407</v>
      </c>
      <c r="B138">
        <v>2</v>
      </c>
      <c r="D138">
        <v>2</v>
      </c>
      <c r="I138" s="22" t="s">
        <v>215</v>
      </c>
      <c r="J138" s="22" t="s">
        <v>189</v>
      </c>
    </row>
    <row r="139" spans="1:10" x14ac:dyDescent="0.25">
      <c r="A139" t="s">
        <v>227</v>
      </c>
      <c r="B139">
        <v>22</v>
      </c>
      <c r="D139">
        <v>22</v>
      </c>
      <c r="I139" s="22" t="s">
        <v>216</v>
      </c>
      <c r="J139" s="22" t="s">
        <v>189</v>
      </c>
    </row>
    <row r="140" spans="1:10" x14ac:dyDescent="0.25">
      <c r="A140" t="s">
        <v>408</v>
      </c>
      <c r="B140">
        <v>18</v>
      </c>
      <c r="D140">
        <v>18</v>
      </c>
      <c r="I140" s="22" t="s">
        <v>217</v>
      </c>
      <c r="J140" s="22" t="s">
        <v>189</v>
      </c>
    </row>
    <row r="141" spans="1:10" x14ac:dyDescent="0.25">
      <c r="A141" t="s">
        <v>409</v>
      </c>
      <c r="B141">
        <v>14</v>
      </c>
      <c r="D141">
        <v>14</v>
      </c>
      <c r="I141" s="22" t="s">
        <v>218</v>
      </c>
      <c r="J141" s="22" t="s">
        <v>189</v>
      </c>
    </row>
    <row r="142" spans="1:10" x14ac:dyDescent="0.25">
      <c r="A142" t="s">
        <v>410</v>
      </c>
      <c r="B142">
        <v>21</v>
      </c>
      <c r="D142">
        <v>21</v>
      </c>
      <c r="I142" s="22" t="s">
        <v>219</v>
      </c>
      <c r="J142" s="22" t="s">
        <v>189</v>
      </c>
    </row>
    <row r="143" spans="1:10" x14ac:dyDescent="0.25">
      <c r="A143" t="s">
        <v>411</v>
      </c>
      <c r="B143">
        <v>22</v>
      </c>
      <c r="D143">
        <v>22</v>
      </c>
      <c r="I143" s="22" t="s">
        <v>220</v>
      </c>
      <c r="J143" s="22" t="s">
        <v>189</v>
      </c>
    </row>
    <row r="144" spans="1:10" x14ac:dyDescent="0.25">
      <c r="A144" t="s">
        <v>235</v>
      </c>
      <c r="B144">
        <v>13</v>
      </c>
      <c r="C144">
        <v>1</v>
      </c>
      <c r="D144">
        <v>14</v>
      </c>
      <c r="I144" s="22" t="s">
        <v>221</v>
      </c>
      <c r="J144" s="22" t="s">
        <v>189</v>
      </c>
    </row>
    <row r="145" spans="1:10" x14ac:dyDescent="0.25">
      <c r="A145" t="s">
        <v>412</v>
      </c>
      <c r="B145">
        <v>5</v>
      </c>
      <c r="D145">
        <v>5</v>
      </c>
      <c r="I145" s="22" t="s">
        <v>222</v>
      </c>
      <c r="J145" s="22" t="s">
        <v>189</v>
      </c>
    </row>
    <row r="146" spans="1:10" x14ac:dyDescent="0.25">
      <c r="A146" t="s">
        <v>413</v>
      </c>
      <c r="B146">
        <v>1</v>
      </c>
      <c r="D146">
        <v>1</v>
      </c>
      <c r="I146" s="22" t="s">
        <v>223</v>
      </c>
      <c r="J146" s="22" t="s">
        <v>189</v>
      </c>
    </row>
    <row r="147" spans="1:10" x14ac:dyDescent="0.25">
      <c r="A147" t="s">
        <v>414</v>
      </c>
      <c r="B147">
        <v>1</v>
      </c>
      <c r="D147">
        <v>1</v>
      </c>
      <c r="I147" s="22" t="s">
        <v>224</v>
      </c>
      <c r="J147" s="22" t="s">
        <v>189</v>
      </c>
    </row>
    <row r="148" spans="1:10" x14ac:dyDescent="0.25">
      <c r="A148" t="s">
        <v>415</v>
      </c>
      <c r="B148">
        <v>7</v>
      </c>
      <c r="D148">
        <v>7</v>
      </c>
      <c r="I148" s="22" t="s">
        <v>225</v>
      </c>
      <c r="J148" s="22" t="s">
        <v>189</v>
      </c>
    </row>
    <row r="149" spans="1:10" x14ac:dyDescent="0.25">
      <c r="A149" t="s">
        <v>233</v>
      </c>
      <c r="B149">
        <v>11</v>
      </c>
      <c r="D149">
        <v>11</v>
      </c>
      <c r="I149" s="22" t="s">
        <v>226</v>
      </c>
      <c r="J149" s="22" t="s">
        <v>189</v>
      </c>
    </row>
    <row r="150" spans="1:10" x14ac:dyDescent="0.25">
      <c r="A150" t="s">
        <v>416</v>
      </c>
      <c r="B150">
        <v>1</v>
      </c>
      <c r="D150">
        <v>1</v>
      </c>
      <c r="I150" s="22" t="s">
        <v>227</v>
      </c>
      <c r="J150" s="22" t="s">
        <v>189</v>
      </c>
    </row>
    <row r="151" spans="1:10" x14ac:dyDescent="0.25">
      <c r="A151" t="s">
        <v>417</v>
      </c>
      <c r="B151">
        <v>1</v>
      </c>
      <c r="D151">
        <v>1</v>
      </c>
      <c r="I151" s="22" t="s">
        <v>228</v>
      </c>
      <c r="J151" s="22" t="s">
        <v>189</v>
      </c>
    </row>
    <row r="152" spans="1:10" x14ac:dyDescent="0.25">
      <c r="A152">
        <v>3</v>
      </c>
      <c r="B152">
        <v>1673</v>
      </c>
      <c r="C152">
        <v>13</v>
      </c>
      <c r="D152">
        <v>1686</v>
      </c>
      <c r="I152" s="22" t="s">
        <v>229</v>
      </c>
      <c r="J152" s="22" t="s">
        <v>189</v>
      </c>
    </row>
    <row r="153" spans="1:10" x14ac:dyDescent="0.25">
      <c r="A153" t="s">
        <v>418</v>
      </c>
      <c r="B153">
        <v>164</v>
      </c>
      <c r="C153">
        <v>3</v>
      </c>
      <c r="D153">
        <v>167</v>
      </c>
      <c r="I153" s="22" t="s">
        <v>230</v>
      </c>
      <c r="J153" s="22" t="s">
        <v>189</v>
      </c>
    </row>
    <row r="154" spans="1:10" x14ac:dyDescent="0.25">
      <c r="A154" t="s">
        <v>419</v>
      </c>
      <c r="B154">
        <v>9</v>
      </c>
      <c r="C154">
        <v>3</v>
      </c>
      <c r="D154">
        <v>12</v>
      </c>
      <c r="I154" s="22" t="s">
        <v>231</v>
      </c>
      <c r="J154" s="22" t="s">
        <v>189</v>
      </c>
    </row>
    <row r="155" spans="1:10" x14ac:dyDescent="0.25">
      <c r="A155" t="s">
        <v>383</v>
      </c>
      <c r="B155">
        <v>19</v>
      </c>
      <c r="D155">
        <v>19</v>
      </c>
      <c r="I155" s="22" t="s">
        <v>232</v>
      </c>
      <c r="J155" s="22" t="s">
        <v>189</v>
      </c>
    </row>
    <row r="156" spans="1:10" x14ac:dyDescent="0.25">
      <c r="A156" t="s">
        <v>420</v>
      </c>
      <c r="B156">
        <v>22</v>
      </c>
      <c r="D156">
        <v>22</v>
      </c>
      <c r="I156" s="22" t="s">
        <v>233</v>
      </c>
      <c r="J156" s="22" t="s">
        <v>189</v>
      </c>
    </row>
    <row r="157" spans="1:10" x14ac:dyDescent="0.25">
      <c r="A157" t="s">
        <v>421</v>
      </c>
      <c r="B157">
        <v>21</v>
      </c>
      <c r="D157">
        <v>21</v>
      </c>
      <c r="I157" s="22" t="s">
        <v>234</v>
      </c>
      <c r="J157" s="22" t="s">
        <v>189</v>
      </c>
    </row>
    <row r="158" spans="1:10" x14ac:dyDescent="0.25">
      <c r="A158" t="s">
        <v>422</v>
      </c>
      <c r="B158">
        <v>15</v>
      </c>
      <c r="D158">
        <v>15</v>
      </c>
      <c r="I158" s="22" t="s">
        <v>235</v>
      </c>
      <c r="J158" s="22" t="s">
        <v>189</v>
      </c>
    </row>
    <row r="159" spans="1:10" x14ac:dyDescent="0.25">
      <c r="A159" t="s">
        <v>423</v>
      </c>
      <c r="B159">
        <v>10</v>
      </c>
      <c r="D159">
        <v>10</v>
      </c>
      <c r="I159" s="22" t="s">
        <v>236</v>
      </c>
      <c r="J159" s="22" t="s">
        <v>189</v>
      </c>
    </row>
    <row r="160" spans="1:10" x14ac:dyDescent="0.25">
      <c r="A160" t="s">
        <v>424</v>
      </c>
      <c r="B160">
        <v>19</v>
      </c>
      <c r="D160">
        <v>19</v>
      </c>
      <c r="I160" s="22" t="s">
        <v>237</v>
      </c>
      <c r="J160" s="22" t="s">
        <v>189</v>
      </c>
    </row>
    <row r="161" spans="1:10" x14ac:dyDescent="0.25">
      <c r="A161" t="s">
        <v>425</v>
      </c>
      <c r="B161">
        <v>22</v>
      </c>
      <c r="D161">
        <v>22</v>
      </c>
      <c r="I161" s="22" t="s">
        <v>238</v>
      </c>
      <c r="J161" s="22" t="s">
        <v>189</v>
      </c>
    </row>
    <row r="162" spans="1:10" x14ac:dyDescent="0.25">
      <c r="A162" t="s">
        <v>379</v>
      </c>
      <c r="B162">
        <v>20</v>
      </c>
      <c r="D162">
        <v>20</v>
      </c>
      <c r="I162" s="22" t="s">
        <v>239</v>
      </c>
      <c r="J162" s="22" t="s">
        <v>189</v>
      </c>
    </row>
    <row r="163" spans="1:10" x14ac:dyDescent="0.25">
      <c r="A163" t="s">
        <v>426</v>
      </c>
      <c r="B163">
        <v>6</v>
      </c>
      <c r="D163">
        <v>6</v>
      </c>
      <c r="I163" s="22" t="s">
        <v>240</v>
      </c>
      <c r="J163" s="22" t="s">
        <v>189</v>
      </c>
    </row>
    <row r="164" spans="1:10" x14ac:dyDescent="0.25">
      <c r="A164" t="s">
        <v>427</v>
      </c>
      <c r="B164">
        <v>1</v>
      </c>
      <c r="D164">
        <v>1</v>
      </c>
      <c r="I164" s="22" t="s">
        <v>132</v>
      </c>
      <c r="J164" s="22" t="s">
        <v>189</v>
      </c>
    </row>
    <row r="165" spans="1:10" x14ac:dyDescent="0.25">
      <c r="A165" t="s">
        <v>428</v>
      </c>
      <c r="B165">
        <v>174</v>
      </c>
      <c r="D165">
        <v>174</v>
      </c>
      <c r="I165" s="22" t="s">
        <v>241</v>
      </c>
      <c r="J165" s="22" t="s">
        <v>189</v>
      </c>
    </row>
    <row r="166" spans="1:10" x14ac:dyDescent="0.25">
      <c r="A166" t="s">
        <v>429</v>
      </c>
      <c r="B166">
        <v>18</v>
      </c>
      <c r="D166">
        <v>18</v>
      </c>
      <c r="I166" s="22" t="s">
        <v>135</v>
      </c>
      <c r="J166" s="22" t="s">
        <v>189</v>
      </c>
    </row>
    <row r="167" spans="1:10" x14ac:dyDescent="0.25">
      <c r="A167" t="s">
        <v>430</v>
      </c>
      <c r="B167">
        <v>18</v>
      </c>
      <c r="D167">
        <v>18</v>
      </c>
      <c r="I167" s="22" t="s">
        <v>242</v>
      </c>
      <c r="J167" s="22" t="s">
        <v>189</v>
      </c>
    </row>
    <row r="168" spans="1:10" x14ac:dyDescent="0.25">
      <c r="A168" t="s">
        <v>56</v>
      </c>
      <c r="B168">
        <v>1</v>
      </c>
      <c r="D168">
        <v>1</v>
      </c>
      <c r="I168" s="22" t="s">
        <v>243</v>
      </c>
      <c r="J168" s="22" t="s">
        <v>189</v>
      </c>
    </row>
    <row r="169" spans="1:10" x14ac:dyDescent="0.25">
      <c r="A169" t="s">
        <v>431</v>
      </c>
      <c r="B169">
        <v>16</v>
      </c>
      <c r="D169">
        <v>16</v>
      </c>
      <c r="I169" s="22" t="s">
        <v>244</v>
      </c>
      <c r="J169" s="22" t="s">
        <v>189</v>
      </c>
    </row>
    <row r="170" spans="1:10" x14ac:dyDescent="0.25">
      <c r="A170" t="s">
        <v>432</v>
      </c>
      <c r="B170">
        <v>17</v>
      </c>
      <c r="D170">
        <v>17</v>
      </c>
      <c r="I170" s="22" t="s">
        <v>146</v>
      </c>
      <c r="J170" s="22" t="s">
        <v>189</v>
      </c>
    </row>
    <row r="171" spans="1:10" x14ac:dyDescent="0.25">
      <c r="A171" t="s">
        <v>433</v>
      </c>
      <c r="B171">
        <v>15</v>
      </c>
      <c r="D171">
        <v>15</v>
      </c>
      <c r="I171" s="22" t="s">
        <v>245</v>
      </c>
      <c r="J171" s="22" t="s">
        <v>189</v>
      </c>
    </row>
    <row r="172" spans="1:10" x14ac:dyDescent="0.25">
      <c r="A172" t="s">
        <v>380</v>
      </c>
      <c r="B172">
        <v>18</v>
      </c>
      <c r="D172">
        <v>18</v>
      </c>
      <c r="I172" s="22" t="s">
        <v>149</v>
      </c>
      <c r="J172" s="22" t="s">
        <v>189</v>
      </c>
    </row>
    <row r="173" spans="1:10" x14ac:dyDescent="0.25">
      <c r="A173" t="s">
        <v>434</v>
      </c>
      <c r="B173">
        <v>14</v>
      </c>
      <c r="D173">
        <v>14</v>
      </c>
      <c r="I173" s="22" t="s">
        <v>152</v>
      </c>
      <c r="J173" s="22" t="s">
        <v>189</v>
      </c>
    </row>
    <row r="174" spans="1:10" x14ac:dyDescent="0.25">
      <c r="A174" t="s">
        <v>435</v>
      </c>
      <c r="B174">
        <v>22</v>
      </c>
      <c r="D174">
        <v>22</v>
      </c>
      <c r="I174" s="22" t="s">
        <v>154</v>
      </c>
      <c r="J174" s="22" t="s">
        <v>189</v>
      </c>
    </row>
    <row r="175" spans="1:10" x14ac:dyDescent="0.25">
      <c r="A175" t="s">
        <v>57</v>
      </c>
      <c r="B175">
        <v>1</v>
      </c>
      <c r="D175">
        <v>1</v>
      </c>
      <c r="I175" s="22" t="s">
        <v>246</v>
      </c>
      <c r="J175" s="22" t="s">
        <v>189</v>
      </c>
    </row>
    <row r="176" spans="1:10" x14ac:dyDescent="0.25">
      <c r="A176" t="s">
        <v>436</v>
      </c>
      <c r="B176">
        <v>15</v>
      </c>
      <c r="D176">
        <v>15</v>
      </c>
      <c r="I176" s="22" t="s">
        <v>247</v>
      </c>
      <c r="J176" s="22" t="s">
        <v>189</v>
      </c>
    </row>
    <row r="177" spans="1:10" x14ac:dyDescent="0.25">
      <c r="A177" t="s">
        <v>311</v>
      </c>
      <c r="B177">
        <v>1</v>
      </c>
      <c r="D177">
        <v>1</v>
      </c>
      <c r="I177" s="22" t="s">
        <v>248</v>
      </c>
      <c r="J177" s="22" t="s">
        <v>189</v>
      </c>
    </row>
    <row r="178" spans="1:10" x14ac:dyDescent="0.25">
      <c r="A178" t="s">
        <v>437</v>
      </c>
      <c r="B178">
        <v>7</v>
      </c>
      <c r="D178">
        <v>7</v>
      </c>
      <c r="I178" s="22" t="s">
        <v>181</v>
      </c>
      <c r="J178" s="22" t="s">
        <v>189</v>
      </c>
    </row>
    <row r="179" spans="1:10" x14ac:dyDescent="0.25">
      <c r="A179" t="s">
        <v>438</v>
      </c>
      <c r="B179">
        <v>11</v>
      </c>
      <c r="D179">
        <v>11</v>
      </c>
      <c r="I179" s="22" t="s">
        <v>249</v>
      </c>
      <c r="J179" s="22" t="s">
        <v>189</v>
      </c>
    </row>
    <row r="180" spans="1:10" x14ac:dyDescent="0.25">
      <c r="A180" t="s">
        <v>439</v>
      </c>
      <c r="B180">
        <v>164</v>
      </c>
      <c r="C180">
        <v>2</v>
      </c>
      <c r="D180">
        <v>166</v>
      </c>
      <c r="I180" s="22" t="s">
        <v>250</v>
      </c>
      <c r="J180" s="22" t="s">
        <v>189</v>
      </c>
    </row>
    <row r="181" spans="1:10" x14ac:dyDescent="0.25">
      <c r="A181" t="s">
        <v>440</v>
      </c>
      <c r="B181">
        <v>17</v>
      </c>
      <c r="D181">
        <v>17</v>
      </c>
      <c r="I181" s="22" t="s">
        <v>251</v>
      </c>
      <c r="J181" s="22" t="s">
        <v>189</v>
      </c>
    </row>
    <row r="182" spans="1:10" x14ac:dyDescent="0.25">
      <c r="A182" t="s">
        <v>441</v>
      </c>
      <c r="B182">
        <v>16</v>
      </c>
      <c r="D182">
        <v>16</v>
      </c>
      <c r="I182" s="22" t="s">
        <v>252</v>
      </c>
      <c r="J182" s="22" t="s">
        <v>189</v>
      </c>
    </row>
    <row r="183" spans="1:10" x14ac:dyDescent="0.25">
      <c r="A183" t="s">
        <v>442</v>
      </c>
      <c r="B183">
        <v>17</v>
      </c>
      <c r="D183">
        <v>17</v>
      </c>
      <c r="I183" s="22" t="s">
        <v>253</v>
      </c>
      <c r="J183" s="22" t="s">
        <v>189</v>
      </c>
    </row>
    <row r="184" spans="1:10" x14ac:dyDescent="0.25">
      <c r="A184" t="s">
        <v>443</v>
      </c>
      <c r="B184">
        <v>4</v>
      </c>
      <c r="D184">
        <v>4</v>
      </c>
      <c r="I184" s="22" t="s">
        <v>254</v>
      </c>
      <c r="J184" s="22" t="s">
        <v>189</v>
      </c>
    </row>
    <row r="185" spans="1:10" x14ac:dyDescent="0.25">
      <c r="A185" t="s">
        <v>378</v>
      </c>
      <c r="B185">
        <v>23</v>
      </c>
      <c r="D185">
        <v>23</v>
      </c>
      <c r="I185" s="22" t="s">
        <v>255</v>
      </c>
      <c r="J185" s="22" t="s">
        <v>189</v>
      </c>
    </row>
    <row r="186" spans="1:10" x14ac:dyDescent="0.25">
      <c r="A186" t="s">
        <v>444</v>
      </c>
      <c r="B186">
        <v>24</v>
      </c>
      <c r="D186">
        <v>24</v>
      </c>
      <c r="I186" s="22" t="s">
        <v>256</v>
      </c>
      <c r="J186" s="22" t="s">
        <v>189</v>
      </c>
    </row>
    <row r="187" spans="1:10" x14ac:dyDescent="0.25">
      <c r="A187" t="s">
        <v>445</v>
      </c>
      <c r="B187">
        <v>4</v>
      </c>
      <c r="C187">
        <v>2</v>
      </c>
      <c r="D187">
        <v>6</v>
      </c>
      <c r="I187" s="22" t="s">
        <v>188</v>
      </c>
      <c r="J187" s="22" t="s">
        <v>189</v>
      </c>
    </row>
    <row r="188" spans="1:10" x14ac:dyDescent="0.25">
      <c r="A188" t="s">
        <v>446</v>
      </c>
      <c r="B188">
        <v>5</v>
      </c>
      <c r="D188">
        <v>5</v>
      </c>
      <c r="I188" s="22" t="s">
        <v>257</v>
      </c>
      <c r="J188" s="22" t="s">
        <v>189</v>
      </c>
    </row>
    <row r="189" spans="1:10" x14ac:dyDescent="0.25">
      <c r="A189" t="s">
        <v>447</v>
      </c>
      <c r="B189">
        <v>19</v>
      </c>
      <c r="D189">
        <v>19</v>
      </c>
      <c r="I189" s="22" t="s">
        <v>258</v>
      </c>
      <c r="J189" s="22" t="s">
        <v>189</v>
      </c>
    </row>
    <row r="190" spans="1:10" x14ac:dyDescent="0.25">
      <c r="A190" t="s">
        <v>448</v>
      </c>
      <c r="B190">
        <v>21</v>
      </c>
      <c r="D190">
        <v>21</v>
      </c>
      <c r="I190" s="22" t="s">
        <v>259</v>
      </c>
      <c r="J190" s="22" t="s">
        <v>189</v>
      </c>
    </row>
    <row r="191" spans="1:10" x14ac:dyDescent="0.25">
      <c r="A191" t="s">
        <v>449</v>
      </c>
      <c r="B191">
        <v>9</v>
      </c>
      <c r="D191">
        <v>9</v>
      </c>
      <c r="I191" s="22" t="s">
        <v>260</v>
      </c>
      <c r="J191" s="22" t="s">
        <v>189</v>
      </c>
    </row>
    <row r="192" spans="1:10" x14ac:dyDescent="0.25">
      <c r="A192" t="s">
        <v>450</v>
      </c>
      <c r="B192">
        <v>3</v>
      </c>
      <c r="D192">
        <v>3</v>
      </c>
      <c r="I192" s="22" t="s">
        <v>261</v>
      </c>
      <c r="J192" s="22" t="s">
        <v>189</v>
      </c>
    </row>
    <row r="193" spans="1:10" x14ac:dyDescent="0.25">
      <c r="A193" t="s">
        <v>451</v>
      </c>
      <c r="B193">
        <v>2</v>
      </c>
      <c r="D193">
        <v>2</v>
      </c>
      <c r="I193" s="22" t="s">
        <v>156</v>
      </c>
      <c r="J193" s="22" t="s">
        <v>189</v>
      </c>
    </row>
    <row r="194" spans="1:10" x14ac:dyDescent="0.25">
      <c r="A194" t="s">
        <v>452</v>
      </c>
      <c r="B194">
        <v>143</v>
      </c>
      <c r="D194">
        <v>143</v>
      </c>
      <c r="I194" s="22" t="s">
        <v>262</v>
      </c>
      <c r="J194" s="22" t="s">
        <v>189</v>
      </c>
    </row>
    <row r="195" spans="1:10" x14ac:dyDescent="0.25">
      <c r="A195" t="s">
        <v>453</v>
      </c>
      <c r="B195">
        <v>17</v>
      </c>
      <c r="D195">
        <v>17</v>
      </c>
      <c r="I195" s="22" t="s">
        <v>263</v>
      </c>
      <c r="J195" s="22" t="s">
        <v>189</v>
      </c>
    </row>
    <row r="196" spans="1:10" x14ac:dyDescent="0.25">
      <c r="A196" t="s">
        <v>321</v>
      </c>
      <c r="B196">
        <v>1</v>
      </c>
      <c r="D196">
        <v>1</v>
      </c>
      <c r="I196" s="22" t="s">
        <v>264</v>
      </c>
      <c r="J196" s="22" t="s">
        <v>189</v>
      </c>
    </row>
    <row r="197" spans="1:10" x14ac:dyDescent="0.25">
      <c r="A197" t="s">
        <v>454</v>
      </c>
      <c r="B197">
        <v>13</v>
      </c>
      <c r="D197">
        <v>13</v>
      </c>
      <c r="I197" s="22" t="s">
        <v>265</v>
      </c>
      <c r="J197" s="22" t="s">
        <v>189</v>
      </c>
    </row>
    <row r="198" spans="1:10" x14ac:dyDescent="0.25">
      <c r="A198" t="s">
        <v>455</v>
      </c>
      <c r="B198">
        <v>9</v>
      </c>
      <c r="D198">
        <v>9</v>
      </c>
      <c r="I198" s="22" t="s">
        <v>266</v>
      </c>
      <c r="J198" s="22" t="s">
        <v>189</v>
      </c>
    </row>
    <row r="199" spans="1:10" x14ac:dyDescent="0.25">
      <c r="A199" t="s">
        <v>456</v>
      </c>
      <c r="B199">
        <v>18</v>
      </c>
      <c r="D199">
        <v>18</v>
      </c>
      <c r="I199" s="22" t="s">
        <v>267</v>
      </c>
      <c r="J199" s="22" t="s">
        <v>189</v>
      </c>
    </row>
    <row r="200" spans="1:10" x14ac:dyDescent="0.25">
      <c r="A200" t="s">
        <v>457</v>
      </c>
      <c r="B200">
        <v>13</v>
      </c>
      <c r="D200">
        <v>13</v>
      </c>
      <c r="I200" s="22" t="s">
        <v>268</v>
      </c>
      <c r="J200" s="22" t="s">
        <v>189</v>
      </c>
    </row>
    <row r="201" spans="1:10" x14ac:dyDescent="0.25">
      <c r="A201" t="s">
        <v>322</v>
      </c>
      <c r="B201">
        <v>1</v>
      </c>
      <c r="D201">
        <v>1</v>
      </c>
      <c r="I201" s="22" t="s">
        <v>269</v>
      </c>
      <c r="J201" s="22" t="s">
        <v>189</v>
      </c>
    </row>
    <row r="202" spans="1:10" x14ac:dyDescent="0.25">
      <c r="A202" t="s">
        <v>458</v>
      </c>
      <c r="B202">
        <v>9</v>
      </c>
      <c r="D202">
        <v>9</v>
      </c>
      <c r="I202" s="22" t="s">
        <v>270</v>
      </c>
      <c r="J202" s="22" t="s">
        <v>189</v>
      </c>
    </row>
    <row r="203" spans="1:10" x14ac:dyDescent="0.25">
      <c r="A203" t="s">
        <v>323</v>
      </c>
      <c r="B203">
        <v>1</v>
      </c>
      <c r="D203">
        <v>1</v>
      </c>
      <c r="I203" s="22" t="s">
        <v>271</v>
      </c>
      <c r="J203" s="22" t="s">
        <v>189</v>
      </c>
    </row>
    <row r="204" spans="1:10" x14ac:dyDescent="0.25">
      <c r="A204" t="s">
        <v>459</v>
      </c>
      <c r="B204">
        <v>19</v>
      </c>
      <c r="D204">
        <v>19</v>
      </c>
      <c r="I204" s="22" t="s">
        <v>272</v>
      </c>
      <c r="J204" s="22" t="s">
        <v>189</v>
      </c>
    </row>
    <row r="205" spans="1:10" x14ac:dyDescent="0.25">
      <c r="A205" t="s">
        <v>460</v>
      </c>
      <c r="B205">
        <v>3</v>
      </c>
      <c r="D205">
        <v>3</v>
      </c>
      <c r="I205" s="22" t="s">
        <v>273</v>
      </c>
      <c r="J205" s="22" t="s">
        <v>189</v>
      </c>
    </row>
    <row r="206" spans="1:10" x14ac:dyDescent="0.25">
      <c r="A206" t="s">
        <v>461</v>
      </c>
      <c r="B206">
        <v>24</v>
      </c>
      <c r="D206">
        <v>24</v>
      </c>
      <c r="I206" s="22" t="s">
        <v>274</v>
      </c>
      <c r="J206" s="22" t="s">
        <v>189</v>
      </c>
    </row>
    <row r="207" spans="1:10" x14ac:dyDescent="0.25">
      <c r="A207" t="s">
        <v>462</v>
      </c>
      <c r="B207">
        <v>2</v>
      </c>
      <c r="D207">
        <v>2</v>
      </c>
      <c r="I207" s="22" t="s">
        <v>275</v>
      </c>
      <c r="J207" s="22" t="s">
        <v>189</v>
      </c>
    </row>
    <row r="208" spans="1:10" x14ac:dyDescent="0.25">
      <c r="A208" t="s">
        <v>463</v>
      </c>
      <c r="B208">
        <v>2</v>
      </c>
      <c r="D208">
        <v>2</v>
      </c>
      <c r="I208" s="22" t="s">
        <v>144</v>
      </c>
      <c r="J208" s="22" t="s">
        <v>189</v>
      </c>
    </row>
    <row r="209" spans="1:10" x14ac:dyDescent="0.25">
      <c r="A209" t="s">
        <v>464</v>
      </c>
      <c r="B209">
        <v>4</v>
      </c>
      <c r="D209">
        <v>4</v>
      </c>
      <c r="I209" s="22" t="s">
        <v>276</v>
      </c>
      <c r="J209" s="22" t="s">
        <v>189</v>
      </c>
    </row>
    <row r="210" spans="1:10" x14ac:dyDescent="0.25">
      <c r="A210" t="s">
        <v>465</v>
      </c>
      <c r="B210">
        <v>2</v>
      </c>
      <c r="D210">
        <v>2</v>
      </c>
      <c r="I210" s="22" t="s">
        <v>277</v>
      </c>
      <c r="J210" s="22" t="s">
        <v>189</v>
      </c>
    </row>
    <row r="211" spans="1:10" x14ac:dyDescent="0.25">
      <c r="A211" t="s">
        <v>466</v>
      </c>
      <c r="B211">
        <v>1</v>
      </c>
      <c r="D211">
        <v>1</v>
      </c>
      <c r="I211" s="22" t="s">
        <v>278</v>
      </c>
      <c r="J211" s="22" t="s">
        <v>189</v>
      </c>
    </row>
    <row r="212" spans="1:10" x14ac:dyDescent="0.25">
      <c r="A212" t="s">
        <v>467</v>
      </c>
      <c r="B212">
        <v>3</v>
      </c>
      <c r="D212">
        <v>3</v>
      </c>
      <c r="I212" s="22" t="s">
        <v>279</v>
      </c>
      <c r="J212" s="22" t="s">
        <v>189</v>
      </c>
    </row>
    <row r="213" spans="1:10" x14ac:dyDescent="0.25">
      <c r="A213" t="s">
        <v>468</v>
      </c>
      <c r="B213">
        <v>1</v>
      </c>
      <c r="D213">
        <v>1</v>
      </c>
      <c r="I213" s="22" t="s">
        <v>280</v>
      </c>
      <c r="J213" s="22" t="s">
        <v>189</v>
      </c>
    </row>
    <row r="214" spans="1:10" x14ac:dyDescent="0.25">
      <c r="A214" t="s">
        <v>469</v>
      </c>
      <c r="B214">
        <v>159</v>
      </c>
      <c r="D214">
        <v>159</v>
      </c>
      <c r="I214" s="22" t="s">
        <v>281</v>
      </c>
      <c r="J214" s="22" t="s">
        <v>189</v>
      </c>
    </row>
    <row r="215" spans="1:10" x14ac:dyDescent="0.25">
      <c r="A215" t="s">
        <v>470</v>
      </c>
      <c r="B215">
        <v>22</v>
      </c>
      <c r="D215">
        <v>22</v>
      </c>
      <c r="I215" s="22" t="s">
        <v>282</v>
      </c>
      <c r="J215" s="22" t="s">
        <v>189</v>
      </c>
    </row>
    <row r="216" spans="1:10" x14ac:dyDescent="0.25">
      <c r="A216" t="s">
        <v>471</v>
      </c>
      <c r="B216">
        <v>20</v>
      </c>
      <c r="D216">
        <v>20</v>
      </c>
      <c r="I216" s="22" t="s">
        <v>283</v>
      </c>
      <c r="J216" s="22" t="s">
        <v>189</v>
      </c>
    </row>
    <row r="217" spans="1:10" x14ac:dyDescent="0.25">
      <c r="A217" t="s">
        <v>45</v>
      </c>
      <c r="B217">
        <v>1</v>
      </c>
      <c r="D217">
        <v>1</v>
      </c>
      <c r="I217" s="22" t="s">
        <v>284</v>
      </c>
      <c r="J217" s="22" t="s">
        <v>189</v>
      </c>
    </row>
    <row r="218" spans="1:10" x14ac:dyDescent="0.25">
      <c r="A218" t="s">
        <v>472</v>
      </c>
      <c r="B218">
        <v>22</v>
      </c>
      <c r="D218">
        <v>22</v>
      </c>
      <c r="I218" s="22" t="s">
        <v>285</v>
      </c>
      <c r="J218" s="22" t="s">
        <v>189</v>
      </c>
    </row>
    <row r="219" spans="1:10" x14ac:dyDescent="0.25">
      <c r="A219" t="s">
        <v>473</v>
      </c>
      <c r="B219">
        <v>16</v>
      </c>
      <c r="D219">
        <v>16</v>
      </c>
      <c r="I219" s="22" t="s">
        <v>286</v>
      </c>
      <c r="J219" s="22" t="s">
        <v>189</v>
      </c>
    </row>
    <row r="220" spans="1:10" x14ac:dyDescent="0.25">
      <c r="A220" t="s">
        <v>474</v>
      </c>
      <c r="B220">
        <v>16</v>
      </c>
      <c r="D220">
        <v>16</v>
      </c>
      <c r="I220" s="22" t="s">
        <v>287</v>
      </c>
      <c r="J220" s="22" t="s">
        <v>189</v>
      </c>
    </row>
    <row r="221" spans="1:10" x14ac:dyDescent="0.25">
      <c r="A221" t="s">
        <v>475</v>
      </c>
      <c r="B221">
        <v>11</v>
      </c>
      <c r="D221">
        <v>11</v>
      </c>
      <c r="I221" s="22" t="s">
        <v>288</v>
      </c>
      <c r="J221" s="22" t="s">
        <v>189</v>
      </c>
    </row>
    <row r="222" spans="1:10" x14ac:dyDescent="0.25">
      <c r="A222" t="s">
        <v>476</v>
      </c>
      <c r="B222">
        <v>17</v>
      </c>
      <c r="D222">
        <v>17</v>
      </c>
      <c r="I222" s="22" t="s">
        <v>289</v>
      </c>
      <c r="J222" s="22" t="s">
        <v>189</v>
      </c>
    </row>
    <row r="223" spans="1:10" x14ac:dyDescent="0.25">
      <c r="A223" t="s">
        <v>477</v>
      </c>
      <c r="B223">
        <v>16</v>
      </c>
      <c r="D223">
        <v>16</v>
      </c>
      <c r="I223" s="22" t="s">
        <v>290</v>
      </c>
      <c r="J223" s="22" t="s">
        <v>189</v>
      </c>
    </row>
    <row r="224" spans="1:10" x14ac:dyDescent="0.25">
      <c r="A224" t="s">
        <v>478</v>
      </c>
      <c r="B224">
        <v>12</v>
      </c>
      <c r="D224">
        <v>12</v>
      </c>
      <c r="I224" s="22" t="s">
        <v>291</v>
      </c>
      <c r="J224" s="22" t="s">
        <v>189</v>
      </c>
    </row>
    <row r="225" spans="1:10" x14ac:dyDescent="0.25">
      <c r="A225" t="s">
        <v>479</v>
      </c>
      <c r="B225">
        <v>1</v>
      </c>
      <c r="D225">
        <v>1</v>
      </c>
      <c r="I225" s="22" t="s">
        <v>292</v>
      </c>
      <c r="J225" s="22" t="s">
        <v>189</v>
      </c>
    </row>
    <row r="226" spans="1:10" x14ac:dyDescent="0.25">
      <c r="A226" t="s">
        <v>480</v>
      </c>
      <c r="B226">
        <v>1</v>
      </c>
      <c r="D226">
        <v>1</v>
      </c>
      <c r="I226" s="22" t="s">
        <v>293</v>
      </c>
      <c r="J226" s="22" t="s">
        <v>189</v>
      </c>
    </row>
    <row r="227" spans="1:10" x14ac:dyDescent="0.25">
      <c r="A227" t="s">
        <v>481</v>
      </c>
      <c r="B227">
        <v>2</v>
      </c>
      <c r="D227">
        <v>2</v>
      </c>
      <c r="I227" s="22" t="s">
        <v>294</v>
      </c>
      <c r="J227" s="22" t="s">
        <v>189</v>
      </c>
    </row>
    <row r="228" spans="1:10" x14ac:dyDescent="0.25">
      <c r="A228" t="s">
        <v>482</v>
      </c>
      <c r="B228">
        <v>1</v>
      </c>
      <c r="D228">
        <v>1</v>
      </c>
      <c r="I228" s="22" t="s">
        <v>83</v>
      </c>
      <c r="J228" s="22" t="s">
        <v>189</v>
      </c>
    </row>
    <row r="229" spans="1:10" x14ac:dyDescent="0.25">
      <c r="A229" t="s">
        <v>483</v>
      </c>
      <c r="B229">
        <v>1</v>
      </c>
      <c r="D229">
        <v>1</v>
      </c>
      <c r="I229" s="22" t="s">
        <v>295</v>
      </c>
      <c r="J229" s="22" t="s">
        <v>189</v>
      </c>
    </row>
    <row r="230" spans="1:10" x14ac:dyDescent="0.25">
      <c r="A230" t="s">
        <v>484</v>
      </c>
      <c r="B230">
        <v>175</v>
      </c>
      <c r="D230">
        <v>175</v>
      </c>
      <c r="I230" s="22" t="s">
        <v>296</v>
      </c>
      <c r="J230" s="22" t="s">
        <v>189</v>
      </c>
    </row>
    <row r="231" spans="1:10" x14ac:dyDescent="0.25">
      <c r="A231" t="s">
        <v>485</v>
      </c>
      <c r="B231">
        <v>20</v>
      </c>
      <c r="D231">
        <v>20</v>
      </c>
      <c r="I231" s="22" t="s">
        <v>297</v>
      </c>
      <c r="J231" s="22" t="s">
        <v>189</v>
      </c>
    </row>
    <row r="232" spans="1:10" x14ac:dyDescent="0.25">
      <c r="A232" t="s">
        <v>486</v>
      </c>
      <c r="B232">
        <v>14</v>
      </c>
      <c r="D232">
        <v>14</v>
      </c>
      <c r="I232" s="22" t="s">
        <v>298</v>
      </c>
      <c r="J232" s="22" t="s">
        <v>189</v>
      </c>
    </row>
    <row r="233" spans="1:10" x14ac:dyDescent="0.25">
      <c r="A233" t="s">
        <v>487</v>
      </c>
      <c r="B233">
        <v>23</v>
      </c>
      <c r="D233">
        <v>23</v>
      </c>
      <c r="I233" s="22" t="s">
        <v>299</v>
      </c>
      <c r="J233" s="22" t="s">
        <v>189</v>
      </c>
    </row>
    <row r="234" spans="1:10" x14ac:dyDescent="0.25">
      <c r="A234" t="s">
        <v>488</v>
      </c>
      <c r="B234">
        <v>18</v>
      </c>
      <c r="D234">
        <v>18</v>
      </c>
      <c r="I234" s="22" t="s">
        <v>300</v>
      </c>
      <c r="J234" s="22" t="s">
        <v>189</v>
      </c>
    </row>
    <row r="235" spans="1:10" x14ac:dyDescent="0.25">
      <c r="A235" t="s">
        <v>489</v>
      </c>
      <c r="B235">
        <v>16</v>
      </c>
      <c r="D235">
        <v>16</v>
      </c>
      <c r="I235" s="22" t="s">
        <v>301</v>
      </c>
      <c r="J235" s="22" t="s">
        <v>189</v>
      </c>
    </row>
    <row r="236" spans="1:10" x14ac:dyDescent="0.25">
      <c r="A236" t="s">
        <v>490</v>
      </c>
      <c r="B236">
        <v>18</v>
      </c>
      <c r="D236">
        <v>18</v>
      </c>
      <c r="I236" s="22" t="s">
        <v>302</v>
      </c>
      <c r="J236" s="22" t="s">
        <v>189</v>
      </c>
    </row>
    <row r="237" spans="1:10" x14ac:dyDescent="0.25">
      <c r="A237" t="s">
        <v>491</v>
      </c>
      <c r="B237">
        <v>15</v>
      </c>
      <c r="D237">
        <v>15</v>
      </c>
      <c r="I237" s="22" t="s">
        <v>303</v>
      </c>
      <c r="J237" s="22" t="s">
        <v>189</v>
      </c>
    </row>
    <row r="238" spans="1:10" x14ac:dyDescent="0.25">
      <c r="A238" t="s">
        <v>492</v>
      </c>
      <c r="B238">
        <v>20</v>
      </c>
      <c r="D238">
        <v>20</v>
      </c>
      <c r="I238" s="22" t="s">
        <v>304</v>
      </c>
      <c r="J238" s="22" t="s">
        <v>189</v>
      </c>
    </row>
    <row r="239" spans="1:10" x14ac:dyDescent="0.25">
      <c r="A239" t="s">
        <v>493</v>
      </c>
      <c r="B239">
        <v>20</v>
      </c>
      <c r="D239">
        <v>20</v>
      </c>
      <c r="I239" s="22" t="s">
        <v>172</v>
      </c>
      <c r="J239" s="22" t="s">
        <v>189</v>
      </c>
    </row>
    <row r="240" spans="1:10" x14ac:dyDescent="0.25">
      <c r="A240" t="s">
        <v>494</v>
      </c>
      <c r="B240">
        <v>1</v>
      </c>
      <c r="D240">
        <v>1</v>
      </c>
      <c r="I240" s="22" t="s">
        <v>305</v>
      </c>
      <c r="J240" s="22" t="s">
        <v>189</v>
      </c>
    </row>
    <row r="241" spans="1:10" x14ac:dyDescent="0.25">
      <c r="A241" t="s">
        <v>495</v>
      </c>
      <c r="B241">
        <v>6</v>
      </c>
      <c r="D241">
        <v>6</v>
      </c>
      <c r="I241" s="22" t="s">
        <v>306</v>
      </c>
      <c r="J241" s="22" t="s">
        <v>189</v>
      </c>
    </row>
    <row r="242" spans="1:10" x14ac:dyDescent="0.25">
      <c r="A242" t="s">
        <v>496</v>
      </c>
      <c r="B242">
        <v>1</v>
      </c>
      <c r="D242">
        <v>1</v>
      </c>
      <c r="I242" s="22" t="s">
        <v>307</v>
      </c>
      <c r="J242" s="22" t="s">
        <v>189</v>
      </c>
    </row>
    <row r="243" spans="1:10" x14ac:dyDescent="0.25">
      <c r="A243" t="s">
        <v>368</v>
      </c>
      <c r="B243">
        <v>1</v>
      </c>
      <c r="D243">
        <v>1</v>
      </c>
      <c r="I243" s="22" t="s">
        <v>175</v>
      </c>
      <c r="J243" s="22" t="s">
        <v>189</v>
      </c>
    </row>
    <row r="244" spans="1:10" x14ac:dyDescent="0.25">
      <c r="A244" t="s">
        <v>497</v>
      </c>
      <c r="B244">
        <v>1</v>
      </c>
      <c r="D244">
        <v>1</v>
      </c>
      <c r="I244" s="22" t="s">
        <v>308</v>
      </c>
      <c r="J244" s="22" t="s">
        <v>189</v>
      </c>
    </row>
    <row r="245" spans="1:10" x14ac:dyDescent="0.25">
      <c r="A245" t="s">
        <v>498</v>
      </c>
      <c r="B245">
        <v>1</v>
      </c>
      <c r="D245">
        <v>1</v>
      </c>
      <c r="I245" s="22" t="s">
        <v>309</v>
      </c>
      <c r="J245" s="22" t="s">
        <v>189</v>
      </c>
    </row>
    <row r="246" spans="1:10" x14ac:dyDescent="0.25">
      <c r="A246" t="s">
        <v>499</v>
      </c>
      <c r="B246">
        <v>174</v>
      </c>
      <c r="C246">
        <v>1</v>
      </c>
      <c r="D246">
        <v>175</v>
      </c>
      <c r="I246" s="22" t="s">
        <v>310</v>
      </c>
      <c r="J246" s="22" t="s">
        <v>189</v>
      </c>
    </row>
    <row r="247" spans="1:10" x14ac:dyDescent="0.25">
      <c r="A247" t="s">
        <v>500</v>
      </c>
      <c r="B247">
        <v>2</v>
      </c>
      <c r="D247">
        <v>2</v>
      </c>
    </row>
    <row r="248" spans="1:10" x14ac:dyDescent="0.25">
      <c r="A248" t="s">
        <v>501</v>
      </c>
      <c r="B248">
        <v>1</v>
      </c>
      <c r="D248">
        <v>1</v>
      </c>
    </row>
    <row r="249" spans="1:10" x14ac:dyDescent="0.25">
      <c r="A249" t="s">
        <v>502</v>
      </c>
      <c r="B249">
        <v>22</v>
      </c>
      <c r="C249">
        <v>1</v>
      </c>
      <c r="D249">
        <v>23</v>
      </c>
    </row>
    <row r="250" spans="1:10" x14ac:dyDescent="0.25">
      <c r="A250" t="s">
        <v>503</v>
      </c>
      <c r="B250">
        <v>21</v>
      </c>
      <c r="D250">
        <v>21</v>
      </c>
    </row>
    <row r="251" spans="1:10" x14ac:dyDescent="0.25">
      <c r="A251" t="s">
        <v>357</v>
      </c>
      <c r="B251">
        <v>1</v>
      </c>
      <c r="D251">
        <v>1</v>
      </c>
    </row>
    <row r="252" spans="1:10" x14ac:dyDescent="0.25">
      <c r="A252" t="s">
        <v>504</v>
      </c>
      <c r="B252">
        <v>20</v>
      </c>
      <c r="D252">
        <v>20</v>
      </c>
    </row>
    <row r="253" spans="1:10" x14ac:dyDescent="0.25">
      <c r="A253" t="s">
        <v>505</v>
      </c>
      <c r="B253">
        <v>1</v>
      </c>
      <c r="D253">
        <v>1</v>
      </c>
    </row>
    <row r="254" spans="1:10" x14ac:dyDescent="0.25">
      <c r="A254" t="s">
        <v>506</v>
      </c>
      <c r="B254">
        <v>1</v>
      </c>
      <c r="D254">
        <v>1</v>
      </c>
    </row>
    <row r="255" spans="1:10" x14ac:dyDescent="0.25">
      <c r="A255" t="s">
        <v>507</v>
      </c>
      <c r="B255">
        <v>2</v>
      </c>
      <c r="D255">
        <v>2</v>
      </c>
    </row>
    <row r="256" spans="1:10" x14ac:dyDescent="0.25">
      <c r="A256" t="s">
        <v>508</v>
      </c>
      <c r="B256">
        <v>18</v>
      </c>
      <c r="D256">
        <v>18</v>
      </c>
    </row>
    <row r="257" spans="1:4" x14ac:dyDescent="0.25">
      <c r="A257" t="s">
        <v>509</v>
      </c>
      <c r="B257">
        <v>22</v>
      </c>
      <c r="D257">
        <v>22</v>
      </c>
    </row>
    <row r="258" spans="1:4" x14ac:dyDescent="0.25">
      <c r="A258" t="s">
        <v>510</v>
      </c>
      <c r="B258">
        <v>17</v>
      </c>
      <c r="D258">
        <v>17</v>
      </c>
    </row>
    <row r="259" spans="1:4" x14ac:dyDescent="0.25">
      <c r="A259" t="s">
        <v>511</v>
      </c>
      <c r="B259">
        <v>21</v>
      </c>
      <c r="D259">
        <v>21</v>
      </c>
    </row>
    <row r="260" spans="1:4" x14ac:dyDescent="0.25">
      <c r="A260" t="s">
        <v>512</v>
      </c>
      <c r="B260">
        <v>21</v>
      </c>
      <c r="D260">
        <v>21</v>
      </c>
    </row>
    <row r="261" spans="1:4" x14ac:dyDescent="0.25">
      <c r="A261" t="s">
        <v>513</v>
      </c>
      <c r="B261">
        <v>1</v>
      </c>
      <c r="D261">
        <v>1</v>
      </c>
    </row>
    <row r="262" spans="1:4" x14ac:dyDescent="0.25">
      <c r="A262" t="s">
        <v>514</v>
      </c>
      <c r="B262">
        <v>3</v>
      </c>
      <c r="D262">
        <v>3</v>
      </c>
    </row>
    <row r="263" spans="1:4" x14ac:dyDescent="0.25">
      <c r="A263" t="s">
        <v>515</v>
      </c>
      <c r="B263">
        <v>148</v>
      </c>
      <c r="C263">
        <v>3</v>
      </c>
      <c r="D263">
        <v>151</v>
      </c>
    </row>
    <row r="264" spans="1:4" x14ac:dyDescent="0.25">
      <c r="A264" t="s">
        <v>65</v>
      </c>
      <c r="B264">
        <v>1</v>
      </c>
      <c r="D264">
        <v>1</v>
      </c>
    </row>
    <row r="265" spans="1:4" x14ac:dyDescent="0.25">
      <c r="A265" t="s">
        <v>359</v>
      </c>
      <c r="B265">
        <v>1</v>
      </c>
      <c r="D265">
        <v>1</v>
      </c>
    </row>
    <row r="266" spans="1:4" x14ac:dyDescent="0.25">
      <c r="A266" t="s">
        <v>516</v>
      </c>
      <c r="B266">
        <v>20</v>
      </c>
      <c r="D266">
        <v>20</v>
      </c>
    </row>
    <row r="267" spans="1:4" x14ac:dyDescent="0.25">
      <c r="A267" t="s">
        <v>517</v>
      </c>
      <c r="B267">
        <v>18</v>
      </c>
      <c r="C267">
        <v>2</v>
      </c>
      <c r="D267">
        <v>20</v>
      </c>
    </row>
    <row r="268" spans="1:4" x14ac:dyDescent="0.25">
      <c r="A268" t="s">
        <v>518</v>
      </c>
      <c r="B268">
        <v>21</v>
      </c>
      <c r="D268">
        <v>21</v>
      </c>
    </row>
    <row r="269" spans="1:4" x14ac:dyDescent="0.25">
      <c r="A269" t="s">
        <v>519</v>
      </c>
      <c r="B269">
        <v>22</v>
      </c>
      <c r="D269">
        <v>22</v>
      </c>
    </row>
    <row r="270" spans="1:4" x14ac:dyDescent="0.25">
      <c r="A270" t="s">
        <v>520</v>
      </c>
      <c r="B270">
        <v>19</v>
      </c>
      <c r="D270">
        <v>19</v>
      </c>
    </row>
    <row r="271" spans="1:4" x14ac:dyDescent="0.25">
      <c r="A271" t="s">
        <v>521</v>
      </c>
      <c r="B271">
        <v>17</v>
      </c>
      <c r="D271">
        <v>17</v>
      </c>
    </row>
    <row r="272" spans="1:4" x14ac:dyDescent="0.25">
      <c r="A272" t="s">
        <v>522</v>
      </c>
      <c r="B272">
        <v>11</v>
      </c>
      <c r="D272">
        <v>11</v>
      </c>
    </row>
    <row r="273" spans="1:4" x14ac:dyDescent="0.25">
      <c r="A273" t="s">
        <v>523</v>
      </c>
      <c r="B273">
        <v>10</v>
      </c>
      <c r="C273">
        <v>1</v>
      </c>
      <c r="D273">
        <v>11</v>
      </c>
    </row>
    <row r="274" spans="1:4" x14ac:dyDescent="0.25">
      <c r="A274" t="s">
        <v>524</v>
      </c>
      <c r="B274">
        <v>6</v>
      </c>
      <c r="D274">
        <v>6</v>
      </c>
    </row>
    <row r="275" spans="1:4" x14ac:dyDescent="0.25">
      <c r="A275" t="s">
        <v>525</v>
      </c>
      <c r="B275">
        <v>1</v>
      </c>
      <c r="D275">
        <v>1</v>
      </c>
    </row>
    <row r="276" spans="1:4" x14ac:dyDescent="0.25">
      <c r="A276" t="s">
        <v>526</v>
      </c>
      <c r="B276">
        <v>1</v>
      </c>
      <c r="D276">
        <v>1</v>
      </c>
    </row>
    <row r="277" spans="1:4" x14ac:dyDescent="0.25">
      <c r="A277" t="s">
        <v>527</v>
      </c>
      <c r="B277">
        <v>192</v>
      </c>
      <c r="C277">
        <v>3</v>
      </c>
      <c r="D277">
        <v>195</v>
      </c>
    </row>
    <row r="278" spans="1:4" x14ac:dyDescent="0.25">
      <c r="A278" t="s">
        <v>381</v>
      </c>
      <c r="B278">
        <v>16</v>
      </c>
      <c r="C278">
        <v>1</v>
      </c>
      <c r="D278">
        <v>17</v>
      </c>
    </row>
    <row r="279" spans="1:4" x14ac:dyDescent="0.25">
      <c r="A279" t="s">
        <v>528</v>
      </c>
      <c r="B279">
        <v>17</v>
      </c>
      <c r="C279">
        <v>2</v>
      </c>
      <c r="D279">
        <v>19</v>
      </c>
    </row>
    <row r="280" spans="1:4" x14ac:dyDescent="0.25">
      <c r="A280" t="s">
        <v>529</v>
      </c>
      <c r="B280">
        <v>22</v>
      </c>
      <c r="D280">
        <v>22</v>
      </c>
    </row>
    <row r="281" spans="1:4" x14ac:dyDescent="0.25">
      <c r="A281" t="s">
        <v>530</v>
      </c>
      <c r="B281">
        <v>17</v>
      </c>
      <c r="D281">
        <v>17</v>
      </c>
    </row>
    <row r="282" spans="1:4" x14ac:dyDescent="0.25">
      <c r="A282" t="s">
        <v>382</v>
      </c>
      <c r="B282">
        <v>23</v>
      </c>
      <c r="D282">
        <v>23</v>
      </c>
    </row>
    <row r="283" spans="1:4" x14ac:dyDescent="0.25">
      <c r="A283" t="s">
        <v>531</v>
      </c>
      <c r="B283">
        <v>22</v>
      </c>
      <c r="D283">
        <v>22</v>
      </c>
    </row>
    <row r="284" spans="1:4" x14ac:dyDescent="0.25">
      <c r="A284" t="s">
        <v>532</v>
      </c>
      <c r="B284">
        <v>21</v>
      </c>
      <c r="D284">
        <v>21</v>
      </c>
    </row>
    <row r="285" spans="1:4" x14ac:dyDescent="0.25">
      <c r="A285" t="s">
        <v>533</v>
      </c>
      <c r="B285">
        <v>17</v>
      </c>
      <c r="D285">
        <v>17</v>
      </c>
    </row>
    <row r="286" spans="1:4" x14ac:dyDescent="0.25">
      <c r="A286" t="s">
        <v>534</v>
      </c>
      <c r="B286">
        <v>16</v>
      </c>
      <c r="D286">
        <v>16</v>
      </c>
    </row>
    <row r="287" spans="1:4" x14ac:dyDescent="0.25">
      <c r="A287" t="s">
        <v>535</v>
      </c>
      <c r="B287">
        <v>21</v>
      </c>
      <c r="D287">
        <v>21</v>
      </c>
    </row>
    <row r="288" spans="1:4" x14ac:dyDescent="0.25">
      <c r="A288" t="s">
        <v>536</v>
      </c>
      <c r="B288">
        <v>180</v>
      </c>
      <c r="C288">
        <v>1</v>
      </c>
      <c r="D288">
        <v>181</v>
      </c>
    </row>
    <row r="289" spans="1:4" x14ac:dyDescent="0.25">
      <c r="A289" t="s">
        <v>537</v>
      </c>
      <c r="B289">
        <v>3</v>
      </c>
      <c r="D289">
        <v>3</v>
      </c>
    </row>
    <row r="290" spans="1:4" x14ac:dyDescent="0.25">
      <c r="A290" t="s">
        <v>538</v>
      </c>
      <c r="B290">
        <v>16</v>
      </c>
      <c r="D290">
        <v>16</v>
      </c>
    </row>
    <row r="291" spans="1:4" x14ac:dyDescent="0.25">
      <c r="A291" t="s">
        <v>539</v>
      </c>
      <c r="B291">
        <v>23</v>
      </c>
      <c r="D291">
        <v>23</v>
      </c>
    </row>
    <row r="292" spans="1:4" x14ac:dyDescent="0.25">
      <c r="A292" t="s">
        <v>540</v>
      </c>
      <c r="B292">
        <v>20</v>
      </c>
      <c r="D292">
        <v>20</v>
      </c>
    </row>
    <row r="293" spans="1:4" x14ac:dyDescent="0.25">
      <c r="A293" t="s">
        <v>541</v>
      </c>
      <c r="B293">
        <v>15</v>
      </c>
      <c r="C293">
        <v>1</v>
      </c>
      <c r="D293">
        <v>16</v>
      </c>
    </row>
    <row r="294" spans="1:4" x14ac:dyDescent="0.25">
      <c r="A294" t="s">
        <v>542</v>
      </c>
      <c r="B294">
        <v>23</v>
      </c>
      <c r="D294">
        <v>23</v>
      </c>
    </row>
    <row r="295" spans="1:4" x14ac:dyDescent="0.25">
      <c r="A295" t="s">
        <v>543</v>
      </c>
      <c r="B295">
        <v>23</v>
      </c>
      <c r="D295">
        <v>23</v>
      </c>
    </row>
    <row r="296" spans="1:4" x14ac:dyDescent="0.25">
      <c r="A296" t="s">
        <v>544</v>
      </c>
      <c r="B296">
        <v>1</v>
      </c>
      <c r="D296">
        <v>1</v>
      </c>
    </row>
    <row r="297" spans="1:4" x14ac:dyDescent="0.25">
      <c r="A297" t="s">
        <v>363</v>
      </c>
      <c r="B297">
        <v>2</v>
      </c>
      <c r="D297">
        <v>2</v>
      </c>
    </row>
    <row r="298" spans="1:4" x14ac:dyDescent="0.25">
      <c r="A298" t="s">
        <v>545</v>
      </c>
      <c r="B298">
        <v>16</v>
      </c>
      <c r="D298">
        <v>16</v>
      </c>
    </row>
    <row r="299" spans="1:4" x14ac:dyDescent="0.25">
      <c r="A299" t="s">
        <v>546</v>
      </c>
      <c r="B299">
        <v>13</v>
      </c>
      <c r="D299">
        <v>13</v>
      </c>
    </row>
    <row r="300" spans="1:4" x14ac:dyDescent="0.25">
      <c r="A300" t="s">
        <v>547</v>
      </c>
      <c r="B300">
        <v>6</v>
      </c>
      <c r="D300">
        <v>6</v>
      </c>
    </row>
    <row r="301" spans="1:4" x14ac:dyDescent="0.25">
      <c r="A301" t="s">
        <v>548</v>
      </c>
      <c r="B301">
        <v>17</v>
      </c>
      <c r="D301">
        <v>17</v>
      </c>
    </row>
    <row r="302" spans="1:4" x14ac:dyDescent="0.25">
      <c r="A302" t="s">
        <v>549</v>
      </c>
      <c r="B302">
        <v>2</v>
      </c>
      <c r="D302">
        <v>2</v>
      </c>
    </row>
    <row r="303" spans="1:4" x14ac:dyDescent="0.25">
      <c r="A303">
        <v>4</v>
      </c>
      <c r="B303">
        <v>1029</v>
      </c>
      <c r="C303">
        <v>2</v>
      </c>
      <c r="D303">
        <v>1031</v>
      </c>
    </row>
    <row r="304" spans="1:4" x14ac:dyDescent="0.25">
      <c r="A304" t="s">
        <v>43</v>
      </c>
      <c r="B304">
        <v>140</v>
      </c>
      <c r="D304">
        <v>140</v>
      </c>
    </row>
    <row r="305" spans="1:4" x14ac:dyDescent="0.25">
      <c r="A305" t="s">
        <v>315</v>
      </c>
      <c r="B305">
        <v>4</v>
      </c>
      <c r="D305">
        <v>4</v>
      </c>
    </row>
    <row r="306" spans="1:4" x14ac:dyDescent="0.25">
      <c r="A306" t="s">
        <v>44</v>
      </c>
      <c r="B306">
        <v>22</v>
      </c>
      <c r="D306">
        <v>22</v>
      </c>
    </row>
    <row r="307" spans="1:4" x14ac:dyDescent="0.25">
      <c r="A307" t="s">
        <v>47</v>
      </c>
      <c r="B307">
        <v>7</v>
      </c>
      <c r="D307">
        <v>7</v>
      </c>
    </row>
    <row r="308" spans="1:4" x14ac:dyDescent="0.25">
      <c r="A308" t="s">
        <v>45</v>
      </c>
      <c r="B308">
        <v>20</v>
      </c>
      <c r="D308">
        <v>20</v>
      </c>
    </row>
    <row r="309" spans="1:4" x14ac:dyDescent="0.25">
      <c r="A309" t="s">
        <v>333</v>
      </c>
      <c r="B309">
        <v>7</v>
      </c>
      <c r="D309">
        <v>7</v>
      </c>
    </row>
    <row r="310" spans="1:4" x14ac:dyDescent="0.25">
      <c r="A310" t="s">
        <v>374</v>
      </c>
      <c r="B310">
        <v>2</v>
      </c>
      <c r="D310">
        <v>2</v>
      </c>
    </row>
    <row r="311" spans="1:4" x14ac:dyDescent="0.25">
      <c r="A311" t="s">
        <v>77</v>
      </c>
      <c r="B311">
        <v>10</v>
      </c>
      <c r="D311">
        <v>10</v>
      </c>
    </row>
    <row r="312" spans="1:4" x14ac:dyDescent="0.25">
      <c r="A312" t="s">
        <v>46</v>
      </c>
      <c r="B312">
        <v>20</v>
      </c>
      <c r="D312">
        <v>20</v>
      </c>
    </row>
    <row r="313" spans="1:4" x14ac:dyDescent="0.25">
      <c r="A313" t="s">
        <v>334</v>
      </c>
      <c r="B313">
        <v>14</v>
      </c>
      <c r="D313">
        <v>14</v>
      </c>
    </row>
    <row r="314" spans="1:4" x14ac:dyDescent="0.25">
      <c r="A314" t="s">
        <v>313</v>
      </c>
      <c r="B314">
        <v>17</v>
      </c>
      <c r="D314">
        <v>17</v>
      </c>
    </row>
    <row r="315" spans="1:4" x14ac:dyDescent="0.25">
      <c r="A315" t="s">
        <v>316</v>
      </c>
      <c r="B315">
        <v>1</v>
      </c>
      <c r="D315">
        <v>1</v>
      </c>
    </row>
    <row r="316" spans="1:4" x14ac:dyDescent="0.25">
      <c r="A316" t="s">
        <v>331</v>
      </c>
      <c r="B316">
        <v>1</v>
      </c>
      <c r="D316">
        <v>1</v>
      </c>
    </row>
    <row r="317" spans="1:4" x14ac:dyDescent="0.25">
      <c r="A317" t="s">
        <v>335</v>
      </c>
      <c r="B317">
        <v>12</v>
      </c>
      <c r="D317">
        <v>12</v>
      </c>
    </row>
    <row r="318" spans="1:4" x14ac:dyDescent="0.25">
      <c r="A318" t="s">
        <v>360</v>
      </c>
      <c r="B318">
        <v>1</v>
      </c>
      <c r="D318">
        <v>1</v>
      </c>
    </row>
    <row r="319" spans="1:4" x14ac:dyDescent="0.25">
      <c r="A319" t="s">
        <v>361</v>
      </c>
      <c r="B319">
        <v>1</v>
      </c>
      <c r="D319">
        <v>1</v>
      </c>
    </row>
    <row r="320" spans="1:4" x14ac:dyDescent="0.25">
      <c r="A320" t="s">
        <v>367</v>
      </c>
      <c r="B320">
        <v>1</v>
      </c>
      <c r="D320">
        <v>1</v>
      </c>
    </row>
    <row r="321" spans="1:4" x14ac:dyDescent="0.25">
      <c r="A321" t="s">
        <v>48</v>
      </c>
      <c r="B321">
        <v>147</v>
      </c>
      <c r="C321">
        <v>2</v>
      </c>
      <c r="D321">
        <v>149</v>
      </c>
    </row>
    <row r="322" spans="1:4" x14ac:dyDescent="0.25">
      <c r="A322" t="s">
        <v>50</v>
      </c>
      <c r="B322">
        <v>20</v>
      </c>
      <c r="D322">
        <v>20</v>
      </c>
    </row>
    <row r="323" spans="1:4" x14ac:dyDescent="0.25">
      <c r="A323" t="s">
        <v>366</v>
      </c>
      <c r="B323">
        <v>6</v>
      </c>
      <c r="D323">
        <v>6</v>
      </c>
    </row>
    <row r="324" spans="1:4" x14ac:dyDescent="0.25">
      <c r="A324" t="s">
        <v>51</v>
      </c>
      <c r="B324">
        <v>17</v>
      </c>
      <c r="C324">
        <v>2</v>
      </c>
      <c r="D324">
        <v>19</v>
      </c>
    </row>
    <row r="325" spans="1:4" x14ac:dyDescent="0.25">
      <c r="A325" t="s">
        <v>78</v>
      </c>
      <c r="B325">
        <v>20</v>
      </c>
      <c r="D325">
        <v>20</v>
      </c>
    </row>
    <row r="326" spans="1:4" x14ac:dyDescent="0.25">
      <c r="A326" t="s">
        <v>49</v>
      </c>
      <c r="B326">
        <v>21</v>
      </c>
      <c r="D326">
        <v>21</v>
      </c>
    </row>
    <row r="327" spans="1:4" x14ac:dyDescent="0.25">
      <c r="A327" t="s">
        <v>54</v>
      </c>
      <c r="B327">
        <v>20</v>
      </c>
      <c r="D327">
        <v>20</v>
      </c>
    </row>
    <row r="328" spans="1:4" x14ac:dyDescent="0.25">
      <c r="A328" t="s">
        <v>53</v>
      </c>
      <c r="B328">
        <v>13</v>
      </c>
      <c r="D328">
        <v>13</v>
      </c>
    </row>
    <row r="329" spans="1:4" x14ac:dyDescent="0.25">
      <c r="A329" t="s">
        <v>52</v>
      </c>
      <c r="B329">
        <v>11</v>
      </c>
      <c r="D329">
        <v>11</v>
      </c>
    </row>
    <row r="330" spans="1:4" x14ac:dyDescent="0.25">
      <c r="A330" t="s">
        <v>317</v>
      </c>
      <c r="B330">
        <v>19</v>
      </c>
      <c r="D330">
        <v>19</v>
      </c>
    </row>
    <row r="331" spans="1:4" x14ac:dyDescent="0.25">
      <c r="A331" t="s">
        <v>55</v>
      </c>
      <c r="B331">
        <v>140</v>
      </c>
      <c r="D331">
        <v>140</v>
      </c>
    </row>
    <row r="332" spans="1:4" x14ac:dyDescent="0.25">
      <c r="A332" t="s">
        <v>62</v>
      </c>
      <c r="B332">
        <v>3</v>
      </c>
      <c r="D332">
        <v>3</v>
      </c>
    </row>
    <row r="333" spans="1:4" x14ac:dyDescent="0.25">
      <c r="A333" t="s">
        <v>61</v>
      </c>
      <c r="B333">
        <v>20</v>
      </c>
      <c r="D333">
        <v>20</v>
      </c>
    </row>
    <row r="334" spans="1:4" x14ac:dyDescent="0.25">
      <c r="A334" t="s">
        <v>56</v>
      </c>
      <c r="B334">
        <v>17</v>
      </c>
      <c r="D334">
        <v>17</v>
      </c>
    </row>
    <row r="335" spans="1:4" x14ac:dyDescent="0.25">
      <c r="A335" t="s">
        <v>58</v>
      </c>
      <c r="B335">
        <v>15</v>
      </c>
      <c r="D335">
        <v>15</v>
      </c>
    </row>
    <row r="336" spans="1:4" x14ac:dyDescent="0.25">
      <c r="A336" t="s">
        <v>355</v>
      </c>
      <c r="B336">
        <v>1</v>
      </c>
      <c r="D336">
        <v>1</v>
      </c>
    </row>
    <row r="337" spans="1:4" x14ac:dyDescent="0.25">
      <c r="A337" t="s">
        <v>59</v>
      </c>
      <c r="B337">
        <v>13</v>
      </c>
      <c r="D337">
        <v>13</v>
      </c>
    </row>
    <row r="338" spans="1:4" x14ac:dyDescent="0.25">
      <c r="A338" t="s">
        <v>60</v>
      </c>
      <c r="B338">
        <v>21</v>
      </c>
      <c r="D338">
        <v>21</v>
      </c>
    </row>
    <row r="339" spans="1:4" x14ac:dyDescent="0.25">
      <c r="A339" t="s">
        <v>57</v>
      </c>
      <c r="B339">
        <v>20</v>
      </c>
      <c r="D339">
        <v>20</v>
      </c>
    </row>
    <row r="340" spans="1:4" x14ac:dyDescent="0.25">
      <c r="A340" t="s">
        <v>311</v>
      </c>
      <c r="B340">
        <v>17</v>
      </c>
      <c r="D340">
        <v>17</v>
      </c>
    </row>
    <row r="341" spans="1:4" x14ac:dyDescent="0.25">
      <c r="A341" t="s">
        <v>336</v>
      </c>
      <c r="B341">
        <v>3</v>
      </c>
      <c r="D341">
        <v>3</v>
      </c>
    </row>
    <row r="342" spans="1:4" x14ac:dyDescent="0.25">
      <c r="A342" t="s">
        <v>356</v>
      </c>
      <c r="B342">
        <v>7</v>
      </c>
      <c r="D342">
        <v>7</v>
      </c>
    </row>
    <row r="343" spans="1:4" x14ac:dyDescent="0.25">
      <c r="A343" t="s">
        <v>371</v>
      </c>
      <c r="B343">
        <v>1</v>
      </c>
      <c r="D343">
        <v>1</v>
      </c>
    </row>
    <row r="344" spans="1:4" x14ac:dyDescent="0.25">
      <c r="A344" t="s">
        <v>372</v>
      </c>
      <c r="B344">
        <v>2</v>
      </c>
      <c r="D344">
        <v>2</v>
      </c>
    </row>
    <row r="345" spans="1:4" x14ac:dyDescent="0.25">
      <c r="A345" t="s">
        <v>337</v>
      </c>
      <c r="B345">
        <v>165</v>
      </c>
      <c r="D345">
        <v>165</v>
      </c>
    </row>
    <row r="346" spans="1:4" x14ac:dyDescent="0.25">
      <c r="A346" t="s">
        <v>338</v>
      </c>
      <c r="B346">
        <v>4</v>
      </c>
      <c r="D346">
        <v>4</v>
      </c>
    </row>
    <row r="347" spans="1:4" x14ac:dyDescent="0.25">
      <c r="A347" t="s">
        <v>339</v>
      </c>
      <c r="B347">
        <v>4</v>
      </c>
      <c r="D347">
        <v>4</v>
      </c>
    </row>
    <row r="348" spans="1:4" x14ac:dyDescent="0.25">
      <c r="A348" t="s">
        <v>340</v>
      </c>
      <c r="B348">
        <v>6</v>
      </c>
      <c r="D348">
        <v>6</v>
      </c>
    </row>
    <row r="349" spans="1:4" x14ac:dyDescent="0.25">
      <c r="A349" t="s">
        <v>341</v>
      </c>
      <c r="B349">
        <v>16</v>
      </c>
      <c r="D349">
        <v>16</v>
      </c>
    </row>
    <row r="350" spans="1:4" x14ac:dyDescent="0.25">
      <c r="A350" t="s">
        <v>342</v>
      </c>
      <c r="B350">
        <v>20</v>
      </c>
      <c r="D350">
        <v>20</v>
      </c>
    </row>
    <row r="351" spans="1:4" x14ac:dyDescent="0.25">
      <c r="A351" t="s">
        <v>343</v>
      </c>
      <c r="B351">
        <v>19</v>
      </c>
      <c r="D351">
        <v>19</v>
      </c>
    </row>
    <row r="352" spans="1:4" x14ac:dyDescent="0.25">
      <c r="A352" t="s">
        <v>344</v>
      </c>
      <c r="B352">
        <v>2</v>
      </c>
      <c r="D352">
        <v>2</v>
      </c>
    </row>
    <row r="353" spans="1:4" x14ac:dyDescent="0.25">
      <c r="A353" t="s">
        <v>345</v>
      </c>
      <c r="B353">
        <v>3</v>
      </c>
      <c r="D353">
        <v>3</v>
      </c>
    </row>
    <row r="354" spans="1:4" x14ac:dyDescent="0.25">
      <c r="A354" t="s">
        <v>346</v>
      </c>
      <c r="B354">
        <v>16</v>
      </c>
      <c r="D354">
        <v>16</v>
      </c>
    </row>
    <row r="355" spans="1:4" x14ac:dyDescent="0.25">
      <c r="A355" t="s">
        <v>347</v>
      </c>
      <c r="B355">
        <v>1</v>
      </c>
      <c r="D355">
        <v>1</v>
      </c>
    </row>
    <row r="356" spans="1:4" x14ac:dyDescent="0.25">
      <c r="A356" t="s">
        <v>348</v>
      </c>
      <c r="B356">
        <v>23</v>
      </c>
      <c r="D356">
        <v>23</v>
      </c>
    </row>
    <row r="357" spans="1:4" x14ac:dyDescent="0.25">
      <c r="A357" t="s">
        <v>349</v>
      </c>
      <c r="B357">
        <v>3</v>
      </c>
      <c r="D357">
        <v>3</v>
      </c>
    </row>
    <row r="358" spans="1:4" x14ac:dyDescent="0.25">
      <c r="A358" t="s">
        <v>350</v>
      </c>
      <c r="B358">
        <v>19</v>
      </c>
      <c r="D358">
        <v>19</v>
      </c>
    </row>
    <row r="359" spans="1:4" x14ac:dyDescent="0.25">
      <c r="A359" t="s">
        <v>351</v>
      </c>
      <c r="B359">
        <v>1</v>
      </c>
      <c r="D359">
        <v>1</v>
      </c>
    </row>
    <row r="360" spans="1:4" x14ac:dyDescent="0.25">
      <c r="A360" t="s">
        <v>352</v>
      </c>
      <c r="B360">
        <v>2</v>
      </c>
      <c r="D360">
        <v>2</v>
      </c>
    </row>
    <row r="361" spans="1:4" x14ac:dyDescent="0.25">
      <c r="A361" t="s">
        <v>162</v>
      </c>
      <c r="B361">
        <v>1</v>
      </c>
      <c r="D361">
        <v>1</v>
      </c>
    </row>
    <row r="362" spans="1:4" x14ac:dyDescent="0.25">
      <c r="A362" t="s">
        <v>353</v>
      </c>
      <c r="B362">
        <v>15</v>
      </c>
      <c r="D362">
        <v>15</v>
      </c>
    </row>
    <row r="363" spans="1:4" x14ac:dyDescent="0.25">
      <c r="A363" t="s">
        <v>362</v>
      </c>
      <c r="B363">
        <v>2</v>
      </c>
      <c r="D363">
        <v>2</v>
      </c>
    </row>
    <row r="364" spans="1:4" x14ac:dyDescent="0.25">
      <c r="A364" t="s">
        <v>368</v>
      </c>
      <c r="B364">
        <v>7</v>
      </c>
      <c r="D364">
        <v>7</v>
      </c>
    </row>
    <row r="365" spans="1:4" x14ac:dyDescent="0.25">
      <c r="A365" t="s">
        <v>373</v>
      </c>
      <c r="B365">
        <v>1</v>
      </c>
      <c r="D365">
        <v>1</v>
      </c>
    </row>
    <row r="366" spans="1:4" x14ac:dyDescent="0.25">
      <c r="A366" t="s">
        <v>63</v>
      </c>
      <c r="B366">
        <v>152</v>
      </c>
      <c r="D366">
        <v>152</v>
      </c>
    </row>
    <row r="367" spans="1:4" x14ac:dyDescent="0.25">
      <c r="A367" t="s">
        <v>64</v>
      </c>
      <c r="B367">
        <v>18</v>
      </c>
      <c r="D367">
        <v>18</v>
      </c>
    </row>
    <row r="368" spans="1:4" x14ac:dyDescent="0.25">
      <c r="A368" t="s">
        <v>65</v>
      </c>
      <c r="B368">
        <v>21</v>
      </c>
      <c r="D368">
        <v>21</v>
      </c>
    </row>
    <row r="369" spans="1:4" x14ac:dyDescent="0.25">
      <c r="A369" t="s">
        <v>80</v>
      </c>
      <c r="B369">
        <v>15</v>
      </c>
      <c r="D369">
        <v>15</v>
      </c>
    </row>
    <row r="370" spans="1:4" x14ac:dyDescent="0.25">
      <c r="A370" t="s">
        <v>357</v>
      </c>
      <c r="B370">
        <v>1</v>
      </c>
      <c r="D370">
        <v>1</v>
      </c>
    </row>
    <row r="371" spans="1:4" x14ac:dyDescent="0.25">
      <c r="A371" t="s">
        <v>66</v>
      </c>
      <c r="B371">
        <v>15</v>
      </c>
      <c r="D371">
        <v>15</v>
      </c>
    </row>
    <row r="372" spans="1:4" x14ac:dyDescent="0.25">
      <c r="A372" t="s">
        <v>67</v>
      </c>
      <c r="B372">
        <v>19</v>
      </c>
      <c r="D372">
        <v>19</v>
      </c>
    </row>
    <row r="373" spans="1:4" x14ac:dyDescent="0.25">
      <c r="A373" t="s">
        <v>68</v>
      </c>
      <c r="B373">
        <v>18</v>
      </c>
      <c r="D373">
        <v>18</v>
      </c>
    </row>
    <row r="374" spans="1:4" x14ac:dyDescent="0.25">
      <c r="A374" t="s">
        <v>70</v>
      </c>
      <c r="B374">
        <v>11</v>
      </c>
      <c r="D374">
        <v>11</v>
      </c>
    </row>
    <row r="375" spans="1:4" x14ac:dyDescent="0.25">
      <c r="A375" t="s">
        <v>69</v>
      </c>
      <c r="B375">
        <v>18</v>
      </c>
      <c r="D375">
        <v>18</v>
      </c>
    </row>
    <row r="376" spans="1:4" x14ac:dyDescent="0.25">
      <c r="A376" t="s">
        <v>318</v>
      </c>
      <c r="B376">
        <v>11</v>
      </c>
      <c r="D376">
        <v>11</v>
      </c>
    </row>
    <row r="377" spans="1:4" x14ac:dyDescent="0.25">
      <c r="A377" t="s">
        <v>375</v>
      </c>
      <c r="B377">
        <v>3</v>
      </c>
      <c r="D377">
        <v>3</v>
      </c>
    </row>
    <row r="378" spans="1:4" x14ac:dyDescent="0.25">
      <c r="A378" t="s">
        <v>358</v>
      </c>
      <c r="B378">
        <v>2</v>
      </c>
      <c r="D378">
        <v>2</v>
      </c>
    </row>
    <row r="379" spans="1:4" x14ac:dyDescent="0.25">
      <c r="A379" t="s">
        <v>37</v>
      </c>
      <c r="B379">
        <v>146</v>
      </c>
      <c r="D379">
        <v>146</v>
      </c>
    </row>
    <row r="380" spans="1:4" x14ac:dyDescent="0.25">
      <c r="A380" t="s">
        <v>319</v>
      </c>
      <c r="B380">
        <v>19</v>
      </c>
      <c r="D380">
        <v>19</v>
      </c>
    </row>
    <row r="381" spans="1:4" x14ac:dyDescent="0.25">
      <c r="A381" t="s">
        <v>320</v>
      </c>
      <c r="B381">
        <v>17</v>
      </c>
      <c r="D381">
        <v>17</v>
      </c>
    </row>
    <row r="382" spans="1:4" x14ac:dyDescent="0.25">
      <c r="A382" t="s">
        <v>321</v>
      </c>
      <c r="B382">
        <v>17</v>
      </c>
      <c r="D382">
        <v>17</v>
      </c>
    </row>
    <row r="383" spans="1:4" x14ac:dyDescent="0.25">
      <c r="A383" t="s">
        <v>332</v>
      </c>
      <c r="B383">
        <v>1</v>
      </c>
      <c r="D383">
        <v>1</v>
      </c>
    </row>
    <row r="384" spans="1:4" x14ac:dyDescent="0.25">
      <c r="A384" t="s">
        <v>333</v>
      </c>
      <c r="B384">
        <v>1</v>
      </c>
      <c r="D384">
        <v>1</v>
      </c>
    </row>
    <row r="385" spans="1:4" x14ac:dyDescent="0.25">
      <c r="A385" t="s">
        <v>322</v>
      </c>
      <c r="B385">
        <v>19</v>
      </c>
      <c r="D385">
        <v>19</v>
      </c>
    </row>
    <row r="386" spans="1:4" x14ac:dyDescent="0.25">
      <c r="A386" t="s">
        <v>359</v>
      </c>
      <c r="B386">
        <v>14</v>
      </c>
      <c r="D386">
        <v>14</v>
      </c>
    </row>
    <row r="387" spans="1:4" x14ac:dyDescent="0.25">
      <c r="A387" t="s">
        <v>323</v>
      </c>
      <c r="B387">
        <v>20</v>
      </c>
      <c r="D387">
        <v>20</v>
      </c>
    </row>
    <row r="388" spans="1:4" x14ac:dyDescent="0.25">
      <c r="A388" t="s">
        <v>324</v>
      </c>
      <c r="B388">
        <v>19</v>
      </c>
      <c r="D388">
        <v>19</v>
      </c>
    </row>
    <row r="389" spans="1:4" x14ac:dyDescent="0.25">
      <c r="A389" t="s">
        <v>325</v>
      </c>
      <c r="B389">
        <v>14</v>
      </c>
      <c r="D389">
        <v>14</v>
      </c>
    </row>
    <row r="390" spans="1:4" x14ac:dyDescent="0.25">
      <c r="A390" t="s">
        <v>326</v>
      </c>
      <c r="B390">
        <v>2</v>
      </c>
      <c r="D390">
        <v>2</v>
      </c>
    </row>
    <row r="391" spans="1:4" x14ac:dyDescent="0.25">
      <c r="A391" t="s">
        <v>327</v>
      </c>
      <c r="B391">
        <v>1</v>
      </c>
      <c r="D391">
        <v>1</v>
      </c>
    </row>
    <row r="392" spans="1:4" x14ac:dyDescent="0.25">
      <c r="A392" t="s">
        <v>377</v>
      </c>
      <c r="B392">
        <v>2</v>
      </c>
      <c r="D392">
        <v>2</v>
      </c>
    </row>
    <row r="393" spans="1:4" x14ac:dyDescent="0.25">
      <c r="A393" t="s">
        <v>71</v>
      </c>
      <c r="B393">
        <v>139</v>
      </c>
      <c r="D393">
        <v>139</v>
      </c>
    </row>
    <row r="394" spans="1:4" x14ac:dyDescent="0.25">
      <c r="A394" t="s">
        <v>328</v>
      </c>
      <c r="B394">
        <v>15</v>
      </c>
      <c r="D394">
        <v>15</v>
      </c>
    </row>
    <row r="395" spans="1:4" x14ac:dyDescent="0.25">
      <c r="A395" t="s">
        <v>329</v>
      </c>
      <c r="B395">
        <v>15</v>
      </c>
      <c r="D395">
        <v>15</v>
      </c>
    </row>
    <row r="396" spans="1:4" x14ac:dyDescent="0.25">
      <c r="A396" t="s">
        <v>76</v>
      </c>
      <c r="B396">
        <v>19</v>
      </c>
      <c r="D396">
        <v>19</v>
      </c>
    </row>
    <row r="397" spans="1:4" x14ac:dyDescent="0.25">
      <c r="A397" t="s">
        <v>72</v>
      </c>
      <c r="B397">
        <v>10</v>
      </c>
      <c r="D397">
        <v>10</v>
      </c>
    </row>
    <row r="398" spans="1:4" x14ac:dyDescent="0.25">
      <c r="A398" t="s">
        <v>75</v>
      </c>
      <c r="B398">
        <v>14</v>
      </c>
      <c r="D398">
        <v>14</v>
      </c>
    </row>
    <row r="399" spans="1:4" x14ac:dyDescent="0.25">
      <c r="A399" t="s">
        <v>330</v>
      </c>
      <c r="B399">
        <v>9</v>
      </c>
      <c r="D399">
        <v>9</v>
      </c>
    </row>
    <row r="400" spans="1:4" x14ac:dyDescent="0.25">
      <c r="A400" t="s">
        <v>73</v>
      </c>
      <c r="B400">
        <v>10</v>
      </c>
      <c r="D400">
        <v>10</v>
      </c>
    </row>
    <row r="401" spans="1:4" x14ac:dyDescent="0.25">
      <c r="A401" t="s">
        <v>79</v>
      </c>
      <c r="B401">
        <v>17</v>
      </c>
      <c r="D401">
        <v>17</v>
      </c>
    </row>
    <row r="402" spans="1:4" x14ac:dyDescent="0.25">
      <c r="A402" t="s">
        <v>74</v>
      </c>
      <c r="B402">
        <v>11</v>
      </c>
      <c r="D402">
        <v>11</v>
      </c>
    </row>
    <row r="403" spans="1:4" x14ac:dyDescent="0.25">
      <c r="A403" t="s">
        <v>363</v>
      </c>
      <c r="B403">
        <v>1</v>
      </c>
      <c r="D403">
        <v>1</v>
      </c>
    </row>
    <row r="404" spans="1:4" x14ac:dyDescent="0.25">
      <c r="A404" t="s">
        <v>314</v>
      </c>
      <c r="B404">
        <v>11</v>
      </c>
      <c r="D404">
        <v>11</v>
      </c>
    </row>
    <row r="405" spans="1:4" x14ac:dyDescent="0.25">
      <c r="A405" t="s">
        <v>364</v>
      </c>
      <c r="B405">
        <v>1</v>
      </c>
      <c r="D405">
        <v>1</v>
      </c>
    </row>
    <row r="406" spans="1:4" x14ac:dyDescent="0.25">
      <c r="A406" t="s">
        <v>365</v>
      </c>
      <c r="B406">
        <v>1</v>
      </c>
      <c r="D406">
        <v>1</v>
      </c>
    </row>
    <row r="407" spans="1:4" x14ac:dyDescent="0.25">
      <c r="A407" t="s">
        <v>369</v>
      </c>
      <c r="B407">
        <v>1</v>
      </c>
      <c r="D407">
        <v>1</v>
      </c>
    </row>
    <row r="408" spans="1:4" x14ac:dyDescent="0.25">
      <c r="A408" t="s">
        <v>370</v>
      </c>
      <c r="B408">
        <v>1</v>
      </c>
      <c r="D408">
        <v>1</v>
      </c>
    </row>
    <row r="409" spans="1:4" x14ac:dyDescent="0.25">
      <c r="A409" t="s">
        <v>376</v>
      </c>
      <c r="B409">
        <v>3</v>
      </c>
      <c r="D409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8"/>
  <sheetViews>
    <sheetView topLeftCell="B1" workbookViewId="0">
      <selection activeCell="B1" sqref="B1:T1"/>
    </sheetView>
  </sheetViews>
  <sheetFormatPr defaultColWidth="0" defaultRowHeight="15" zeroHeight="1" x14ac:dyDescent="0.25"/>
  <cols>
    <col min="1" max="1" width="3" style="14" hidden="1" customWidth="1"/>
    <col min="2" max="2" width="21.140625" style="14" bestFit="1" customWidth="1"/>
    <col min="3" max="3" width="17.28515625" style="14" bestFit="1" customWidth="1"/>
    <col min="4" max="4" width="7.28515625" style="14" bestFit="1" customWidth="1"/>
    <col min="5" max="5" width="4.7109375" style="14" bestFit="1" customWidth="1"/>
    <col min="6" max="6" width="2" style="14" customWidth="1"/>
    <col min="7" max="7" width="18" style="14" bestFit="1" customWidth="1"/>
    <col min="8" max="8" width="17.28515625" style="14" bestFit="1" customWidth="1"/>
    <col min="9" max="9" width="7.28515625" style="14" bestFit="1" customWidth="1"/>
    <col min="10" max="10" width="4.7109375" style="14" bestFit="1" customWidth="1"/>
    <col min="11" max="11" width="2.140625" style="14" customWidth="1"/>
    <col min="12" max="12" width="20.140625" style="14" bestFit="1" customWidth="1"/>
    <col min="13" max="13" width="17.28515625" style="14" bestFit="1" customWidth="1"/>
    <col min="14" max="14" width="7.28515625" style="14" bestFit="1" customWidth="1"/>
    <col min="15" max="15" width="4.7109375" style="14" bestFit="1" customWidth="1"/>
    <col min="16" max="16" width="2.28515625" style="14" customWidth="1"/>
    <col min="17" max="17" width="21.140625" style="14" bestFit="1" customWidth="1"/>
    <col min="18" max="18" width="17.28515625" style="14" bestFit="1" customWidth="1"/>
    <col min="19" max="19" width="7.28515625" style="14" bestFit="1" customWidth="1"/>
    <col min="20" max="20" width="4.7109375" style="14" bestFit="1" customWidth="1"/>
    <col min="21" max="21" width="9.140625" style="14" customWidth="1"/>
    <col min="22" max="16384" width="9.140625" style="14" hidden="1"/>
  </cols>
  <sheetData>
    <row r="1" spans="1:20" ht="15.75" x14ac:dyDescent="0.25">
      <c r="B1" s="34" t="s">
        <v>42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6" customHeight="1" x14ac:dyDescent="0.25"/>
    <row r="3" spans="1:20" x14ac:dyDescent="0.25">
      <c r="B3" s="33" t="s">
        <v>20</v>
      </c>
      <c r="C3" s="33"/>
      <c r="D3" s="33"/>
      <c r="E3" s="33"/>
      <c r="G3" s="33" t="s">
        <v>26</v>
      </c>
      <c r="H3" s="33"/>
      <c r="I3" s="33"/>
      <c r="J3" s="33"/>
      <c r="L3" s="33" t="s">
        <v>27</v>
      </c>
      <c r="M3" s="33"/>
      <c r="N3" s="33"/>
      <c r="O3" s="33"/>
      <c r="Q3" s="33" t="s">
        <v>28</v>
      </c>
      <c r="R3" s="33"/>
      <c r="S3" s="33"/>
      <c r="T3" s="33"/>
    </row>
    <row r="4" spans="1:20" x14ac:dyDescent="0.25">
      <c r="B4" s="11" t="s">
        <v>17</v>
      </c>
      <c r="C4" s="11" t="s">
        <v>18</v>
      </c>
      <c r="D4" s="11" t="s">
        <v>19</v>
      </c>
      <c r="E4" s="12" t="s">
        <v>12</v>
      </c>
      <c r="G4" s="11" t="s">
        <v>17</v>
      </c>
      <c r="H4" s="11" t="s">
        <v>18</v>
      </c>
      <c r="I4" s="11" t="s">
        <v>19</v>
      </c>
      <c r="J4" s="11" t="s">
        <v>5</v>
      </c>
      <c r="L4" s="11" t="s">
        <v>17</v>
      </c>
      <c r="M4" s="11" t="s">
        <v>18</v>
      </c>
      <c r="N4" s="11" t="s">
        <v>19</v>
      </c>
      <c r="O4" s="11" t="s">
        <v>6</v>
      </c>
      <c r="Q4" s="11" t="s">
        <v>17</v>
      </c>
      <c r="R4" s="11" t="s">
        <v>18</v>
      </c>
      <c r="S4" s="11" t="s">
        <v>19</v>
      </c>
      <c r="T4" s="11" t="s">
        <v>7</v>
      </c>
    </row>
    <row r="5" spans="1:20" x14ac:dyDescent="0.25">
      <c r="A5" s="14">
        <v>1</v>
      </c>
      <c r="B5" s="15" t="s">
        <v>313</v>
      </c>
      <c r="C5" s="15" t="s">
        <v>43</v>
      </c>
      <c r="D5" s="15">
        <v>25</v>
      </c>
      <c r="E5" s="15">
        <v>379</v>
      </c>
      <c r="G5" s="15" t="s">
        <v>45</v>
      </c>
      <c r="H5" s="15" t="s">
        <v>43</v>
      </c>
      <c r="I5" s="15">
        <v>26</v>
      </c>
      <c r="J5" s="15">
        <v>253</v>
      </c>
      <c r="L5" s="15" t="s">
        <v>49</v>
      </c>
      <c r="M5" s="15" t="s">
        <v>48</v>
      </c>
      <c r="N5" s="15">
        <v>29</v>
      </c>
      <c r="O5" s="15">
        <v>103</v>
      </c>
      <c r="Q5" s="15" t="s">
        <v>342</v>
      </c>
      <c r="R5" s="15" t="s">
        <v>337</v>
      </c>
      <c r="S5" s="15">
        <v>26</v>
      </c>
      <c r="T5" s="15">
        <v>68</v>
      </c>
    </row>
    <row r="6" spans="1:20" x14ac:dyDescent="0.25">
      <c r="A6" s="14">
        <v>2</v>
      </c>
      <c r="B6" s="15" t="s">
        <v>50</v>
      </c>
      <c r="C6" s="15" t="s">
        <v>48</v>
      </c>
      <c r="D6" s="15">
        <v>29</v>
      </c>
      <c r="E6" s="15">
        <v>375</v>
      </c>
      <c r="G6" s="15" t="s">
        <v>341</v>
      </c>
      <c r="H6" s="15" t="s">
        <v>337</v>
      </c>
      <c r="I6" s="15">
        <v>21</v>
      </c>
      <c r="J6" s="15">
        <v>253</v>
      </c>
      <c r="L6" s="15" t="s">
        <v>323</v>
      </c>
      <c r="M6" s="15" t="s">
        <v>37</v>
      </c>
      <c r="N6" s="15">
        <v>27</v>
      </c>
      <c r="O6" s="15">
        <v>97</v>
      </c>
      <c r="Q6" s="15" t="s">
        <v>49</v>
      </c>
      <c r="R6" s="15" t="s">
        <v>48</v>
      </c>
      <c r="S6" s="15">
        <v>29</v>
      </c>
      <c r="T6" s="15">
        <v>64</v>
      </c>
    </row>
    <row r="7" spans="1:20" x14ac:dyDescent="0.25">
      <c r="A7" s="14">
        <v>3</v>
      </c>
      <c r="B7" s="15" t="s">
        <v>317</v>
      </c>
      <c r="C7" s="15" t="s">
        <v>48</v>
      </c>
      <c r="D7" s="15">
        <v>28</v>
      </c>
      <c r="E7" s="15">
        <v>363</v>
      </c>
      <c r="G7" s="15" t="s">
        <v>324</v>
      </c>
      <c r="H7" s="15" t="s">
        <v>37</v>
      </c>
      <c r="I7" s="15">
        <v>27</v>
      </c>
      <c r="J7" s="15">
        <v>253</v>
      </c>
      <c r="L7" s="15" t="s">
        <v>77</v>
      </c>
      <c r="M7" s="15" t="s">
        <v>43</v>
      </c>
      <c r="N7" s="15">
        <v>17</v>
      </c>
      <c r="O7" s="15">
        <v>75</v>
      </c>
      <c r="Q7" s="15" t="s">
        <v>334</v>
      </c>
      <c r="R7" s="15" t="s">
        <v>43</v>
      </c>
      <c r="S7" s="15">
        <v>20</v>
      </c>
      <c r="T7" s="15">
        <v>52</v>
      </c>
    </row>
    <row r="8" spans="1:20" x14ac:dyDescent="0.25">
      <c r="A8" s="18">
        <v>4</v>
      </c>
      <c r="B8" s="15" t="s">
        <v>44</v>
      </c>
      <c r="C8" s="15" t="s">
        <v>43</v>
      </c>
      <c r="D8" s="15">
        <v>30</v>
      </c>
      <c r="E8" s="15">
        <v>335</v>
      </c>
      <c r="G8" s="15" t="s">
        <v>67</v>
      </c>
      <c r="H8" s="15" t="s">
        <v>63</v>
      </c>
      <c r="I8" s="15">
        <v>25</v>
      </c>
      <c r="J8" s="15">
        <v>249</v>
      </c>
      <c r="L8" s="15" t="s">
        <v>313</v>
      </c>
      <c r="M8" s="15" t="s">
        <v>43</v>
      </c>
      <c r="N8" s="15">
        <v>25</v>
      </c>
      <c r="O8" s="15">
        <v>73</v>
      </c>
      <c r="Q8" s="15" t="s">
        <v>313</v>
      </c>
      <c r="R8" s="15" t="s">
        <v>43</v>
      </c>
      <c r="S8" s="15">
        <v>25</v>
      </c>
      <c r="T8" s="15">
        <v>51</v>
      </c>
    </row>
    <row r="9" spans="1:20" x14ac:dyDescent="0.25">
      <c r="A9" s="18">
        <v>5</v>
      </c>
      <c r="B9" s="15" t="s">
        <v>45</v>
      </c>
      <c r="C9" s="15" t="s">
        <v>43</v>
      </c>
      <c r="D9" s="15">
        <v>26</v>
      </c>
      <c r="E9" s="15">
        <v>294</v>
      </c>
      <c r="G9" s="15" t="s">
        <v>78</v>
      </c>
      <c r="H9" s="15" t="s">
        <v>48</v>
      </c>
      <c r="I9" s="15">
        <v>28</v>
      </c>
      <c r="J9" s="15">
        <v>244</v>
      </c>
      <c r="L9" s="15" t="s">
        <v>57</v>
      </c>
      <c r="M9" s="15" t="s">
        <v>55</v>
      </c>
      <c r="N9" s="15">
        <v>29</v>
      </c>
      <c r="O9" s="15">
        <v>70</v>
      </c>
      <c r="Q9" s="15" t="s">
        <v>61</v>
      </c>
      <c r="R9" s="15" t="s">
        <v>55</v>
      </c>
      <c r="S9" s="15">
        <v>27</v>
      </c>
      <c r="T9" s="15">
        <v>46</v>
      </c>
    </row>
    <row r="10" spans="1:20" x14ac:dyDescent="0.25">
      <c r="A10" s="18">
        <v>6</v>
      </c>
      <c r="B10" s="15" t="s">
        <v>321</v>
      </c>
      <c r="C10" s="15" t="s">
        <v>37</v>
      </c>
      <c r="D10" s="15">
        <v>24</v>
      </c>
      <c r="E10" s="15">
        <v>286</v>
      </c>
      <c r="G10" s="15" t="s">
        <v>56</v>
      </c>
      <c r="H10" s="15" t="s">
        <v>55</v>
      </c>
      <c r="I10" s="15">
        <v>24</v>
      </c>
      <c r="J10" s="15">
        <v>216</v>
      </c>
      <c r="L10" s="15" t="s">
        <v>50</v>
      </c>
      <c r="M10" s="15" t="s">
        <v>48</v>
      </c>
      <c r="N10" s="15">
        <v>29</v>
      </c>
      <c r="O10" s="15">
        <v>53</v>
      </c>
      <c r="Q10" s="15" t="s">
        <v>348</v>
      </c>
      <c r="R10" s="15" t="s">
        <v>337</v>
      </c>
      <c r="S10" s="15">
        <v>31</v>
      </c>
      <c r="T10" s="15">
        <v>45</v>
      </c>
    </row>
    <row r="11" spans="1:20" x14ac:dyDescent="0.25">
      <c r="A11" s="18">
        <v>7</v>
      </c>
      <c r="B11" s="15" t="s">
        <v>56</v>
      </c>
      <c r="C11" s="15" t="s">
        <v>55</v>
      </c>
      <c r="D11" s="15">
        <v>24</v>
      </c>
      <c r="E11" s="15">
        <v>258</v>
      </c>
      <c r="G11" s="15" t="s">
        <v>44</v>
      </c>
      <c r="H11" s="15" t="s">
        <v>43</v>
      </c>
      <c r="I11" s="15">
        <v>30</v>
      </c>
      <c r="J11" s="15">
        <v>197</v>
      </c>
      <c r="L11" s="15" t="s">
        <v>65</v>
      </c>
      <c r="M11" s="15" t="s">
        <v>63</v>
      </c>
      <c r="N11" s="15">
        <v>28</v>
      </c>
      <c r="O11" s="15">
        <v>52</v>
      </c>
      <c r="Q11" s="15" t="s">
        <v>50</v>
      </c>
      <c r="R11" s="15" t="s">
        <v>48</v>
      </c>
      <c r="S11" s="15">
        <v>29</v>
      </c>
      <c r="T11" s="15">
        <v>43</v>
      </c>
    </row>
    <row r="12" spans="1:20" x14ac:dyDescent="0.25">
      <c r="A12" s="18">
        <v>8</v>
      </c>
      <c r="B12" s="15" t="s">
        <v>320</v>
      </c>
      <c r="C12" s="15" t="s">
        <v>37</v>
      </c>
      <c r="D12" s="15">
        <v>22</v>
      </c>
      <c r="E12" s="15">
        <v>240</v>
      </c>
      <c r="G12" s="15" t="s">
        <v>321</v>
      </c>
      <c r="H12" s="15" t="s">
        <v>37</v>
      </c>
      <c r="I12" s="15">
        <v>24</v>
      </c>
      <c r="J12" s="15">
        <v>187</v>
      </c>
      <c r="L12" s="15" t="s">
        <v>56</v>
      </c>
      <c r="M12" s="15" t="s">
        <v>55</v>
      </c>
      <c r="N12" s="15">
        <v>24</v>
      </c>
      <c r="O12" s="15">
        <v>52</v>
      </c>
      <c r="Q12" s="15" t="s">
        <v>359</v>
      </c>
      <c r="R12" s="15" t="s">
        <v>37</v>
      </c>
      <c r="S12" s="15">
        <v>20</v>
      </c>
      <c r="T12" s="15">
        <v>41</v>
      </c>
    </row>
    <row r="13" spans="1:20" x14ac:dyDescent="0.25">
      <c r="A13" s="18">
        <v>9</v>
      </c>
      <c r="B13" s="15" t="s">
        <v>67</v>
      </c>
      <c r="C13" s="15" t="s">
        <v>63</v>
      </c>
      <c r="D13" s="15">
        <v>25</v>
      </c>
      <c r="E13" s="15">
        <v>232</v>
      </c>
      <c r="G13" s="15" t="s">
        <v>320</v>
      </c>
      <c r="H13" s="15" t="s">
        <v>37</v>
      </c>
      <c r="I13" s="15">
        <v>22</v>
      </c>
      <c r="J13" s="15">
        <v>182</v>
      </c>
      <c r="L13" s="15" t="s">
        <v>64</v>
      </c>
      <c r="M13" s="15" t="s">
        <v>63</v>
      </c>
      <c r="N13" s="15">
        <v>26</v>
      </c>
      <c r="O13" s="15">
        <v>48</v>
      </c>
      <c r="Q13" s="15" t="s">
        <v>44</v>
      </c>
      <c r="R13" s="15" t="s">
        <v>43</v>
      </c>
      <c r="S13" s="15">
        <v>30</v>
      </c>
      <c r="T13" s="15">
        <v>40</v>
      </c>
    </row>
    <row r="14" spans="1:20" x14ac:dyDescent="0.25">
      <c r="A14" s="18">
        <v>10</v>
      </c>
      <c r="B14" s="15" t="s">
        <v>57</v>
      </c>
      <c r="C14" s="15" t="s">
        <v>55</v>
      </c>
      <c r="D14" s="15">
        <v>29</v>
      </c>
      <c r="E14" s="15">
        <v>221</v>
      </c>
      <c r="G14" s="15" t="s">
        <v>66</v>
      </c>
      <c r="H14" s="15" t="s">
        <v>63</v>
      </c>
      <c r="I14" s="15">
        <v>22</v>
      </c>
      <c r="J14" s="15">
        <v>173</v>
      </c>
      <c r="L14" s="15" t="s">
        <v>54</v>
      </c>
      <c r="M14" s="15" t="s">
        <v>48</v>
      </c>
      <c r="N14" s="15">
        <v>28</v>
      </c>
      <c r="O14" s="15">
        <v>47</v>
      </c>
      <c r="Q14" s="15" t="s">
        <v>75</v>
      </c>
      <c r="R14" s="15" t="s">
        <v>71</v>
      </c>
      <c r="S14" s="15">
        <v>19</v>
      </c>
      <c r="T14" s="15">
        <v>40</v>
      </c>
    </row>
    <row r="15" spans="1:20" s="22" customFormat="1" x14ac:dyDescent="0.25">
      <c r="A15" s="18">
        <v>11</v>
      </c>
      <c r="B15" s="15" t="s">
        <v>79</v>
      </c>
      <c r="C15" s="15" t="s">
        <v>71</v>
      </c>
      <c r="D15" s="15">
        <v>23</v>
      </c>
      <c r="E15" s="15">
        <v>216</v>
      </c>
      <c r="G15" s="15" t="s">
        <v>54</v>
      </c>
      <c r="H15" s="15" t="s">
        <v>48</v>
      </c>
      <c r="I15" s="15">
        <v>28</v>
      </c>
      <c r="J15" s="15">
        <v>167</v>
      </c>
      <c r="L15" s="15" t="s">
        <v>79</v>
      </c>
      <c r="M15" s="15" t="s">
        <v>71</v>
      </c>
      <c r="N15" s="15">
        <v>23</v>
      </c>
      <c r="O15" s="15">
        <v>47</v>
      </c>
      <c r="Q15" s="15" t="s">
        <v>57</v>
      </c>
      <c r="R15" s="15" t="s">
        <v>55</v>
      </c>
      <c r="S15" s="15">
        <v>29</v>
      </c>
      <c r="T15" s="15">
        <v>37</v>
      </c>
    </row>
    <row r="16" spans="1:20" s="22" customFormat="1" x14ac:dyDescent="0.25">
      <c r="A16" s="18">
        <v>12</v>
      </c>
      <c r="B16" s="15" t="s">
        <v>64</v>
      </c>
      <c r="C16" s="15" t="s">
        <v>63</v>
      </c>
      <c r="D16" s="15">
        <v>26</v>
      </c>
      <c r="E16" s="15">
        <v>171</v>
      </c>
      <c r="G16" s="15" t="s">
        <v>311</v>
      </c>
      <c r="H16" s="15" t="s">
        <v>55</v>
      </c>
      <c r="I16" s="15">
        <v>26</v>
      </c>
      <c r="J16" s="15">
        <v>160</v>
      </c>
      <c r="L16" s="15" t="s">
        <v>334</v>
      </c>
      <c r="M16" s="15" t="s">
        <v>43</v>
      </c>
      <c r="N16" s="15">
        <v>20</v>
      </c>
      <c r="O16" s="15">
        <v>46</v>
      </c>
      <c r="Q16" s="15" t="s">
        <v>79</v>
      </c>
      <c r="R16" s="15" t="s">
        <v>71</v>
      </c>
      <c r="S16" s="15">
        <v>23</v>
      </c>
      <c r="T16" s="15">
        <v>37</v>
      </c>
    </row>
    <row r="17" spans="1:20" s="22" customFormat="1" x14ac:dyDescent="0.25">
      <c r="A17" s="18">
        <v>13</v>
      </c>
      <c r="B17" s="15" t="s">
        <v>65</v>
      </c>
      <c r="C17" s="15" t="s">
        <v>63</v>
      </c>
      <c r="D17" s="15">
        <v>28</v>
      </c>
      <c r="E17" s="15">
        <v>171</v>
      </c>
      <c r="G17" s="15" t="s">
        <v>68</v>
      </c>
      <c r="H17" s="15" t="s">
        <v>63</v>
      </c>
      <c r="I17" s="15">
        <v>24</v>
      </c>
      <c r="J17" s="15">
        <v>159</v>
      </c>
      <c r="L17" s="15" t="s">
        <v>319</v>
      </c>
      <c r="M17" s="15" t="s">
        <v>37</v>
      </c>
      <c r="N17" s="15">
        <v>26</v>
      </c>
      <c r="O17" s="15">
        <v>46</v>
      </c>
      <c r="Q17" s="15" t="s">
        <v>67</v>
      </c>
      <c r="R17" s="15" t="s">
        <v>63</v>
      </c>
      <c r="S17" s="15">
        <v>25</v>
      </c>
      <c r="T17" s="15">
        <v>33</v>
      </c>
    </row>
    <row r="18" spans="1:20" s="22" customFormat="1" x14ac:dyDescent="0.25">
      <c r="A18" s="18">
        <v>14</v>
      </c>
      <c r="B18" s="15" t="s">
        <v>78</v>
      </c>
      <c r="C18" s="15" t="s">
        <v>48</v>
      </c>
      <c r="D18" s="15">
        <v>28</v>
      </c>
      <c r="E18" s="15">
        <v>166</v>
      </c>
      <c r="G18" s="15" t="s">
        <v>335</v>
      </c>
      <c r="H18" s="15" t="s">
        <v>43</v>
      </c>
      <c r="I18" s="15">
        <v>17</v>
      </c>
      <c r="J18" s="15">
        <v>147</v>
      </c>
      <c r="L18" s="15" t="s">
        <v>325</v>
      </c>
      <c r="M18" s="15" t="s">
        <v>37</v>
      </c>
      <c r="N18" s="15">
        <v>21</v>
      </c>
      <c r="O18" s="15">
        <v>46</v>
      </c>
      <c r="Q18" s="15" t="s">
        <v>65</v>
      </c>
      <c r="R18" s="15" t="s">
        <v>63</v>
      </c>
      <c r="S18" s="15">
        <v>28</v>
      </c>
      <c r="T18" s="15">
        <v>32</v>
      </c>
    </row>
    <row r="19" spans="1:20" s="22" customFormat="1" x14ac:dyDescent="0.25">
      <c r="A19" s="18">
        <v>15</v>
      </c>
      <c r="B19" s="15" t="s">
        <v>75</v>
      </c>
      <c r="C19" s="15" t="s">
        <v>71</v>
      </c>
      <c r="D19" s="15">
        <v>19</v>
      </c>
      <c r="E19" s="15">
        <v>158</v>
      </c>
      <c r="G19" s="15" t="s">
        <v>79</v>
      </c>
      <c r="H19" s="15" t="s">
        <v>71</v>
      </c>
      <c r="I19" s="15">
        <v>23</v>
      </c>
      <c r="J19" s="15">
        <v>143</v>
      </c>
      <c r="L19" s="15" t="s">
        <v>324</v>
      </c>
      <c r="M19" s="15" t="s">
        <v>37</v>
      </c>
      <c r="N19" s="15">
        <v>27</v>
      </c>
      <c r="O19" s="15">
        <v>45</v>
      </c>
      <c r="Q19" s="15" t="s">
        <v>323</v>
      </c>
      <c r="R19" s="15" t="s">
        <v>37</v>
      </c>
      <c r="S19" s="15">
        <v>27</v>
      </c>
      <c r="T19" s="15">
        <v>32</v>
      </c>
    </row>
    <row r="20" spans="1:20" ht="8.25" customHeight="1" x14ac:dyDescent="0.25"/>
    <row r="21" spans="1:20" x14ac:dyDescent="0.25">
      <c r="B21" s="33" t="s">
        <v>29</v>
      </c>
      <c r="C21" s="33"/>
      <c r="D21" s="33"/>
      <c r="E21" s="33"/>
      <c r="G21" s="33" t="s">
        <v>30</v>
      </c>
      <c r="H21" s="33"/>
      <c r="I21" s="33"/>
      <c r="J21" s="33"/>
      <c r="L21" s="33" t="s">
        <v>31</v>
      </c>
      <c r="M21" s="33"/>
      <c r="N21" s="33"/>
      <c r="O21" s="33"/>
      <c r="Q21" s="33" t="s">
        <v>32</v>
      </c>
      <c r="R21" s="33"/>
      <c r="S21" s="33"/>
      <c r="T21" s="33"/>
    </row>
    <row r="22" spans="1:20" x14ac:dyDescent="0.25">
      <c r="B22" s="11" t="s">
        <v>17</v>
      </c>
      <c r="C22" s="11" t="s">
        <v>18</v>
      </c>
      <c r="D22" s="11" t="s">
        <v>19</v>
      </c>
      <c r="E22" s="11" t="s">
        <v>8</v>
      </c>
      <c r="G22" s="11" t="s">
        <v>17</v>
      </c>
      <c r="H22" s="11" t="s">
        <v>18</v>
      </c>
      <c r="I22" s="11" t="s">
        <v>19</v>
      </c>
      <c r="J22" s="11" t="s">
        <v>9</v>
      </c>
      <c r="L22" s="11" t="s">
        <v>17</v>
      </c>
      <c r="M22" s="11" t="s">
        <v>18</v>
      </c>
      <c r="N22" s="11" t="s">
        <v>19</v>
      </c>
      <c r="O22" s="11" t="s">
        <v>3</v>
      </c>
      <c r="Q22" s="11" t="s">
        <v>17</v>
      </c>
      <c r="R22" s="11" t="s">
        <v>18</v>
      </c>
      <c r="S22" s="11" t="s">
        <v>19</v>
      </c>
      <c r="T22" s="11" t="s">
        <v>4</v>
      </c>
    </row>
    <row r="23" spans="1:20" x14ac:dyDescent="0.25">
      <c r="A23" s="14">
        <v>1</v>
      </c>
      <c r="B23" s="15" t="s">
        <v>45</v>
      </c>
      <c r="C23" s="15" t="s">
        <v>43</v>
      </c>
      <c r="D23" s="15">
        <v>26</v>
      </c>
      <c r="E23" s="15">
        <v>35</v>
      </c>
      <c r="G23" s="15" t="s">
        <v>325</v>
      </c>
      <c r="H23" s="15" t="s">
        <v>37</v>
      </c>
      <c r="I23" s="15">
        <v>21</v>
      </c>
      <c r="J23" s="15">
        <v>63</v>
      </c>
      <c r="L23" s="15" t="s">
        <v>317</v>
      </c>
      <c r="M23" s="15" t="s">
        <v>48</v>
      </c>
      <c r="N23" s="15">
        <v>28</v>
      </c>
      <c r="O23" s="15">
        <v>59</v>
      </c>
      <c r="Q23" s="15" t="s">
        <v>313</v>
      </c>
      <c r="R23" s="15" t="s">
        <v>43</v>
      </c>
      <c r="S23" s="15">
        <v>25</v>
      </c>
      <c r="T23" s="15">
        <v>51</v>
      </c>
    </row>
    <row r="24" spans="1:20" x14ac:dyDescent="0.25">
      <c r="A24" s="14">
        <v>2</v>
      </c>
      <c r="B24" s="15" t="s">
        <v>335</v>
      </c>
      <c r="C24" s="15" t="s">
        <v>43</v>
      </c>
      <c r="D24" s="15">
        <v>17</v>
      </c>
      <c r="E24" s="15">
        <v>32</v>
      </c>
      <c r="G24" s="15" t="s">
        <v>76</v>
      </c>
      <c r="H24" s="15" t="s">
        <v>71</v>
      </c>
      <c r="I24" s="15">
        <v>26</v>
      </c>
      <c r="J24" s="15">
        <v>61</v>
      </c>
      <c r="L24" s="15" t="s">
        <v>320</v>
      </c>
      <c r="M24" s="15" t="s">
        <v>37</v>
      </c>
      <c r="N24" s="15">
        <v>22</v>
      </c>
      <c r="O24" s="15">
        <v>47</v>
      </c>
      <c r="Q24" s="15" t="s">
        <v>321</v>
      </c>
      <c r="R24" s="15" t="s">
        <v>37</v>
      </c>
      <c r="S24" s="15">
        <v>24</v>
      </c>
      <c r="T24" s="15">
        <v>51</v>
      </c>
    </row>
    <row r="25" spans="1:20" x14ac:dyDescent="0.25">
      <c r="A25" s="14">
        <v>3</v>
      </c>
      <c r="B25" s="15" t="s">
        <v>341</v>
      </c>
      <c r="C25" s="15" t="s">
        <v>337</v>
      </c>
      <c r="D25" s="15">
        <v>21</v>
      </c>
      <c r="E25" s="15">
        <v>24</v>
      </c>
      <c r="G25" s="15" t="s">
        <v>342</v>
      </c>
      <c r="H25" s="15" t="s">
        <v>337</v>
      </c>
      <c r="I25" s="15">
        <v>26</v>
      </c>
      <c r="J25" s="15">
        <v>58</v>
      </c>
      <c r="L25" s="15" t="s">
        <v>50</v>
      </c>
      <c r="M25" s="15" t="s">
        <v>48</v>
      </c>
      <c r="N25" s="15">
        <v>29</v>
      </c>
      <c r="O25" s="15">
        <v>46</v>
      </c>
      <c r="Q25" s="15" t="s">
        <v>56</v>
      </c>
      <c r="R25" s="15" t="s">
        <v>55</v>
      </c>
      <c r="S25" s="15">
        <v>24</v>
      </c>
      <c r="T25" s="15">
        <v>49</v>
      </c>
    </row>
    <row r="26" spans="1:20" x14ac:dyDescent="0.25">
      <c r="A26" s="18">
        <v>4</v>
      </c>
      <c r="B26" s="15" t="s">
        <v>77</v>
      </c>
      <c r="C26" s="15" t="s">
        <v>43</v>
      </c>
      <c r="D26" s="15">
        <v>17</v>
      </c>
      <c r="E26" s="15">
        <v>19</v>
      </c>
      <c r="G26" s="15" t="s">
        <v>350</v>
      </c>
      <c r="H26" s="15" t="s">
        <v>337</v>
      </c>
      <c r="I26" s="15">
        <v>23</v>
      </c>
      <c r="J26" s="15">
        <v>57</v>
      </c>
      <c r="L26" s="15" t="s">
        <v>44</v>
      </c>
      <c r="M26" s="15" t="s">
        <v>43</v>
      </c>
      <c r="N26" s="15">
        <v>30</v>
      </c>
      <c r="O26" s="15">
        <v>43</v>
      </c>
      <c r="Q26" s="15" t="s">
        <v>67</v>
      </c>
      <c r="R26" s="15" t="s">
        <v>63</v>
      </c>
      <c r="S26" s="15">
        <v>25</v>
      </c>
      <c r="T26" s="15">
        <v>39</v>
      </c>
    </row>
    <row r="27" spans="1:20" x14ac:dyDescent="0.25">
      <c r="A27" s="18">
        <v>5</v>
      </c>
      <c r="B27" s="15" t="s">
        <v>324</v>
      </c>
      <c r="C27" s="15" t="s">
        <v>37</v>
      </c>
      <c r="D27" s="15">
        <v>27</v>
      </c>
      <c r="E27" s="15">
        <v>17</v>
      </c>
      <c r="G27" s="15" t="s">
        <v>57</v>
      </c>
      <c r="H27" s="15" t="s">
        <v>55</v>
      </c>
      <c r="I27" s="15">
        <v>29</v>
      </c>
      <c r="J27" s="15">
        <v>57</v>
      </c>
      <c r="L27" s="15" t="s">
        <v>57</v>
      </c>
      <c r="M27" s="15" t="s">
        <v>55</v>
      </c>
      <c r="N27" s="15">
        <v>29</v>
      </c>
      <c r="O27" s="15">
        <v>32</v>
      </c>
      <c r="Q27" s="15" t="s">
        <v>50</v>
      </c>
      <c r="R27" s="15" t="s">
        <v>48</v>
      </c>
      <c r="S27" s="15">
        <v>29</v>
      </c>
      <c r="T27" s="15">
        <v>35</v>
      </c>
    </row>
    <row r="28" spans="1:20" x14ac:dyDescent="0.25">
      <c r="A28" s="18">
        <v>6</v>
      </c>
      <c r="B28" s="15" t="s">
        <v>67</v>
      </c>
      <c r="C28" s="15" t="s">
        <v>63</v>
      </c>
      <c r="D28" s="15">
        <v>25</v>
      </c>
      <c r="E28" s="15">
        <v>14</v>
      </c>
      <c r="G28" s="15" t="s">
        <v>67</v>
      </c>
      <c r="H28" s="15" t="s">
        <v>63</v>
      </c>
      <c r="I28" s="15">
        <v>25</v>
      </c>
      <c r="J28" s="15">
        <v>56</v>
      </c>
      <c r="L28" s="15" t="s">
        <v>313</v>
      </c>
      <c r="M28" s="15" t="s">
        <v>43</v>
      </c>
      <c r="N28" s="15">
        <v>25</v>
      </c>
      <c r="O28" s="15">
        <v>28</v>
      </c>
      <c r="Q28" s="15" t="s">
        <v>79</v>
      </c>
      <c r="R28" s="15" t="s">
        <v>71</v>
      </c>
      <c r="S28" s="15">
        <v>23</v>
      </c>
      <c r="T28" s="15">
        <v>31</v>
      </c>
    </row>
    <row r="29" spans="1:20" x14ac:dyDescent="0.25">
      <c r="A29" s="18">
        <v>7</v>
      </c>
      <c r="B29" s="15" t="s">
        <v>325</v>
      </c>
      <c r="C29" s="15" t="s">
        <v>37</v>
      </c>
      <c r="D29" s="15">
        <v>21</v>
      </c>
      <c r="E29" s="15">
        <v>14</v>
      </c>
      <c r="G29" s="15" t="s">
        <v>321</v>
      </c>
      <c r="H29" s="15" t="s">
        <v>37</v>
      </c>
      <c r="I29" s="15">
        <v>24</v>
      </c>
      <c r="J29" s="15">
        <v>55</v>
      </c>
      <c r="L29" s="15" t="s">
        <v>64</v>
      </c>
      <c r="M29" s="15" t="s">
        <v>63</v>
      </c>
      <c r="N29" s="15">
        <v>26</v>
      </c>
      <c r="O29" s="15">
        <v>26</v>
      </c>
      <c r="Q29" s="15" t="s">
        <v>335</v>
      </c>
      <c r="R29" s="15" t="s">
        <v>43</v>
      </c>
      <c r="S29" s="15">
        <v>17</v>
      </c>
      <c r="T29" s="15">
        <v>27</v>
      </c>
    </row>
    <row r="30" spans="1:20" x14ac:dyDescent="0.25">
      <c r="A30" s="18">
        <v>8</v>
      </c>
      <c r="B30" s="15" t="s">
        <v>366</v>
      </c>
      <c r="C30" s="15" t="s">
        <v>48</v>
      </c>
      <c r="D30" s="15">
        <v>11</v>
      </c>
      <c r="E30" s="15">
        <v>14</v>
      </c>
      <c r="G30" s="15" t="s">
        <v>341</v>
      </c>
      <c r="H30" s="15" t="s">
        <v>337</v>
      </c>
      <c r="I30" s="15">
        <v>21</v>
      </c>
      <c r="J30" s="15">
        <v>52</v>
      </c>
      <c r="L30" s="15" t="s">
        <v>65</v>
      </c>
      <c r="M30" s="15" t="s">
        <v>63</v>
      </c>
      <c r="N30" s="15">
        <v>28</v>
      </c>
      <c r="O30" s="15">
        <v>26</v>
      </c>
      <c r="Q30" s="15" t="s">
        <v>65</v>
      </c>
      <c r="R30" s="15" t="s">
        <v>63</v>
      </c>
      <c r="S30" s="15">
        <v>28</v>
      </c>
      <c r="T30" s="15">
        <v>27</v>
      </c>
    </row>
    <row r="31" spans="1:20" x14ac:dyDescent="0.25">
      <c r="A31" s="18">
        <v>9</v>
      </c>
      <c r="B31" s="15" t="s">
        <v>44</v>
      </c>
      <c r="C31" s="15" t="s">
        <v>43</v>
      </c>
      <c r="D31" s="15">
        <v>30</v>
      </c>
      <c r="E31" s="15">
        <v>13</v>
      </c>
      <c r="G31" s="15" t="s">
        <v>61</v>
      </c>
      <c r="H31" s="15" t="s">
        <v>55</v>
      </c>
      <c r="I31" s="15">
        <v>27</v>
      </c>
      <c r="J31" s="15">
        <v>51</v>
      </c>
      <c r="L31" s="15" t="s">
        <v>70</v>
      </c>
      <c r="M31" s="15" t="s">
        <v>63</v>
      </c>
      <c r="N31" s="15">
        <v>11</v>
      </c>
      <c r="O31" s="15">
        <v>23</v>
      </c>
      <c r="Q31" s="15" t="s">
        <v>64</v>
      </c>
      <c r="R31" s="15" t="s">
        <v>63</v>
      </c>
      <c r="S31" s="15">
        <v>26</v>
      </c>
      <c r="T31" s="15">
        <v>25</v>
      </c>
    </row>
    <row r="32" spans="1:20" x14ac:dyDescent="0.25">
      <c r="A32" s="18">
        <v>10</v>
      </c>
      <c r="B32" s="15" t="s">
        <v>321</v>
      </c>
      <c r="C32" s="15" t="s">
        <v>37</v>
      </c>
      <c r="D32" s="15">
        <v>24</v>
      </c>
      <c r="E32" s="15">
        <v>13</v>
      </c>
      <c r="G32" s="15" t="s">
        <v>46</v>
      </c>
      <c r="H32" s="15" t="s">
        <v>43</v>
      </c>
      <c r="I32" s="15">
        <v>27</v>
      </c>
      <c r="J32" s="15">
        <v>48</v>
      </c>
      <c r="L32" s="15" t="s">
        <v>322</v>
      </c>
      <c r="M32" s="15" t="s">
        <v>37</v>
      </c>
      <c r="N32" s="15">
        <v>27</v>
      </c>
      <c r="O32" s="15">
        <v>22</v>
      </c>
      <c r="Q32" s="15" t="s">
        <v>57</v>
      </c>
      <c r="R32" s="15" t="s">
        <v>55</v>
      </c>
      <c r="S32" s="15">
        <v>29</v>
      </c>
      <c r="T32" s="15">
        <v>25</v>
      </c>
    </row>
    <row r="33" spans="1:20" x14ac:dyDescent="0.25">
      <c r="A33" s="18">
        <v>11</v>
      </c>
      <c r="B33" s="15" t="s">
        <v>68</v>
      </c>
      <c r="C33" s="15" t="s">
        <v>63</v>
      </c>
      <c r="D33" s="15">
        <v>24</v>
      </c>
      <c r="E33" s="15">
        <v>11</v>
      </c>
      <c r="G33" s="15" t="s">
        <v>78</v>
      </c>
      <c r="H33" s="15" t="s">
        <v>48</v>
      </c>
      <c r="I33" s="15">
        <v>28</v>
      </c>
      <c r="J33" s="15">
        <v>48</v>
      </c>
      <c r="L33" s="15" t="s">
        <v>79</v>
      </c>
      <c r="M33" s="15" t="s">
        <v>71</v>
      </c>
      <c r="N33" s="15">
        <v>23</v>
      </c>
      <c r="O33" s="15">
        <v>21</v>
      </c>
      <c r="Q33" s="15" t="s">
        <v>75</v>
      </c>
      <c r="R33" s="15" t="s">
        <v>71</v>
      </c>
      <c r="S33" s="15">
        <v>19</v>
      </c>
      <c r="T33" s="15">
        <v>25</v>
      </c>
    </row>
    <row r="34" spans="1:20" x14ac:dyDescent="0.25">
      <c r="A34" s="18">
        <v>12</v>
      </c>
      <c r="B34" s="15" t="s">
        <v>320</v>
      </c>
      <c r="C34" s="15" t="s">
        <v>37</v>
      </c>
      <c r="D34" s="15">
        <v>22</v>
      </c>
      <c r="E34" s="15">
        <v>10</v>
      </c>
      <c r="G34" s="15" t="s">
        <v>49</v>
      </c>
      <c r="H34" s="15" t="s">
        <v>48</v>
      </c>
      <c r="I34" s="15">
        <v>29</v>
      </c>
      <c r="J34" s="15">
        <v>48</v>
      </c>
      <c r="L34" s="15" t="s">
        <v>56</v>
      </c>
      <c r="M34" s="15" t="s">
        <v>55</v>
      </c>
      <c r="N34" s="15">
        <v>24</v>
      </c>
      <c r="O34" s="15">
        <v>19</v>
      </c>
      <c r="Q34" s="15" t="s">
        <v>341</v>
      </c>
      <c r="R34" s="15" t="s">
        <v>337</v>
      </c>
      <c r="S34" s="15">
        <v>21</v>
      </c>
      <c r="T34" s="15">
        <v>24</v>
      </c>
    </row>
    <row r="35" spans="1:20" x14ac:dyDescent="0.25">
      <c r="A35" s="18">
        <v>13</v>
      </c>
      <c r="B35" s="15" t="s">
        <v>78</v>
      </c>
      <c r="C35" s="15" t="s">
        <v>48</v>
      </c>
      <c r="D35" s="15">
        <v>28</v>
      </c>
      <c r="E35" s="15">
        <v>10</v>
      </c>
      <c r="G35" s="15" t="s">
        <v>69</v>
      </c>
      <c r="H35" s="15" t="s">
        <v>63</v>
      </c>
      <c r="I35" s="15">
        <v>24</v>
      </c>
      <c r="J35" s="15">
        <v>47</v>
      </c>
      <c r="L35" s="15" t="s">
        <v>60</v>
      </c>
      <c r="M35" s="15" t="s">
        <v>55</v>
      </c>
      <c r="N35" s="15">
        <v>29</v>
      </c>
      <c r="O35" s="15">
        <v>19</v>
      </c>
      <c r="Q35" s="15" t="s">
        <v>80</v>
      </c>
      <c r="R35" s="15" t="s">
        <v>63</v>
      </c>
      <c r="S35" s="15">
        <v>20</v>
      </c>
      <c r="T35" s="15">
        <v>21</v>
      </c>
    </row>
    <row r="36" spans="1:20" x14ac:dyDescent="0.25">
      <c r="A36" s="18">
        <v>14</v>
      </c>
      <c r="B36" s="15" t="s">
        <v>49</v>
      </c>
      <c r="C36" s="15" t="s">
        <v>48</v>
      </c>
      <c r="D36" s="15">
        <v>29</v>
      </c>
      <c r="E36" s="15">
        <v>9</v>
      </c>
      <c r="G36" s="15" t="s">
        <v>348</v>
      </c>
      <c r="H36" s="15" t="s">
        <v>337</v>
      </c>
      <c r="I36" s="15">
        <v>31</v>
      </c>
      <c r="J36" s="15">
        <v>45</v>
      </c>
      <c r="L36" s="15" t="s">
        <v>348</v>
      </c>
      <c r="M36" s="15" t="s">
        <v>337</v>
      </c>
      <c r="N36" s="15">
        <v>31</v>
      </c>
      <c r="O36" s="15">
        <v>18</v>
      </c>
      <c r="Q36" s="15" t="s">
        <v>320</v>
      </c>
      <c r="R36" s="15" t="s">
        <v>37</v>
      </c>
      <c r="S36" s="15">
        <v>22</v>
      </c>
      <c r="T36" s="15">
        <v>19</v>
      </c>
    </row>
    <row r="37" spans="1:20" x14ac:dyDescent="0.25">
      <c r="A37" s="18">
        <v>15</v>
      </c>
      <c r="B37" s="15" t="s">
        <v>311</v>
      </c>
      <c r="C37" s="15" t="s">
        <v>55</v>
      </c>
      <c r="D37" s="15">
        <v>26</v>
      </c>
      <c r="E37" s="15">
        <v>9</v>
      </c>
      <c r="G37" s="15" t="s">
        <v>56</v>
      </c>
      <c r="H37" s="15" t="s">
        <v>55</v>
      </c>
      <c r="I37" s="15">
        <v>24</v>
      </c>
      <c r="J37" s="15">
        <v>42</v>
      </c>
      <c r="L37" s="15" t="s">
        <v>78</v>
      </c>
      <c r="M37" s="15" t="s">
        <v>48</v>
      </c>
      <c r="N37" s="15">
        <v>28</v>
      </c>
      <c r="O37" s="15">
        <v>14</v>
      </c>
      <c r="Q37" s="15" t="s">
        <v>77</v>
      </c>
      <c r="R37" s="15" t="s">
        <v>43</v>
      </c>
      <c r="S37" s="15">
        <v>17</v>
      </c>
      <c r="T37" s="15">
        <v>18</v>
      </c>
    </row>
    <row r="38" spans="1:20" x14ac:dyDescent="0.25"/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V38"/>
  <sheetViews>
    <sheetView workbookViewId="0">
      <selection activeCell="A4" sqref="A4"/>
    </sheetView>
  </sheetViews>
  <sheetFormatPr defaultRowHeight="15" x14ac:dyDescent="0.25"/>
  <cols>
    <col min="1" max="1" width="20.7109375" bestFit="1" customWidth="1"/>
    <col min="2" max="2" width="13.5703125" bestFit="1" customWidth="1"/>
    <col min="3" max="3" width="17" style="22" bestFit="1" customWidth="1"/>
    <col min="4" max="4" width="15.140625" style="22" bestFit="1" customWidth="1"/>
    <col min="14" max="14" width="17" bestFit="1" customWidth="1"/>
    <col min="15" max="15" width="15.140625" bestFit="1" customWidth="1"/>
    <col min="16" max="16" width="15.140625" style="22" customWidth="1"/>
    <col min="18" max="20" width="0" hidden="1" customWidth="1"/>
  </cols>
  <sheetData>
    <row r="1" spans="1:22" s="22" customFormat="1" x14ac:dyDescent="0.25">
      <c r="A1" t="s">
        <v>312</v>
      </c>
    </row>
    <row r="2" spans="1:22" x14ac:dyDescent="0.25">
      <c r="A2" s="37" t="s">
        <v>43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9"/>
      <c r="Q2" s="21" t="s">
        <v>43</v>
      </c>
    </row>
    <row r="3" spans="1:22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5" t="s">
        <v>35</v>
      </c>
      <c r="O3" s="15" t="s">
        <v>36</v>
      </c>
      <c r="P3" s="15" t="s">
        <v>38</v>
      </c>
      <c r="Q3" s="22"/>
      <c r="R3" s="22" t="s">
        <v>39</v>
      </c>
      <c r="S3" s="22" t="s">
        <v>40</v>
      </c>
    </row>
    <row r="4" spans="1:22" x14ac:dyDescent="0.25">
      <c r="A4" s="8" t="s">
        <v>315</v>
      </c>
      <c r="B4" s="3">
        <v>3</v>
      </c>
      <c r="C4" s="3">
        <v>2</v>
      </c>
      <c r="D4" s="3">
        <v>0</v>
      </c>
      <c r="E4" s="3">
        <v>1</v>
      </c>
      <c r="F4" s="3">
        <v>18</v>
      </c>
      <c r="G4" s="3">
        <v>6</v>
      </c>
      <c r="H4" s="3">
        <v>2</v>
      </c>
      <c r="I4" s="3">
        <v>1</v>
      </c>
      <c r="J4" s="3">
        <v>2</v>
      </c>
      <c r="K4" s="3">
        <v>0</v>
      </c>
      <c r="L4" s="3">
        <v>0</v>
      </c>
      <c r="M4" s="3">
        <v>5</v>
      </c>
      <c r="N4" s="9">
        <f>(VLOOKUP(A4,Games!$A$2:$D$150,3,FALSE))</f>
        <v>0</v>
      </c>
      <c r="O4" s="9">
        <f>VLOOKUP(A4,Games!$A$2:$D$150,4,FALSE)</f>
        <v>3</v>
      </c>
      <c r="P4" s="10">
        <f>(R4-S4)/B4</f>
        <v>9.3333333333333339</v>
      </c>
      <c r="Q4" s="22"/>
      <c r="R4" s="22">
        <f>SUM(M4,I4,H4,G4,F4)</f>
        <v>32</v>
      </c>
      <c r="S4" s="22">
        <f>SUM((J4*2),(K4*3),(L4*4))</f>
        <v>4</v>
      </c>
      <c r="T4" s="22" t="str">
        <f>IFERROR(VLOOKUP(A4,Games!$I$2:$I$246,1,FALSE)," ")</f>
        <v xml:space="preserve"> </v>
      </c>
    </row>
    <row r="5" spans="1:22" x14ac:dyDescent="0.25">
      <c r="A5" s="8" t="s">
        <v>44</v>
      </c>
      <c r="B5" s="3">
        <v>30</v>
      </c>
      <c r="C5" s="3">
        <v>97</v>
      </c>
      <c r="D5" s="3">
        <v>43</v>
      </c>
      <c r="E5" s="3">
        <v>12</v>
      </c>
      <c r="F5" s="3">
        <v>197</v>
      </c>
      <c r="G5" s="3">
        <v>34</v>
      </c>
      <c r="H5" s="3">
        <v>40</v>
      </c>
      <c r="I5" s="3">
        <v>13</v>
      </c>
      <c r="J5" s="3">
        <v>35</v>
      </c>
      <c r="K5" s="3">
        <v>0</v>
      </c>
      <c r="L5" s="3">
        <v>0</v>
      </c>
      <c r="M5" s="3">
        <v>335</v>
      </c>
      <c r="N5" s="9">
        <f>(VLOOKUP(A5,Games!$A$2:$D$150,3,FALSE))</f>
        <v>0</v>
      </c>
      <c r="O5" s="9">
        <f>VLOOKUP(A5,Games!$A$2:$D$150,4,FALSE)</f>
        <v>30</v>
      </c>
      <c r="P5" s="10">
        <f t="shared" ref="P5:P8" si="0">(R5-S5)/B5</f>
        <v>18.3</v>
      </c>
      <c r="Q5" s="22"/>
      <c r="R5" s="22">
        <f t="shared" ref="R5:R8" si="1">SUM(M5,I5,H5,G5,F5)</f>
        <v>619</v>
      </c>
      <c r="S5" s="22">
        <f t="shared" ref="S5:S8" si="2">SUM((J5*2),(K5*3),(L5*4))</f>
        <v>70</v>
      </c>
      <c r="T5" s="22" t="str">
        <f>IFERROR(VLOOKUP(A5,Games!$I$2:$I$246,1,FALSE)," ")</f>
        <v xml:space="preserve"> </v>
      </c>
    </row>
    <row r="6" spans="1:22" x14ac:dyDescent="0.25">
      <c r="A6" s="8" t="s">
        <v>47</v>
      </c>
      <c r="B6" s="3">
        <v>7</v>
      </c>
      <c r="C6" s="3">
        <v>3</v>
      </c>
      <c r="D6" s="3">
        <v>4</v>
      </c>
      <c r="E6" s="3">
        <v>2</v>
      </c>
      <c r="F6" s="3">
        <v>24</v>
      </c>
      <c r="G6" s="3">
        <v>6</v>
      </c>
      <c r="H6" s="3">
        <v>2</v>
      </c>
      <c r="I6" s="3">
        <v>1</v>
      </c>
      <c r="J6" s="3">
        <v>11</v>
      </c>
      <c r="K6" s="3">
        <v>2</v>
      </c>
      <c r="L6" s="3">
        <v>0</v>
      </c>
      <c r="M6" s="3">
        <v>20</v>
      </c>
      <c r="N6" s="9">
        <f>(VLOOKUP(A6,Games!$A$2:$D$150,3,FALSE))</f>
        <v>0</v>
      </c>
      <c r="O6" s="9">
        <f>VLOOKUP(A6,Games!$A$2:$D$150,4,FALSE)</f>
        <v>7</v>
      </c>
      <c r="P6" s="10">
        <f t="shared" si="0"/>
        <v>3.5714285714285716</v>
      </c>
      <c r="Q6" s="22"/>
      <c r="R6" s="22">
        <f t="shared" si="1"/>
        <v>53</v>
      </c>
      <c r="S6" s="22">
        <f t="shared" si="2"/>
        <v>28</v>
      </c>
      <c r="T6" s="22" t="str">
        <f>IFERROR(VLOOKUP(A6,Games!$I$2:$I$246,1,FALSE)," ")</f>
        <v xml:space="preserve"> </v>
      </c>
    </row>
    <row r="7" spans="1:22" x14ac:dyDescent="0.25">
      <c r="A7" s="8" t="s">
        <v>45</v>
      </c>
      <c r="B7" s="3">
        <v>26</v>
      </c>
      <c r="C7" s="3">
        <v>125</v>
      </c>
      <c r="D7" s="3">
        <v>11</v>
      </c>
      <c r="E7" s="3">
        <v>11</v>
      </c>
      <c r="F7" s="3">
        <v>253</v>
      </c>
      <c r="G7" s="3">
        <v>39</v>
      </c>
      <c r="H7" s="3">
        <v>28</v>
      </c>
      <c r="I7" s="3">
        <v>35</v>
      </c>
      <c r="J7" s="3">
        <v>17</v>
      </c>
      <c r="K7" s="3">
        <v>0</v>
      </c>
      <c r="L7" s="3">
        <v>0</v>
      </c>
      <c r="M7" s="3">
        <v>294</v>
      </c>
      <c r="N7" s="9">
        <f>(VLOOKUP(A7,Games!$A$2:$D$150,3,FALSE))</f>
        <v>0</v>
      </c>
      <c r="O7" s="9">
        <f>VLOOKUP(A7,Games!$A$2:$D$150,4,FALSE)</f>
        <v>26</v>
      </c>
      <c r="P7" s="10">
        <f t="shared" si="0"/>
        <v>23.653846153846153</v>
      </c>
      <c r="Q7" s="22"/>
      <c r="R7" s="22">
        <f t="shared" si="1"/>
        <v>649</v>
      </c>
      <c r="S7" s="22">
        <f t="shared" si="2"/>
        <v>34</v>
      </c>
      <c r="T7" s="22" t="str">
        <f>IFERROR(VLOOKUP(A7,Games!$I$2:$I$246,1,FALSE)," ")</f>
        <v xml:space="preserve"> </v>
      </c>
    </row>
    <row r="8" spans="1:22" x14ac:dyDescent="0.25">
      <c r="A8" s="8" t="s">
        <v>333</v>
      </c>
      <c r="B8" s="3">
        <v>7</v>
      </c>
      <c r="C8" s="3">
        <v>18</v>
      </c>
      <c r="D8" s="3">
        <v>2</v>
      </c>
      <c r="E8" s="3">
        <v>3</v>
      </c>
      <c r="F8" s="3">
        <v>39</v>
      </c>
      <c r="G8" s="3">
        <v>24</v>
      </c>
      <c r="H8" s="3">
        <v>13</v>
      </c>
      <c r="I8" s="3">
        <v>7</v>
      </c>
      <c r="J8" s="3">
        <v>10</v>
      </c>
      <c r="K8" s="3">
        <v>0</v>
      </c>
      <c r="L8" s="3">
        <v>0</v>
      </c>
      <c r="M8" s="3">
        <v>45</v>
      </c>
      <c r="N8" s="9">
        <f>(VLOOKUP(A8,Games!$A$2:$D$150,3,FALSE))</f>
        <v>0</v>
      </c>
      <c r="O8" s="9">
        <f>VLOOKUP(A8,Games!$A$2:$D$150,4,FALSE)</f>
        <v>7</v>
      </c>
      <c r="P8" s="10">
        <f t="shared" si="0"/>
        <v>15.428571428571429</v>
      </c>
      <c r="Q8" s="22"/>
      <c r="R8" s="22">
        <f t="shared" si="1"/>
        <v>128</v>
      </c>
      <c r="S8" s="22">
        <f t="shared" si="2"/>
        <v>20</v>
      </c>
      <c r="T8" s="22" t="str">
        <f>IFERROR(VLOOKUP(A8,Games!$I$2:$I$246,1,FALSE)," ")</f>
        <v xml:space="preserve"> </v>
      </c>
    </row>
    <row r="9" spans="1:22" x14ac:dyDescent="0.25">
      <c r="A9" s="8" t="s">
        <v>374</v>
      </c>
      <c r="B9" s="3">
        <v>3</v>
      </c>
      <c r="C9" s="3">
        <v>3</v>
      </c>
      <c r="D9" s="3">
        <v>0</v>
      </c>
      <c r="E9" s="3">
        <v>4</v>
      </c>
      <c r="F9" s="3">
        <v>5</v>
      </c>
      <c r="G9" s="3">
        <v>1</v>
      </c>
      <c r="H9" s="3">
        <v>2</v>
      </c>
      <c r="I9" s="3">
        <v>0</v>
      </c>
      <c r="J9" s="3">
        <v>3</v>
      </c>
      <c r="K9" s="3">
        <v>0</v>
      </c>
      <c r="L9" s="3">
        <v>0</v>
      </c>
      <c r="M9" s="3">
        <v>10</v>
      </c>
      <c r="N9" s="9">
        <f>(VLOOKUP(A9,Games!$A$2:$D$150,3,FALSE))</f>
        <v>0</v>
      </c>
      <c r="O9" s="9">
        <f>VLOOKUP(A9,Games!$A$2:$D$150,4,FALSE)</f>
        <v>3</v>
      </c>
      <c r="P9" s="10">
        <f t="shared" ref="P9:P11" si="3">(R9-S9)/B9</f>
        <v>4</v>
      </c>
      <c r="Q9" s="22"/>
      <c r="R9" s="22">
        <f t="shared" ref="R9:R11" si="4">SUM(M9,I9,H9,G9,F9)</f>
        <v>18</v>
      </c>
      <c r="S9" s="22">
        <f t="shared" ref="S9:S11" si="5">SUM((J9*2),(K9*3),(L9*4))</f>
        <v>6</v>
      </c>
      <c r="T9" s="22" t="str">
        <f>IFERROR(VLOOKUP(A9,Games!$I$2:$I$246,1,FALSE)," ")</f>
        <v xml:space="preserve"> </v>
      </c>
      <c r="U9" s="22"/>
      <c r="V9" s="22"/>
    </row>
    <row r="10" spans="1:22" x14ac:dyDescent="0.25">
      <c r="A10" s="8" t="s">
        <v>77</v>
      </c>
      <c r="B10" s="3">
        <v>17</v>
      </c>
      <c r="C10" s="3">
        <v>27</v>
      </c>
      <c r="D10" s="3">
        <v>3</v>
      </c>
      <c r="E10" s="3">
        <v>18</v>
      </c>
      <c r="F10" s="3">
        <v>119</v>
      </c>
      <c r="G10" s="3">
        <v>75</v>
      </c>
      <c r="H10" s="3">
        <v>17</v>
      </c>
      <c r="I10" s="3">
        <v>19</v>
      </c>
      <c r="J10" s="3">
        <v>31</v>
      </c>
      <c r="K10" s="3">
        <v>0</v>
      </c>
      <c r="L10" s="3">
        <v>0</v>
      </c>
      <c r="M10" s="3">
        <v>81</v>
      </c>
      <c r="N10" s="9">
        <f>(VLOOKUP(A10,Games!$A$2:$D$150,3,FALSE))</f>
        <v>0</v>
      </c>
      <c r="O10" s="9">
        <f>VLOOKUP(A10,Games!$A$2:$D$150,4,FALSE)</f>
        <v>17</v>
      </c>
      <c r="P10" s="10">
        <f t="shared" si="3"/>
        <v>14.647058823529411</v>
      </c>
      <c r="Q10" s="22"/>
      <c r="R10" s="22">
        <f t="shared" si="4"/>
        <v>311</v>
      </c>
      <c r="S10" s="22">
        <f t="shared" si="5"/>
        <v>62</v>
      </c>
      <c r="T10" s="22" t="str">
        <f>IFERROR(VLOOKUP(A10,Games!$I$2:$I$246,1,FALSE)," ")</f>
        <v xml:space="preserve"> </v>
      </c>
      <c r="U10" s="22"/>
      <c r="V10" s="22"/>
    </row>
    <row r="11" spans="1:22" x14ac:dyDescent="0.25">
      <c r="A11" s="8" t="s">
        <v>46</v>
      </c>
      <c r="B11" s="3">
        <v>27</v>
      </c>
      <c r="C11" s="3">
        <v>33</v>
      </c>
      <c r="D11" s="3">
        <v>3</v>
      </c>
      <c r="E11" s="3">
        <v>13</v>
      </c>
      <c r="F11" s="3">
        <v>44</v>
      </c>
      <c r="G11" s="3">
        <v>29</v>
      </c>
      <c r="H11" s="3">
        <v>11</v>
      </c>
      <c r="I11" s="3">
        <v>1</v>
      </c>
      <c r="J11" s="3">
        <v>48</v>
      </c>
      <c r="K11" s="3">
        <v>2</v>
      </c>
      <c r="L11" s="3">
        <v>1</v>
      </c>
      <c r="M11" s="3">
        <v>88</v>
      </c>
      <c r="N11" s="9">
        <f>(VLOOKUP(A11,Games!$A$2:$D$150,3,FALSE))</f>
        <v>0</v>
      </c>
      <c r="O11" s="9">
        <f>VLOOKUP(A11,Games!$A$2:$D$150,4,FALSE)</f>
        <v>27</v>
      </c>
      <c r="P11" s="10">
        <f t="shared" si="3"/>
        <v>2.4814814814814814</v>
      </c>
      <c r="Q11" s="22"/>
      <c r="R11" s="22">
        <f t="shared" si="4"/>
        <v>173</v>
      </c>
      <c r="S11" s="22">
        <f t="shared" si="5"/>
        <v>106</v>
      </c>
      <c r="T11" s="22" t="str">
        <f>IFERROR(VLOOKUP(A11,Games!$I$2:$I$246,1,FALSE)," ")</f>
        <v xml:space="preserve"> </v>
      </c>
      <c r="U11" s="22"/>
      <c r="V11" s="22"/>
    </row>
    <row r="12" spans="1:22" x14ac:dyDescent="0.25">
      <c r="A12" s="8" t="s">
        <v>334</v>
      </c>
      <c r="B12" s="3">
        <v>20</v>
      </c>
      <c r="C12" s="3">
        <v>27</v>
      </c>
      <c r="D12" s="3">
        <v>1</v>
      </c>
      <c r="E12" s="3">
        <v>5</v>
      </c>
      <c r="F12" s="3">
        <v>71</v>
      </c>
      <c r="G12" s="3">
        <v>46</v>
      </c>
      <c r="H12" s="3">
        <v>52</v>
      </c>
      <c r="I12" s="3">
        <v>1</v>
      </c>
      <c r="J12" s="3">
        <v>13</v>
      </c>
      <c r="K12" s="3">
        <v>0</v>
      </c>
      <c r="L12" s="3">
        <v>0</v>
      </c>
      <c r="M12" s="3">
        <v>62</v>
      </c>
      <c r="N12" s="9">
        <f>(VLOOKUP(A12,Games!$A$2:$D$150,3,FALSE))</f>
        <v>0</v>
      </c>
      <c r="O12" s="9">
        <f>VLOOKUP(A12,Games!$A$2:$D$150,4,FALSE)</f>
        <v>20</v>
      </c>
      <c r="P12" s="10">
        <f t="shared" ref="P12" si="6">(R12-S12)/B12</f>
        <v>10.3</v>
      </c>
      <c r="Q12" s="22"/>
      <c r="R12" s="22">
        <f t="shared" ref="R12" si="7">SUM(M12,I12,H12,G12,F12)</f>
        <v>232</v>
      </c>
      <c r="S12" s="22">
        <f t="shared" ref="S12" si="8">SUM((J12*2),(K12*3),(L12*4))</f>
        <v>26</v>
      </c>
      <c r="T12" s="22" t="str">
        <f>IFERROR(VLOOKUP(A12,Games!$I$2:$I$246,1,FALSE)," ")</f>
        <v xml:space="preserve"> </v>
      </c>
      <c r="U12" s="22"/>
      <c r="V12" s="22"/>
    </row>
    <row r="13" spans="1:22" s="22" customFormat="1" x14ac:dyDescent="0.25">
      <c r="A13" s="8" t="s">
        <v>313</v>
      </c>
      <c r="B13" s="9">
        <v>25</v>
      </c>
      <c r="C13" s="9">
        <v>122</v>
      </c>
      <c r="D13" s="9">
        <v>28</v>
      </c>
      <c r="E13" s="9">
        <v>51</v>
      </c>
      <c r="F13" s="9">
        <v>128</v>
      </c>
      <c r="G13" s="9">
        <v>73</v>
      </c>
      <c r="H13" s="9">
        <v>51</v>
      </c>
      <c r="I13" s="9">
        <v>6</v>
      </c>
      <c r="J13" s="9">
        <v>18</v>
      </c>
      <c r="K13" s="9">
        <v>0</v>
      </c>
      <c r="L13" s="9">
        <v>0</v>
      </c>
      <c r="M13" s="9">
        <v>379</v>
      </c>
      <c r="N13" s="9">
        <f>(VLOOKUP(A13,Games!$A$2:$D$150,3,FALSE))</f>
        <v>0</v>
      </c>
      <c r="O13" s="9">
        <f>VLOOKUP(A13,Games!$A$2:$D$150,4,FALSE)</f>
        <v>25</v>
      </c>
      <c r="P13" s="10">
        <f t="shared" ref="P13:P14" si="9">(R13-S13)/B13</f>
        <v>24.04</v>
      </c>
      <c r="R13" s="22">
        <f t="shared" ref="R13:R14" si="10">SUM(M13,I13,H13,G13,F13)</f>
        <v>637</v>
      </c>
      <c r="S13" s="22">
        <f t="shared" ref="S13:S14" si="11">SUM((J13*2),(K13*3),(L13*4))</f>
        <v>36</v>
      </c>
      <c r="T13" s="22" t="str">
        <f>IFERROR(VLOOKUP(A13,Games!$I$2:$I$246,1,FALSE)," ")</f>
        <v xml:space="preserve"> </v>
      </c>
    </row>
    <row r="14" spans="1:22" s="22" customFormat="1" x14ac:dyDescent="0.25">
      <c r="A14" s="8" t="s">
        <v>316</v>
      </c>
      <c r="B14" s="9">
        <v>1</v>
      </c>
      <c r="C14" s="9">
        <v>0</v>
      </c>
      <c r="D14" s="9">
        <v>0</v>
      </c>
      <c r="E14" s="9">
        <v>0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0</v>
      </c>
      <c r="L14" s="9">
        <v>0</v>
      </c>
      <c r="M14" s="9">
        <v>0</v>
      </c>
      <c r="N14" s="9">
        <f>(VLOOKUP(A14,Games!$A$2:$D$150,3,FALSE))</f>
        <v>0</v>
      </c>
      <c r="O14" s="9">
        <f>VLOOKUP(A14,Games!$A$2:$D$150,4,FALSE)</f>
        <v>1</v>
      </c>
      <c r="P14" s="10">
        <f t="shared" si="9"/>
        <v>2</v>
      </c>
      <c r="R14" s="22">
        <f t="shared" si="10"/>
        <v>4</v>
      </c>
      <c r="S14" s="22">
        <f t="shared" si="11"/>
        <v>2</v>
      </c>
      <c r="T14" s="22" t="str">
        <f>IFERROR(VLOOKUP(A14,Games!$I$2:$I$246,1,FALSE)," ")</f>
        <v xml:space="preserve"> </v>
      </c>
    </row>
    <row r="15" spans="1:22" s="22" customFormat="1" x14ac:dyDescent="0.25">
      <c r="A15" s="8" t="s">
        <v>331</v>
      </c>
      <c r="B15" s="9">
        <v>1</v>
      </c>
      <c r="C15" s="9">
        <v>0</v>
      </c>
      <c r="D15" s="9">
        <v>0</v>
      </c>
      <c r="E15" s="9">
        <v>0</v>
      </c>
      <c r="F15" s="9">
        <v>5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f>(VLOOKUP(A15,Games!$A$2:$D$150,3,FALSE))</f>
        <v>0</v>
      </c>
      <c r="O15" s="9">
        <f>VLOOKUP(A15,Games!$A$2:$D$150,4,FALSE)</f>
        <v>1</v>
      </c>
      <c r="P15" s="10">
        <f t="shared" ref="P15:P16" si="12">(R15-S15)/B15</f>
        <v>5</v>
      </c>
      <c r="R15" s="22">
        <f t="shared" ref="R15:R16" si="13">SUM(M15,I15,H15,G15,F15)</f>
        <v>5</v>
      </c>
      <c r="S15" s="22">
        <f t="shared" ref="S15:S16" si="14">SUM((J15*2),(K15*3),(L15*4))</f>
        <v>0</v>
      </c>
      <c r="T15" s="22" t="str">
        <f>IFERROR(VLOOKUP(A15,Games!$I$2:$I$246,1,FALSE)," ")</f>
        <v xml:space="preserve"> </v>
      </c>
    </row>
    <row r="16" spans="1:22" s="22" customFormat="1" x14ac:dyDescent="0.25">
      <c r="A16" s="8" t="s">
        <v>335</v>
      </c>
      <c r="B16" s="9">
        <v>17</v>
      </c>
      <c r="C16" s="9">
        <v>32</v>
      </c>
      <c r="D16" s="9">
        <v>0</v>
      </c>
      <c r="E16" s="9">
        <v>27</v>
      </c>
      <c r="F16" s="9">
        <v>147</v>
      </c>
      <c r="G16" s="9">
        <v>24</v>
      </c>
      <c r="H16" s="9">
        <v>20</v>
      </c>
      <c r="I16" s="9">
        <v>32</v>
      </c>
      <c r="J16" s="9">
        <v>31</v>
      </c>
      <c r="K16" s="9">
        <v>0</v>
      </c>
      <c r="L16" s="9">
        <v>0</v>
      </c>
      <c r="M16" s="9">
        <v>91</v>
      </c>
      <c r="N16" s="9">
        <f>(VLOOKUP(A16,Games!$A$2:$D$150,3,FALSE))</f>
        <v>0</v>
      </c>
      <c r="O16" s="9">
        <f>VLOOKUP(A16,Games!$A$2:$D$150,4,FALSE)</f>
        <v>17</v>
      </c>
      <c r="P16" s="10">
        <f t="shared" si="12"/>
        <v>14.823529411764707</v>
      </c>
      <c r="R16" s="22">
        <f t="shared" si="13"/>
        <v>314</v>
      </c>
      <c r="S16" s="22">
        <f t="shared" si="14"/>
        <v>62</v>
      </c>
      <c r="T16" s="22" t="str">
        <f>IFERROR(VLOOKUP(A16,Games!$I$2:$I$246,1,FALSE)," ")</f>
        <v xml:space="preserve"> </v>
      </c>
    </row>
    <row r="17" spans="1:20" s="22" customFormat="1" x14ac:dyDescent="0.25">
      <c r="A17" s="8" t="s">
        <v>360</v>
      </c>
      <c r="B17" s="9">
        <v>1</v>
      </c>
      <c r="C17" s="9">
        <v>0</v>
      </c>
      <c r="D17" s="9">
        <v>1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3</v>
      </c>
      <c r="K17" s="9">
        <v>0</v>
      </c>
      <c r="L17" s="9">
        <v>0</v>
      </c>
      <c r="M17" s="9">
        <v>3</v>
      </c>
      <c r="N17" s="9">
        <f>(VLOOKUP(A17,Games!$A$2:$D$150,3,FALSE))</f>
        <v>0</v>
      </c>
      <c r="O17" s="9">
        <f>VLOOKUP(A17,Games!$A$2:$D$150,4,FALSE)</f>
        <v>1</v>
      </c>
      <c r="P17" s="10">
        <f t="shared" ref="P17" si="15">(R17-S17)/B17</f>
        <v>-3</v>
      </c>
      <c r="R17" s="22">
        <f t="shared" ref="R17" si="16">SUM(M17,I17,H17,G17,F17)</f>
        <v>3</v>
      </c>
      <c r="S17" s="22">
        <f t="shared" ref="S17" si="17">SUM((J17*2),(K17*3),(L17*4))</f>
        <v>6</v>
      </c>
      <c r="T17" s="22" t="str">
        <f>IFERROR(VLOOKUP(A17,Games!$I$2:$I$246,1,FALSE)," ")</f>
        <v xml:space="preserve"> </v>
      </c>
    </row>
    <row r="18" spans="1:20" s="22" customFormat="1" x14ac:dyDescent="0.25">
      <c r="A18" s="8" t="s">
        <v>361</v>
      </c>
      <c r="B18" s="9">
        <v>1</v>
      </c>
      <c r="C18" s="9">
        <v>3</v>
      </c>
      <c r="D18" s="9">
        <v>0</v>
      </c>
      <c r="E18" s="9">
        <v>0</v>
      </c>
      <c r="F18" s="9">
        <v>3</v>
      </c>
      <c r="G18" s="9">
        <v>1</v>
      </c>
      <c r="H18" s="9">
        <v>1</v>
      </c>
      <c r="I18" s="9">
        <v>0</v>
      </c>
      <c r="J18" s="9">
        <v>0</v>
      </c>
      <c r="K18" s="9">
        <v>0</v>
      </c>
      <c r="L18" s="9">
        <v>0</v>
      </c>
      <c r="M18" s="9">
        <v>6</v>
      </c>
      <c r="N18" s="9">
        <f>(VLOOKUP(A18,Games!$A$2:$D$150,3,FALSE))</f>
        <v>0</v>
      </c>
      <c r="O18" s="9">
        <f>VLOOKUP(A18,Games!$A$2:$D$150,4,FALSE)</f>
        <v>1</v>
      </c>
      <c r="P18" s="10">
        <f t="shared" ref="P18" si="18">(R18-S18)/B18</f>
        <v>11</v>
      </c>
      <c r="R18" s="22">
        <f t="shared" ref="R18" si="19">SUM(M18,I18,H18,G18,F18)</f>
        <v>11</v>
      </c>
      <c r="S18" s="22">
        <f t="shared" ref="S18" si="20">SUM((J18*2),(K18*3),(L18*4))</f>
        <v>0</v>
      </c>
      <c r="T18" s="22" t="str">
        <f>IFERROR(VLOOKUP(A18,Games!$I$2:$I$246,1,FALSE)," ")</f>
        <v xml:space="preserve"> </v>
      </c>
    </row>
    <row r="19" spans="1:20" s="22" customFormat="1" x14ac:dyDescent="0.25">
      <c r="A19" s="8" t="s">
        <v>367</v>
      </c>
      <c r="B19" s="9">
        <v>1</v>
      </c>
      <c r="C19" s="9">
        <v>1</v>
      </c>
      <c r="D19" s="9">
        <v>1</v>
      </c>
      <c r="E19" s="9">
        <v>2</v>
      </c>
      <c r="F19" s="9">
        <v>2</v>
      </c>
      <c r="G19" s="9">
        <v>2</v>
      </c>
      <c r="H19" s="9">
        <v>3</v>
      </c>
      <c r="I19" s="9">
        <v>1</v>
      </c>
      <c r="J19" s="9">
        <v>1</v>
      </c>
      <c r="K19" s="9">
        <v>0</v>
      </c>
      <c r="L19" s="9">
        <v>0</v>
      </c>
      <c r="M19" s="9">
        <v>7</v>
      </c>
      <c r="N19" s="9">
        <f>(VLOOKUP(A19,Games!$A$2:$D$150,3,FALSE))</f>
        <v>0</v>
      </c>
      <c r="O19" s="9">
        <f>VLOOKUP(A19,Games!$A$2:$D$150,4,FALSE)</f>
        <v>1</v>
      </c>
      <c r="P19" s="10">
        <f t="shared" ref="P19" si="21">(R19-S19)/B19</f>
        <v>13</v>
      </c>
      <c r="R19" s="22">
        <f t="shared" ref="R19" si="22">SUM(M19,I19,H19,G19,F19)</f>
        <v>15</v>
      </c>
      <c r="S19" s="22">
        <f t="shared" ref="S19" si="23">SUM((J19*2),(K19*3),(L19*4))</f>
        <v>2</v>
      </c>
      <c r="T19" s="22" t="str">
        <f>IFERROR(VLOOKUP(A19,Games!$I$2:$I$246,1,FALSE)," ")</f>
        <v xml:space="preserve"> </v>
      </c>
    </row>
    <row r="20" spans="1:20" x14ac:dyDescent="0.25">
      <c r="A20" s="36" t="s">
        <v>13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26"/>
    </row>
    <row r="21" spans="1:20" x14ac:dyDescent="0.25">
      <c r="A21" s="37" t="s">
        <v>43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20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</row>
    <row r="23" spans="1:20" x14ac:dyDescent="0.25">
      <c r="A23" s="2" t="str">
        <f t="shared" ref="A23:A38" si="24">IF(A4=""," ",A4)</f>
        <v>Ben Hunter</v>
      </c>
      <c r="B23" s="3"/>
      <c r="C23" s="4">
        <f t="shared" ref="C23:M23" si="25">IF(ISNUMBER($B4),C4/$B4," ")</f>
        <v>0.66666666666666663</v>
      </c>
      <c r="D23" s="4">
        <f t="shared" si="25"/>
        <v>0</v>
      </c>
      <c r="E23" s="4">
        <f t="shared" si="25"/>
        <v>0.33333333333333331</v>
      </c>
      <c r="F23" s="4">
        <f t="shared" si="25"/>
        <v>6</v>
      </c>
      <c r="G23" s="4">
        <f t="shared" si="25"/>
        <v>2</v>
      </c>
      <c r="H23" s="4">
        <f t="shared" si="25"/>
        <v>0.66666666666666663</v>
      </c>
      <c r="I23" s="4">
        <f t="shared" si="25"/>
        <v>0.33333333333333331</v>
      </c>
      <c r="J23" s="4">
        <f t="shared" si="25"/>
        <v>0.66666666666666663</v>
      </c>
      <c r="K23" s="4">
        <f t="shared" si="25"/>
        <v>0</v>
      </c>
      <c r="L23" s="4">
        <f t="shared" si="25"/>
        <v>0</v>
      </c>
      <c r="M23" s="4">
        <f t="shared" si="25"/>
        <v>1.6666666666666667</v>
      </c>
    </row>
    <row r="24" spans="1:20" x14ac:dyDescent="0.25">
      <c r="A24" s="2" t="str">
        <f t="shared" si="24"/>
        <v>Ben O'Brien</v>
      </c>
      <c r="B24" s="3"/>
      <c r="C24" s="4">
        <f t="shared" ref="C24:M24" si="26">IF(ISNUMBER($B5),C5/$B5," ")</f>
        <v>3.2333333333333334</v>
      </c>
      <c r="D24" s="4">
        <f t="shared" si="26"/>
        <v>1.4333333333333333</v>
      </c>
      <c r="E24" s="4">
        <f t="shared" si="26"/>
        <v>0.4</v>
      </c>
      <c r="F24" s="4">
        <f t="shared" si="26"/>
        <v>6.5666666666666664</v>
      </c>
      <c r="G24" s="4">
        <f t="shared" si="26"/>
        <v>1.1333333333333333</v>
      </c>
      <c r="H24" s="4">
        <f t="shared" si="26"/>
        <v>1.3333333333333333</v>
      </c>
      <c r="I24" s="4">
        <f t="shared" si="26"/>
        <v>0.43333333333333335</v>
      </c>
      <c r="J24" s="4">
        <f t="shared" si="26"/>
        <v>1.1666666666666667</v>
      </c>
      <c r="K24" s="4">
        <f t="shared" si="26"/>
        <v>0</v>
      </c>
      <c r="L24" s="4">
        <f t="shared" si="26"/>
        <v>0</v>
      </c>
      <c r="M24" s="4">
        <f t="shared" si="26"/>
        <v>11.166666666666666</v>
      </c>
    </row>
    <row r="25" spans="1:20" x14ac:dyDescent="0.25">
      <c r="A25" s="2" t="str">
        <f t="shared" si="24"/>
        <v>Brett Mitchell</v>
      </c>
      <c r="B25" s="3"/>
      <c r="C25" s="4">
        <f t="shared" ref="C25:M25" si="27">IF(ISNUMBER($B6),C6/$B6," ")</f>
        <v>0.42857142857142855</v>
      </c>
      <c r="D25" s="4">
        <f t="shared" si="27"/>
        <v>0.5714285714285714</v>
      </c>
      <c r="E25" s="4">
        <f t="shared" si="27"/>
        <v>0.2857142857142857</v>
      </c>
      <c r="F25" s="4">
        <f t="shared" si="27"/>
        <v>3.4285714285714284</v>
      </c>
      <c r="G25" s="4">
        <f t="shared" si="27"/>
        <v>0.8571428571428571</v>
      </c>
      <c r="H25" s="4">
        <f t="shared" si="27"/>
        <v>0.2857142857142857</v>
      </c>
      <c r="I25" s="4">
        <f t="shared" si="27"/>
        <v>0.14285714285714285</v>
      </c>
      <c r="J25" s="4">
        <f t="shared" si="27"/>
        <v>1.5714285714285714</v>
      </c>
      <c r="K25" s="4">
        <f t="shared" si="27"/>
        <v>0.2857142857142857</v>
      </c>
      <c r="L25" s="4">
        <f t="shared" si="27"/>
        <v>0</v>
      </c>
      <c r="M25" s="4">
        <f t="shared" si="27"/>
        <v>2.8571428571428572</v>
      </c>
    </row>
    <row r="26" spans="1:20" x14ac:dyDescent="0.25">
      <c r="A26" s="2" t="str">
        <f t="shared" si="24"/>
        <v>Cody Denham</v>
      </c>
      <c r="B26" s="3"/>
      <c r="C26" s="4">
        <f t="shared" ref="C26:M26" si="28">IF(ISNUMBER($B7),C7/$B7," ")</f>
        <v>4.8076923076923075</v>
      </c>
      <c r="D26" s="4">
        <f t="shared" si="28"/>
        <v>0.42307692307692307</v>
      </c>
      <c r="E26" s="4">
        <f t="shared" si="28"/>
        <v>0.42307692307692307</v>
      </c>
      <c r="F26" s="4">
        <f t="shared" si="28"/>
        <v>9.7307692307692299</v>
      </c>
      <c r="G26" s="4">
        <f t="shared" si="28"/>
        <v>1.5</v>
      </c>
      <c r="H26" s="4">
        <f t="shared" si="28"/>
        <v>1.0769230769230769</v>
      </c>
      <c r="I26" s="4">
        <f t="shared" si="28"/>
        <v>1.3461538461538463</v>
      </c>
      <c r="J26" s="4">
        <f t="shared" si="28"/>
        <v>0.65384615384615385</v>
      </c>
      <c r="K26" s="4">
        <f t="shared" si="28"/>
        <v>0</v>
      </c>
      <c r="L26" s="4">
        <f t="shared" si="28"/>
        <v>0</v>
      </c>
      <c r="M26" s="4">
        <f t="shared" si="28"/>
        <v>11.307692307692308</v>
      </c>
    </row>
    <row r="27" spans="1:20" x14ac:dyDescent="0.25">
      <c r="A27" s="2" t="str">
        <f t="shared" si="24"/>
        <v>Ethan Tulk</v>
      </c>
      <c r="B27" s="3"/>
      <c r="C27" s="4">
        <f t="shared" ref="C27:M27" si="29">IF(ISNUMBER($B8),C8/$B8," ")</f>
        <v>2.5714285714285716</v>
      </c>
      <c r="D27" s="4">
        <f t="shared" si="29"/>
        <v>0.2857142857142857</v>
      </c>
      <c r="E27" s="4">
        <f t="shared" si="29"/>
        <v>0.42857142857142855</v>
      </c>
      <c r="F27" s="4">
        <f t="shared" si="29"/>
        <v>5.5714285714285712</v>
      </c>
      <c r="G27" s="4">
        <f t="shared" si="29"/>
        <v>3.4285714285714284</v>
      </c>
      <c r="H27" s="4">
        <f t="shared" si="29"/>
        <v>1.8571428571428572</v>
      </c>
      <c r="I27" s="4">
        <f t="shared" si="29"/>
        <v>1</v>
      </c>
      <c r="J27" s="4">
        <f t="shared" si="29"/>
        <v>1.4285714285714286</v>
      </c>
      <c r="K27" s="4">
        <f t="shared" si="29"/>
        <v>0</v>
      </c>
      <c r="L27" s="4">
        <f t="shared" si="29"/>
        <v>0</v>
      </c>
      <c r="M27" s="4">
        <f t="shared" si="29"/>
        <v>6.4285714285714288</v>
      </c>
    </row>
    <row r="28" spans="1:20" x14ac:dyDescent="0.25">
      <c r="A28" s="2" t="str">
        <f t="shared" si="24"/>
        <v>Kynan Tulk</v>
      </c>
      <c r="B28" s="3"/>
      <c r="C28" s="4">
        <f t="shared" ref="C28:M28" si="30">IF(ISNUMBER($B9),C9/$B9," ")</f>
        <v>1</v>
      </c>
      <c r="D28" s="4">
        <f t="shared" si="30"/>
        <v>0</v>
      </c>
      <c r="E28" s="4">
        <f t="shared" si="30"/>
        <v>1.3333333333333333</v>
      </c>
      <c r="F28" s="4">
        <f t="shared" si="30"/>
        <v>1.6666666666666667</v>
      </c>
      <c r="G28" s="4">
        <f t="shared" si="30"/>
        <v>0.33333333333333331</v>
      </c>
      <c r="H28" s="4">
        <f t="shared" si="30"/>
        <v>0.66666666666666663</v>
      </c>
      <c r="I28" s="4">
        <f t="shared" si="30"/>
        <v>0</v>
      </c>
      <c r="J28" s="4">
        <f t="shared" si="30"/>
        <v>1</v>
      </c>
      <c r="K28" s="4">
        <f t="shared" si="30"/>
        <v>0</v>
      </c>
      <c r="L28" s="4">
        <f t="shared" si="30"/>
        <v>0</v>
      </c>
      <c r="M28" s="4">
        <f t="shared" si="30"/>
        <v>3.3333333333333335</v>
      </c>
    </row>
    <row r="29" spans="1:20" x14ac:dyDescent="0.25">
      <c r="A29" s="2" t="str">
        <f t="shared" si="24"/>
        <v>Luke Collins</v>
      </c>
      <c r="B29" s="3"/>
      <c r="C29" s="4">
        <f t="shared" ref="C29:M29" si="31">IF(ISNUMBER($B10),C10/$B10," ")</f>
        <v>1.588235294117647</v>
      </c>
      <c r="D29" s="4">
        <f t="shared" si="31"/>
        <v>0.17647058823529413</v>
      </c>
      <c r="E29" s="4">
        <f t="shared" si="31"/>
        <v>1.0588235294117647</v>
      </c>
      <c r="F29" s="4">
        <f t="shared" si="31"/>
        <v>7</v>
      </c>
      <c r="G29" s="4">
        <f t="shared" si="31"/>
        <v>4.4117647058823533</v>
      </c>
      <c r="H29" s="4">
        <f t="shared" si="31"/>
        <v>1</v>
      </c>
      <c r="I29" s="4">
        <f t="shared" si="31"/>
        <v>1.1176470588235294</v>
      </c>
      <c r="J29" s="4">
        <f t="shared" si="31"/>
        <v>1.8235294117647058</v>
      </c>
      <c r="K29" s="4">
        <f t="shared" si="31"/>
        <v>0</v>
      </c>
      <c r="L29" s="4">
        <f t="shared" si="31"/>
        <v>0</v>
      </c>
      <c r="M29" s="4">
        <f t="shared" si="31"/>
        <v>4.7647058823529411</v>
      </c>
    </row>
    <row r="30" spans="1:20" x14ac:dyDescent="0.25">
      <c r="A30" s="2" t="str">
        <f t="shared" si="24"/>
        <v>Ross Garrett</v>
      </c>
      <c r="B30" s="3"/>
      <c r="C30" s="4">
        <f t="shared" ref="C30:M30" si="32">IF(ISNUMBER($B11),C11/$B11," ")</f>
        <v>1.2222222222222223</v>
      </c>
      <c r="D30" s="4">
        <f t="shared" si="32"/>
        <v>0.1111111111111111</v>
      </c>
      <c r="E30" s="4">
        <f t="shared" si="32"/>
        <v>0.48148148148148145</v>
      </c>
      <c r="F30" s="4">
        <f t="shared" si="32"/>
        <v>1.6296296296296295</v>
      </c>
      <c r="G30" s="4">
        <f t="shared" si="32"/>
        <v>1.0740740740740742</v>
      </c>
      <c r="H30" s="4">
        <f t="shared" si="32"/>
        <v>0.40740740740740738</v>
      </c>
      <c r="I30" s="4">
        <f t="shared" si="32"/>
        <v>3.7037037037037035E-2</v>
      </c>
      <c r="J30" s="4">
        <f t="shared" si="32"/>
        <v>1.7777777777777777</v>
      </c>
      <c r="K30" s="4">
        <f t="shared" si="32"/>
        <v>7.407407407407407E-2</v>
      </c>
      <c r="L30" s="4">
        <f t="shared" si="32"/>
        <v>3.7037037037037035E-2</v>
      </c>
      <c r="M30" s="4">
        <f t="shared" si="32"/>
        <v>3.2592592592592591</v>
      </c>
    </row>
    <row r="31" spans="1:20" x14ac:dyDescent="0.25">
      <c r="A31" s="2" t="str">
        <f t="shared" si="24"/>
        <v>Jayden Lumley</v>
      </c>
      <c r="B31" s="3"/>
      <c r="C31" s="4">
        <f t="shared" ref="C31:M31" si="33">IF(ISNUMBER($B12),C12/$B12," ")</f>
        <v>1.35</v>
      </c>
      <c r="D31" s="4">
        <f t="shared" si="33"/>
        <v>0.05</v>
      </c>
      <c r="E31" s="4">
        <f t="shared" si="33"/>
        <v>0.25</v>
      </c>
      <c r="F31" s="4">
        <f t="shared" si="33"/>
        <v>3.55</v>
      </c>
      <c r="G31" s="4">
        <f t="shared" si="33"/>
        <v>2.2999999999999998</v>
      </c>
      <c r="H31" s="4">
        <f t="shared" si="33"/>
        <v>2.6</v>
      </c>
      <c r="I31" s="4">
        <f t="shared" si="33"/>
        <v>0.05</v>
      </c>
      <c r="J31" s="4">
        <f t="shared" si="33"/>
        <v>0.65</v>
      </c>
      <c r="K31" s="4">
        <f t="shared" si="33"/>
        <v>0</v>
      </c>
      <c r="L31" s="4">
        <f t="shared" si="33"/>
        <v>0</v>
      </c>
      <c r="M31" s="4">
        <f t="shared" si="33"/>
        <v>3.1</v>
      </c>
    </row>
    <row r="32" spans="1:20" x14ac:dyDescent="0.25">
      <c r="A32" s="8" t="str">
        <f t="shared" si="24"/>
        <v>James Hasler</v>
      </c>
      <c r="B32" s="9"/>
      <c r="C32" s="10">
        <f t="shared" ref="C32:M32" si="34">IF(ISNUMBER($B13),C13/$B13," ")</f>
        <v>4.88</v>
      </c>
      <c r="D32" s="10">
        <f t="shared" si="34"/>
        <v>1.1200000000000001</v>
      </c>
      <c r="E32" s="10">
        <f t="shared" si="34"/>
        <v>2.04</v>
      </c>
      <c r="F32" s="10">
        <f t="shared" si="34"/>
        <v>5.12</v>
      </c>
      <c r="G32" s="10">
        <f t="shared" si="34"/>
        <v>2.92</v>
      </c>
      <c r="H32" s="10">
        <f t="shared" si="34"/>
        <v>2.04</v>
      </c>
      <c r="I32" s="10">
        <f t="shared" si="34"/>
        <v>0.24</v>
      </c>
      <c r="J32" s="10">
        <f t="shared" si="34"/>
        <v>0.72</v>
      </c>
      <c r="K32" s="10">
        <f t="shared" si="34"/>
        <v>0</v>
      </c>
      <c r="L32" s="10">
        <f t="shared" si="34"/>
        <v>0</v>
      </c>
      <c r="M32" s="10">
        <f t="shared" si="34"/>
        <v>15.16</v>
      </c>
    </row>
    <row r="33" spans="1:13" x14ac:dyDescent="0.25">
      <c r="A33" s="8" t="str">
        <f t="shared" si="24"/>
        <v>Paul Boehm</v>
      </c>
      <c r="B33" s="9"/>
      <c r="C33" s="10">
        <f t="shared" ref="C33:M33" si="35">IF(ISNUMBER($B14),C14/$B14," ")</f>
        <v>0</v>
      </c>
      <c r="D33" s="10">
        <f t="shared" si="35"/>
        <v>0</v>
      </c>
      <c r="E33" s="10">
        <f t="shared" si="35"/>
        <v>0</v>
      </c>
      <c r="F33" s="10">
        <f t="shared" si="35"/>
        <v>1</v>
      </c>
      <c r="G33" s="10">
        <f t="shared" si="35"/>
        <v>1</v>
      </c>
      <c r="H33" s="10">
        <f t="shared" si="35"/>
        <v>1</v>
      </c>
      <c r="I33" s="10">
        <f t="shared" si="35"/>
        <v>1</v>
      </c>
      <c r="J33" s="10">
        <f t="shared" si="35"/>
        <v>1</v>
      </c>
      <c r="K33" s="10">
        <f t="shared" si="35"/>
        <v>0</v>
      </c>
      <c r="L33" s="10">
        <f t="shared" si="35"/>
        <v>0</v>
      </c>
      <c r="M33" s="10">
        <f t="shared" si="35"/>
        <v>0</v>
      </c>
    </row>
    <row r="34" spans="1:13" x14ac:dyDescent="0.25">
      <c r="A34" s="8" t="str">
        <f t="shared" si="24"/>
        <v>Cameron Hunter</v>
      </c>
      <c r="B34" s="9"/>
      <c r="C34" s="10">
        <f t="shared" ref="C34:M34" si="36">IF(ISNUMBER($B15),C15/$B15," ")</f>
        <v>0</v>
      </c>
      <c r="D34" s="10">
        <f t="shared" si="36"/>
        <v>0</v>
      </c>
      <c r="E34" s="10">
        <f t="shared" si="36"/>
        <v>0</v>
      </c>
      <c r="F34" s="10">
        <f t="shared" si="36"/>
        <v>5</v>
      </c>
      <c r="G34" s="10">
        <f t="shared" si="36"/>
        <v>0</v>
      </c>
      <c r="H34" s="10">
        <f t="shared" si="36"/>
        <v>0</v>
      </c>
      <c r="I34" s="10">
        <f t="shared" si="36"/>
        <v>0</v>
      </c>
      <c r="J34" s="10">
        <f t="shared" si="36"/>
        <v>0</v>
      </c>
      <c r="K34" s="10">
        <f t="shared" si="36"/>
        <v>0</v>
      </c>
      <c r="L34" s="10">
        <f t="shared" si="36"/>
        <v>0</v>
      </c>
      <c r="M34" s="10">
        <f t="shared" si="36"/>
        <v>0</v>
      </c>
    </row>
    <row r="35" spans="1:13" x14ac:dyDescent="0.25">
      <c r="A35" s="8" t="str">
        <f t="shared" si="24"/>
        <v>Remi Sueur</v>
      </c>
      <c r="B35" s="9"/>
      <c r="C35" s="10">
        <f t="shared" ref="C35:M35" si="37">IF(ISNUMBER($B16),C16/$B16," ")</f>
        <v>1.8823529411764706</v>
      </c>
      <c r="D35" s="10">
        <f t="shared" si="37"/>
        <v>0</v>
      </c>
      <c r="E35" s="10">
        <f t="shared" si="37"/>
        <v>1.588235294117647</v>
      </c>
      <c r="F35" s="10">
        <f t="shared" si="37"/>
        <v>8.6470588235294112</v>
      </c>
      <c r="G35" s="10">
        <f t="shared" si="37"/>
        <v>1.411764705882353</v>
      </c>
      <c r="H35" s="10">
        <f t="shared" si="37"/>
        <v>1.1764705882352942</v>
      </c>
      <c r="I35" s="10">
        <f t="shared" si="37"/>
        <v>1.8823529411764706</v>
      </c>
      <c r="J35" s="10">
        <f t="shared" si="37"/>
        <v>1.8235294117647058</v>
      </c>
      <c r="K35" s="10">
        <f t="shared" si="37"/>
        <v>0</v>
      </c>
      <c r="L35" s="10">
        <f t="shared" si="37"/>
        <v>0</v>
      </c>
      <c r="M35" s="10">
        <f t="shared" si="37"/>
        <v>5.3529411764705879</v>
      </c>
    </row>
    <row r="36" spans="1:13" x14ac:dyDescent="0.25">
      <c r="A36" s="8" t="str">
        <f t="shared" si="24"/>
        <v>Matthew Steadman</v>
      </c>
      <c r="B36" s="9"/>
      <c r="C36" s="10">
        <f t="shared" ref="C36:M36" si="38">IF(ISNUMBER($B17),C17/$B17," ")</f>
        <v>0</v>
      </c>
      <c r="D36" s="10">
        <f t="shared" si="38"/>
        <v>1</v>
      </c>
      <c r="E36" s="10">
        <f t="shared" si="38"/>
        <v>0</v>
      </c>
      <c r="F36" s="10">
        <f t="shared" si="38"/>
        <v>0</v>
      </c>
      <c r="G36" s="10">
        <f t="shared" si="38"/>
        <v>0</v>
      </c>
      <c r="H36" s="10">
        <f t="shared" si="38"/>
        <v>0</v>
      </c>
      <c r="I36" s="10">
        <f t="shared" si="38"/>
        <v>0</v>
      </c>
      <c r="J36" s="10">
        <f t="shared" si="38"/>
        <v>3</v>
      </c>
      <c r="K36" s="10">
        <f t="shared" si="38"/>
        <v>0</v>
      </c>
      <c r="L36" s="10">
        <f t="shared" si="38"/>
        <v>0</v>
      </c>
      <c r="M36" s="10">
        <f t="shared" si="38"/>
        <v>3</v>
      </c>
    </row>
    <row r="37" spans="1:13" x14ac:dyDescent="0.25">
      <c r="A37" s="8" t="str">
        <f t="shared" si="24"/>
        <v>Daniel Bray</v>
      </c>
      <c r="B37" s="9"/>
      <c r="C37" s="10">
        <f t="shared" ref="C37:M38" si="39">IF(ISNUMBER($B18),C18/$B18," ")</f>
        <v>3</v>
      </c>
      <c r="D37" s="10">
        <f t="shared" si="39"/>
        <v>0</v>
      </c>
      <c r="E37" s="10">
        <f t="shared" si="39"/>
        <v>0</v>
      </c>
      <c r="F37" s="10">
        <f t="shared" si="39"/>
        <v>3</v>
      </c>
      <c r="G37" s="10">
        <f t="shared" si="39"/>
        <v>1</v>
      </c>
      <c r="H37" s="10">
        <f t="shared" si="39"/>
        <v>1</v>
      </c>
      <c r="I37" s="10">
        <f t="shared" si="39"/>
        <v>0</v>
      </c>
      <c r="J37" s="10">
        <f t="shared" si="39"/>
        <v>0</v>
      </c>
      <c r="K37" s="10">
        <f t="shared" si="39"/>
        <v>0</v>
      </c>
      <c r="L37" s="10">
        <f t="shared" si="39"/>
        <v>0</v>
      </c>
      <c r="M37" s="10">
        <f t="shared" si="39"/>
        <v>6</v>
      </c>
    </row>
    <row r="38" spans="1:13" x14ac:dyDescent="0.25">
      <c r="A38" s="8" t="str">
        <f t="shared" si="24"/>
        <v>Adam Young</v>
      </c>
      <c r="B38" s="9"/>
      <c r="C38" s="10">
        <f t="shared" si="39"/>
        <v>1</v>
      </c>
      <c r="D38" s="10">
        <f t="shared" si="39"/>
        <v>1</v>
      </c>
      <c r="E38" s="10">
        <f t="shared" si="39"/>
        <v>2</v>
      </c>
      <c r="F38" s="10">
        <f t="shared" si="39"/>
        <v>2</v>
      </c>
      <c r="G38" s="10">
        <f t="shared" si="39"/>
        <v>2</v>
      </c>
      <c r="H38" s="10">
        <f t="shared" si="39"/>
        <v>3</v>
      </c>
      <c r="I38" s="10">
        <f t="shared" si="39"/>
        <v>1</v>
      </c>
      <c r="J38" s="10">
        <f t="shared" si="39"/>
        <v>1</v>
      </c>
      <c r="K38" s="10">
        <f t="shared" si="39"/>
        <v>0</v>
      </c>
      <c r="L38" s="10">
        <f t="shared" si="39"/>
        <v>0</v>
      </c>
      <c r="M38" s="10">
        <f t="shared" si="39"/>
        <v>7</v>
      </c>
    </row>
  </sheetData>
  <mergeCells count="3">
    <mergeCell ref="A20:O20"/>
    <mergeCell ref="A21:M21"/>
    <mergeCell ref="A2:P2"/>
  </mergeCells>
  <conditionalFormatting sqref="A4:A12">
    <cfRule type="expression" dxfId="57" priority="12">
      <formula>O4&gt;11</formula>
    </cfRule>
  </conditionalFormatting>
  <conditionalFormatting sqref="A4:A12">
    <cfRule type="expression" dxfId="56" priority="11">
      <formula>EXACT(A4,T4)</formula>
    </cfRule>
  </conditionalFormatting>
  <conditionalFormatting sqref="A13:A14">
    <cfRule type="expression" dxfId="55" priority="10">
      <formula>O13&gt;11</formula>
    </cfRule>
  </conditionalFormatting>
  <conditionalFormatting sqref="A13:A14">
    <cfRule type="expression" dxfId="54" priority="9">
      <formula>EXACT(A13,T13)</formula>
    </cfRule>
  </conditionalFormatting>
  <conditionalFormatting sqref="A15:A16">
    <cfRule type="expression" dxfId="53" priority="8">
      <formula>O15&gt;11</formula>
    </cfRule>
  </conditionalFormatting>
  <conditionalFormatting sqref="A15:A16">
    <cfRule type="expression" dxfId="52" priority="7">
      <formula>EXACT(A15,T15)</formula>
    </cfRule>
  </conditionalFormatting>
  <conditionalFormatting sqref="A17">
    <cfRule type="expression" dxfId="51" priority="6">
      <formula>O17&gt;11</formula>
    </cfRule>
  </conditionalFormatting>
  <conditionalFormatting sqref="A17">
    <cfRule type="expression" dxfId="50" priority="5">
      <formula>EXACT(A17,T17)</formula>
    </cfRule>
  </conditionalFormatting>
  <conditionalFormatting sqref="A18">
    <cfRule type="expression" dxfId="49" priority="4">
      <formula>O18&gt;11</formula>
    </cfRule>
  </conditionalFormatting>
  <conditionalFormatting sqref="A18">
    <cfRule type="expression" dxfId="48" priority="3">
      <formula>EXACT(A18,T18)</formula>
    </cfRule>
  </conditionalFormatting>
  <conditionalFormatting sqref="A19">
    <cfRule type="expression" dxfId="47" priority="2">
      <formula>O19&gt;11</formula>
    </cfRule>
  </conditionalFormatting>
  <conditionalFormatting sqref="A19">
    <cfRule type="expression" dxfId="46" priority="1">
      <formula>EXACT(A19,T19)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W28"/>
  <sheetViews>
    <sheetView workbookViewId="0">
      <selection activeCell="P29" sqref="P29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2" bestFit="1" customWidth="1"/>
    <col min="4" max="4" width="15.140625" style="22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2" customWidth="1"/>
    <col min="17" max="17" width="9.140625" style="5"/>
    <col min="18" max="20" width="0" style="5" hidden="1" customWidth="1"/>
    <col min="21" max="16384" width="9.140625" style="5"/>
  </cols>
  <sheetData>
    <row r="1" spans="1:23" s="22" customFormat="1" x14ac:dyDescent="0.25">
      <c r="A1" s="22" t="s">
        <v>312</v>
      </c>
    </row>
    <row r="2" spans="1:23" x14ac:dyDescent="0.25">
      <c r="A2" s="40" t="s">
        <v>48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2"/>
      <c r="Q2" s="21" t="s">
        <v>48</v>
      </c>
    </row>
    <row r="3" spans="1:23" x14ac:dyDescent="0.25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  <c r="K3" s="27" t="s">
        <v>10</v>
      </c>
      <c r="L3" s="27" t="s">
        <v>11</v>
      </c>
      <c r="M3" s="27" t="s">
        <v>12</v>
      </c>
      <c r="N3" s="27" t="s">
        <v>35</v>
      </c>
      <c r="O3" s="27" t="s">
        <v>36</v>
      </c>
      <c r="P3" s="15" t="s">
        <v>38</v>
      </c>
      <c r="Q3" s="22"/>
      <c r="R3" s="22" t="s">
        <v>39</v>
      </c>
      <c r="S3" s="22" t="s">
        <v>40</v>
      </c>
    </row>
    <row r="4" spans="1:23" x14ac:dyDescent="0.25">
      <c r="A4" s="8" t="s">
        <v>50</v>
      </c>
      <c r="B4" s="15">
        <v>29</v>
      </c>
      <c r="C4" s="15">
        <v>101</v>
      </c>
      <c r="D4" s="15">
        <v>46</v>
      </c>
      <c r="E4" s="15">
        <v>35</v>
      </c>
      <c r="F4" s="15">
        <v>129</v>
      </c>
      <c r="G4" s="15">
        <v>53</v>
      </c>
      <c r="H4" s="15">
        <v>43</v>
      </c>
      <c r="I4" s="15">
        <v>8</v>
      </c>
      <c r="J4" s="15">
        <v>31</v>
      </c>
      <c r="K4" s="15">
        <v>0</v>
      </c>
      <c r="L4" s="15">
        <v>0</v>
      </c>
      <c r="M4" s="15">
        <v>375</v>
      </c>
      <c r="N4" s="9">
        <f>(VLOOKUP(A4,Games!$A$2:$D$150,3,FALSE))</f>
        <v>0</v>
      </c>
      <c r="O4" s="9">
        <f>VLOOKUP(A4,Games!$A$2:$D$150,4,FALSE)</f>
        <v>29</v>
      </c>
      <c r="P4" s="10">
        <f>(R4-S4)/B4</f>
        <v>18.827586206896552</v>
      </c>
      <c r="Q4" s="22"/>
      <c r="R4" s="22">
        <f>SUM(M4,I4,H4,G4,F4)</f>
        <v>608</v>
      </c>
      <c r="S4" s="22">
        <f>SUM((J4*2),(K4*3),(L4*4))</f>
        <v>62</v>
      </c>
      <c r="T4" s="22" t="str">
        <f>IFERROR(VLOOKUP(A4,Games!$I$2:$I$246,1,FALSE)," ")</f>
        <v xml:space="preserve"> </v>
      </c>
    </row>
    <row r="5" spans="1:23" x14ac:dyDescent="0.25">
      <c r="A5" s="8" t="s">
        <v>366</v>
      </c>
      <c r="B5" s="15">
        <v>11</v>
      </c>
      <c r="C5" s="15">
        <v>31</v>
      </c>
      <c r="D5" s="15">
        <v>6</v>
      </c>
      <c r="E5" s="15">
        <v>4</v>
      </c>
      <c r="F5" s="15">
        <v>50</v>
      </c>
      <c r="G5" s="15">
        <v>12</v>
      </c>
      <c r="H5" s="15">
        <v>6</v>
      </c>
      <c r="I5" s="15">
        <v>14</v>
      </c>
      <c r="J5" s="15">
        <v>10</v>
      </c>
      <c r="K5" s="15">
        <v>0</v>
      </c>
      <c r="L5" s="15">
        <v>0</v>
      </c>
      <c r="M5" s="15">
        <v>84</v>
      </c>
      <c r="N5" s="9">
        <f>(VLOOKUP(A5,Games!$A$2:$D$150,3,FALSE))</f>
        <v>1</v>
      </c>
      <c r="O5" s="9">
        <f>VLOOKUP(A5,Games!$A$2:$D$150,4,FALSE)</f>
        <v>12</v>
      </c>
      <c r="P5" s="10">
        <f t="shared" ref="P5:P9" si="0">(R5-S5)/B5</f>
        <v>13.272727272727273</v>
      </c>
      <c r="Q5" s="22"/>
      <c r="R5" s="22">
        <f t="shared" ref="R5:R9" si="1">SUM(M5,I5,H5,G5,F5)</f>
        <v>166</v>
      </c>
      <c r="S5" s="22">
        <f t="shared" ref="S5:S9" si="2">SUM((J5*2),(K5*3),(L5*4))</f>
        <v>20</v>
      </c>
      <c r="T5" s="22" t="str">
        <f>IFERROR(VLOOKUP(A5,Games!$I$2:$I$246,1,FALSE)," ")</f>
        <v xml:space="preserve"> </v>
      </c>
    </row>
    <row r="6" spans="1:23" x14ac:dyDescent="0.25">
      <c r="A6" s="8" t="s">
        <v>51</v>
      </c>
      <c r="B6" s="15">
        <v>18</v>
      </c>
      <c r="C6" s="15">
        <v>9</v>
      </c>
      <c r="D6" s="15">
        <v>0</v>
      </c>
      <c r="E6" s="15">
        <v>2</v>
      </c>
      <c r="F6" s="15">
        <v>77</v>
      </c>
      <c r="G6" s="15">
        <v>6</v>
      </c>
      <c r="H6" s="15">
        <v>7</v>
      </c>
      <c r="I6" s="15">
        <v>1</v>
      </c>
      <c r="J6" s="15">
        <v>27</v>
      </c>
      <c r="K6" s="15">
        <v>0</v>
      </c>
      <c r="L6" s="15">
        <v>0</v>
      </c>
      <c r="M6" s="15">
        <v>20</v>
      </c>
      <c r="N6" s="9">
        <f>(VLOOKUP(A6,Games!$A$2:$D$150,3,FALSE))</f>
        <v>9</v>
      </c>
      <c r="O6" s="9">
        <f>VLOOKUP(A6,Games!$A$2:$D$150,4,FALSE)</f>
        <v>27</v>
      </c>
      <c r="P6" s="10">
        <f t="shared" si="0"/>
        <v>3.1666666666666665</v>
      </c>
      <c r="Q6" s="22"/>
      <c r="R6" s="22">
        <f t="shared" si="1"/>
        <v>111</v>
      </c>
      <c r="S6" s="22">
        <f t="shared" si="2"/>
        <v>54</v>
      </c>
      <c r="T6" s="22" t="str">
        <f>IFERROR(VLOOKUP(A6,Games!$I$2:$I$246,1,FALSE)," ")</f>
        <v xml:space="preserve"> </v>
      </c>
    </row>
    <row r="7" spans="1:23" x14ac:dyDescent="0.25">
      <c r="A7" s="8" t="s">
        <v>78</v>
      </c>
      <c r="B7" s="15">
        <v>28</v>
      </c>
      <c r="C7" s="15">
        <v>60</v>
      </c>
      <c r="D7" s="15">
        <v>14</v>
      </c>
      <c r="E7" s="15">
        <v>4</v>
      </c>
      <c r="F7" s="15">
        <v>244</v>
      </c>
      <c r="G7" s="15">
        <v>39</v>
      </c>
      <c r="H7" s="15">
        <v>28</v>
      </c>
      <c r="I7" s="15">
        <v>10</v>
      </c>
      <c r="J7" s="15">
        <v>48</v>
      </c>
      <c r="K7" s="15">
        <v>0</v>
      </c>
      <c r="L7" s="15">
        <v>0</v>
      </c>
      <c r="M7" s="15">
        <v>166</v>
      </c>
      <c r="N7" s="9">
        <f>(VLOOKUP(A7,Games!$A$2:$D$150,3,FALSE))</f>
        <v>0</v>
      </c>
      <c r="O7" s="9">
        <f>VLOOKUP(A7,Games!$A$2:$D$150,4,FALSE)</f>
        <v>28</v>
      </c>
      <c r="P7" s="10">
        <f t="shared" si="0"/>
        <v>13.964285714285714</v>
      </c>
      <c r="Q7" s="22"/>
      <c r="R7" s="22">
        <f t="shared" si="1"/>
        <v>487</v>
      </c>
      <c r="S7" s="22">
        <f t="shared" si="2"/>
        <v>96</v>
      </c>
      <c r="T7" s="22" t="str">
        <f>IFERROR(VLOOKUP(A7,Games!$I$2:$I$246,1,FALSE)," ")</f>
        <v xml:space="preserve"> </v>
      </c>
    </row>
    <row r="8" spans="1:23" x14ac:dyDescent="0.25">
      <c r="A8" s="8" t="s">
        <v>49</v>
      </c>
      <c r="B8" s="15">
        <v>29</v>
      </c>
      <c r="C8" s="15">
        <v>45</v>
      </c>
      <c r="D8" s="15">
        <v>13</v>
      </c>
      <c r="E8" s="15">
        <v>18</v>
      </c>
      <c r="F8" s="15">
        <v>87</v>
      </c>
      <c r="G8" s="15">
        <v>103</v>
      </c>
      <c r="H8" s="15">
        <v>64</v>
      </c>
      <c r="I8" s="15">
        <v>9</v>
      </c>
      <c r="J8" s="15">
        <v>48</v>
      </c>
      <c r="K8" s="15">
        <v>1</v>
      </c>
      <c r="L8" s="15">
        <v>0</v>
      </c>
      <c r="M8" s="15">
        <v>147</v>
      </c>
      <c r="N8" s="9">
        <f>(VLOOKUP(A8,Games!$A$2:$D$150,3,FALSE))</f>
        <v>1</v>
      </c>
      <c r="O8" s="9">
        <f>VLOOKUP(A8,Games!$A$2:$D$150,4,FALSE)</f>
        <v>30</v>
      </c>
      <c r="P8" s="10">
        <f t="shared" si="0"/>
        <v>10.724137931034482</v>
      </c>
      <c r="Q8" s="22"/>
      <c r="R8" s="22">
        <f t="shared" si="1"/>
        <v>410</v>
      </c>
      <c r="S8" s="22">
        <f t="shared" si="2"/>
        <v>99</v>
      </c>
      <c r="T8" s="22" t="str">
        <f>IFERROR(VLOOKUP(A8,Games!$I$2:$I$246,1,FALSE)," ")</f>
        <v xml:space="preserve"> </v>
      </c>
    </row>
    <row r="9" spans="1:23" x14ac:dyDescent="0.25">
      <c r="A9" s="8" t="s">
        <v>54</v>
      </c>
      <c r="B9" s="15">
        <v>28</v>
      </c>
      <c r="C9" s="15">
        <v>34</v>
      </c>
      <c r="D9" s="15">
        <v>0</v>
      </c>
      <c r="E9" s="15">
        <v>7</v>
      </c>
      <c r="F9" s="15">
        <v>167</v>
      </c>
      <c r="G9" s="15">
        <v>47</v>
      </c>
      <c r="H9" s="15">
        <v>26</v>
      </c>
      <c r="I9" s="15">
        <v>2</v>
      </c>
      <c r="J9" s="15">
        <v>32</v>
      </c>
      <c r="K9" s="15">
        <v>0</v>
      </c>
      <c r="L9" s="15">
        <v>0</v>
      </c>
      <c r="M9" s="15">
        <v>75</v>
      </c>
      <c r="N9" s="9">
        <f>(VLOOKUP(A9,Games!$A$2:$D$150,3,FALSE))</f>
        <v>0</v>
      </c>
      <c r="O9" s="9">
        <f>VLOOKUP(A9,Games!$A$2:$D$150,4,FALSE)</f>
        <v>28</v>
      </c>
      <c r="P9" s="10">
        <f t="shared" si="0"/>
        <v>9.0357142857142865</v>
      </c>
      <c r="Q9" s="22"/>
      <c r="R9" s="22">
        <f t="shared" si="1"/>
        <v>317</v>
      </c>
      <c r="S9" s="22">
        <f t="shared" si="2"/>
        <v>64</v>
      </c>
      <c r="T9" s="22" t="str">
        <f>IFERROR(VLOOKUP(A9,Games!$I$2:$I$246,1,FALSE)," ")</f>
        <v xml:space="preserve"> </v>
      </c>
    </row>
    <row r="10" spans="1:23" x14ac:dyDescent="0.25">
      <c r="A10" s="8" t="s">
        <v>53</v>
      </c>
      <c r="B10" s="15">
        <v>19</v>
      </c>
      <c r="C10" s="15">
        <v>25</v>
      </c>
      <c r="D10" s="15">
        <v>1</v>
      </c>
      <c r="E10" s="15">
        <v>3</v>
      </c>
      <c r="F10" s="15">
        <v>64</v>
      </c>
      <c r="G10" s="15">
        <v>22</v>
      </c>
      <c r="H10" s="15">
        <v>21</v>
      </c>
      <c r="I10" s="15">
        <v>1</v>
      </c>
      <c r="J10" s="15">
        <v>41</v>
      </c>
      <c r="K10" s="15">
        <v>0</v>
      </c>
      <c r="L10" s="15">
        <v>2</v>
      </c>
      <c r="M10" s="15">
        <v>56</v>
      </c>
      <c r="N10" s="9">
        <f>(VLOOKUP(A10,Games!$A$2:$D$150,3,FALSE))</f>
        <v>1</v>
      </c>
      <c r="O10" s="9">
        <f>VLOOKUP(A10,Games!$A$2:$D$150,4,FALSE)</f>
        <v>20</v>
      </c>
      <c r="P10" s="10">
        <f t="shared" ref="P10" si="3">(R10-S10)/B10</f>
        <v>3.8947368421052633</v>
      </c>
      <c r="Q10" s="22"/>
      <c r="R10" s="22">
        <f t="shared" ref="R10" si="4">SUM(M10,I10,H10,G10,F10)</f>
        <v>164</v>
      </c>
      <c r="S10" s="22">
        <f t="shared" ref="S10" si="5">SUM((J10*2),(K10*3),(L10*4))</f>
        <v>90</v>
      </c>
      <c r="T10" s="22" t="str">
        <f>IFERROR(VLOOKUP(A10,Games!$I$2:$I$246,1,FALSE)," ")</f>
        <v xml:space="preserve"> </v>
      </c>
    </row>
    <row r="11" spans="1:23" x14ac:dyDescent="0.25">
      <c r="A11" s="8" t="s">
        <v>52</v>
      </c>
      <c r="B11" s="9">
        <v>12</v>
      </c>
      <c r="C11" s="9">
        <v>20</v>
      </c>
      <c r="D11" s="9">
        <v>2</v>
      </c>
      <c r="E11" s="9">
        <v>6</v>
      </c>
      <c r="F11" s="9">
        <v>40</v>
      </c>
      <c r="G11" s="9">
        <v>11</v>
      </c>
      <c r="H11" s="9">
        <v>11</v>
      </c>
      <c r="I11" s="9">
        <v>7</v>
      </c>
      <c r="J11" s="9">
        <v>39</v>
      </c>
      <c r="K11" s="9">
        <v>0</v>
      </c>
      <c r="L11" s="9">
        <v>0</v>
      </c>
      <c r="M11" s="9">
        <v>52</v>
      </c>
      <c r="N11" s="9">
        <f>(VLOOKUP(A11,Games!$A$2:$D$150,3,FALSE))</f>
        <v>0</v>
      </c>
      <c r="O11" s="9">
        <f>VLOOKUP(A11,Games!$A$2:$D$150,4,FALSE)</f>
        <v>12</v>
      </c>
      <c r="P11" s="10">
        <f t="shared" ref="P11" si="6">(R11-S11)/B11</f>
        <v>3.5833333333333335</v>
      </c>
      <c r="Q11" s="22"/>
      <c r="R11" s="22">
        <f t="shared" ref="R11" si="7">SUM(M11,I11,H11,G11,F11)</f>
        <v>121</v>
      </c>
      <c r="S11" s="22">
        <f t="shared" ref="S11" si="8">SUM((J11*2),(K11*3),(L11*4))</f>
        <v>78</v>
      </c>
      <c r="T11" s="22" t="str">
        <f>IFERROR(VLOOKUP(A11,Games!$I$2:$I$246,1,FALSE)," ")</f>
        <v xml:space="preserve"> </v>
      </c>
      <c r="U11" s="22"/>
      <c r="V11" s="22"/>
      <c r="W11" s="22"/>
    </row>
    <row r="12" spans="1:23" x14ac:dyDescent="0.25">
      <c r="A12" s="8" t="s">
        <v>317</v>
      </c>
      <c r="B12" s="9">
        <v>28</v>
      </c>
      <c r="C12" s="9">
        <v>86</v>
      </c>
      <c r="D12" s="9">
        <v>59</v>
      </c>
      <c r="E12" s="9">
        <v>14</v>
      </c>
      <c r="F12" s="9">
        <v>101</v>
      </c>
      <c r="G12" s="9">
        <v>42</v>
      </c>
      <c r="H12" s="9">
        <v>22</v>
      </c>
      <c r="I12" s="9">
        <v>2</v>
      </c>
      <c r="J12" s="9">
        <v>31</v>
      </c>
      <c r="K12" s="9">
        <v>0</v>
      </c>
      <c r="L12" s="9">
        <v>0</v>
      </c>
      <c r="M12" s="9">
        <v>363</v>
      </c>
      <c r="N12" s="9">
        <f>(VLOOKUP(A12,Games!$A$2:$D$150,3,FALSE))</f>
        <v>0</v>
      </c>
      <c r="O12" s="9">
        <f>VLOOKUP(A12,Games!$A$2:$D$150,4,FALSE)</f>
        <v>28</v>
      </c>
      <c r="P12" s="10">
        <f t="shared" ref="P12" si="9">(R12-S12)/B12</f>
        <v>16.714285714285715</v>
      </c>
      <c r="Q12" s="22"/>
      <c r="R12" s="22">
        <f t="shared" ref="R12" si="10">SUM(M12,I12,H12,G12,F12)</f>
        <v>530</v>
      </c>
      <c r="S12" s="22">
        <f t="shared" ref="S12" si="11">SUM((J12*2),(K12*3),(L12*4))</f>
        <v>62</v>
      </c>
      <c r="T12" s="22" t="str">
        <f>IFERROR(VLOOKUP(A12,Games!$I$2:$I$246,1,FALSE)," ")</f>
        <v xml:space="preserve"> </v>
      </c>
      <c r="U12" s="22"/>
    </row>
    <row r="13" spans="1:23" x14ac:dyDescent="0.25">
      <c r="A13" s="8" t="s">
        <v>553</v>
      </c>
      <c r="B13" s="7">
        <v>3</v>
      </c>
      <c r="C13" s="7">
        <v>9</v>
      </c>
      <c r="D13" s="7">
        <v>0</v>
      </c>
      <c r="E13" s="7">
        <v>0</v>
      </c>
      <c r="F13" s="7">
        <v>27</v>
      </c>
      <c r="G13" s="7">
        <v>9</v>
      </c>
      <c r="H13" s="7">
        <v>3</v>
      </c>
      <c r="I13" s="7">
        <v>3</v>
      </c>
      <c r="J13" s="7">
        <v>7</v>
      </c>
      <c r="K13" s="7">
        <v>0</v>
      </c>
      <c r="L13" s="7">
        <v>0</v>
      </c>
      <c r="M13" s="7">
        <v>18</v>
      </c>
      <c r="N13" s="9">
        <f>(VLOOKUP(A13,Games!$A$2:$D$150,3,FALSE))</f>
        <v>0</v>
      </c>
      <c r="O13" s="9">
        <f>VLOOKUP(A13,Games!$A$2:$D$150,4,FALSE)</f>
        <v>3</v>
      </c>
      <c r="P13" s="10">
        <f t="shared" ref="P13" si="12">(R13-S13)/B13</f>
        <v>15.333333333333334</v>
      </c>
      <c r="Q13" s="22"/>
      <c r="R13" s="22">
        <f t="shared" ref="R13" si="13">SUM(M13,I13,H13,G13,F13)</f>
        <v>60</v>
      </c>
      <c r="S13" s="22">
        <f t="shared" ref="S13" si="14">SUM((J13*2),(K13*3),(L13*4))</f>
        <v>14</v>
      </c>
      <c r="T13" s="22" t="str">
        <f>IFERROR(VLOOKUP(A13,Games!$I$2:$I$246,1,FALSE)," ")</f>
        <v xml:space="preserve"> </v>
      </c>
      <c r="U13" s="22"/>
    </row>
    <row r="14" spans="1:23" s="22" customFormat="1" x14ac:dyDescent="0.25">
      <c r="A14" s="8" t="s">
        <v>557</v>
      </c>
      <c r="B14" s="15">
        <v>1</v>
      </c>
      <c r="C14" s="15">
        <v>5</v>
      </c>
      <c r="D14" s="15">
        <v>0</v>
      </c>
      <c r="E14" s="15">
        <v>0</v>
      </c>
      <c r="F14" s="15">
        <v>4</v>
      </c>
      <c r="G14" s="15">
        <v>2</v>
      </c>
      <c r="H14" s="15">
        <v>1</v>
      </c>
      <c r="I14" s="15">
        <v>0</v>
      </c>
      <c r="J14" s="15">
        <v>1</v>
      </c>
      <c r="K14" s="15">
        <v>0</v>
      </c>
      <c r="L14" s="15">
        <v>0</v>
      </c>
      <c r="M14" s="15">
        <v>10</v>
      </c>
      <c r="N14" s="9">
        <f>(VLOOKUP(A14,Games!$A$2:$D$150,3,FALSE))</f>
        <v>0</v>
      </c>
      <c r="O14" s="9">
        <f>VLOOKUP(A14,Games!$A$2:$D$150,4,FALSE)</f>
        <v>1</v>
      </c>
      <c r="P14" s="10">
        <f t="shared" ref="P14" si="15">(R14-S14)/B14</f>
        <v>15</v>
      </c>
      <c r="R14" s="22">
        <f t="shared" ref="R14" si="16">SUM(M14,I14,H14,G14,F14)</f>
        <v>17</v>
      </c>
      <c r="S14" s="22">
        <f t="shared" ref="S14" si="17">SUM((J14*2),(K14*3),(L14*4))</f>
        <v>2</v>
      </c>
      <c r="T14" s="22" t="str">
        <f>IFERROR(VLOOKUP(A14,Games!$I$2:$I$246,1,FALSE)," ")</f>
        <v xml:space="preserve"> </v>
      </c>
    </row>
    <row r="15" spans="1:23" x14ac:dyDescent="0.25">
      <c r="A15" s="36" t="s">
        <v>13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26"/>
    </row>
    <row r="16" spans="1:23" x14ac:dyDescent="0.25">
      <c r="A16" s="40" t="s">
        <v>48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x14ac:dyDescent="0.25">
      <c r="A17" s="7" t="s">
        <v>0</v>
      </c>
      <c r="B17" s="7" t="s">
        <v>1</v>
      </c>
      <c r="C17" s="7" t="s">
        <v>2</v>
      </c>
      <c r="D17" s="7" t="s">
        <v>3</v>
      </c>
      <c r="E17" s="7" t="s">
        <v>4</v>
      </c>
      <c r="F17" s="7" t="s">
        <v>5</v>
      </c>
      <c r="G17" s="7" t="s">
        <v>6</v>
      </c>
      <c r="H17" s="7" t="s">
        <v>7</v>
      </c>
      <c r="I17" s="7" t="s">
        <v>8</v>
      </c>
      <c r="J17" s="7" t="s">
        <v>9</v>
      </c>
      <c r="K17" s="7" t="s">
        <v>10</v>
      </c>
      <c r="L17" s="7" t="s">
        <v>11</v>
      </c>
      <c r="M17" s="7" t="s">
        <v>12</v>
      </c>
    </row>
    <row r="18" spans="1:13" x14ac:dyDescent="0.25">
      <c r="A18" s="8" t="str">
        <f t="shared" ref="A18:A28" si="18">IF(A4=""," ",A4)</f>
        <v>Josh Hobbs</v>
      </c>
      <c r="B18" s="9"/>
      <c r="C18" s="10">
        <f t="shared" ref="C18:M18" si="19">IF(ISNUMBER($B4),C4/$B4," ")</f>
        <v>3.4827586206896552</v>
      </c>
      <c r="D18" s="10">
        <f t="shared" si="19"/>
        <v>1.5862068965517242</v>
      </c>
      <c r="E18" s="10">
        <f t="shared" si="19"/>
        <v>1.2068965517241379</v>
      </c>
      <c r="F18" s="10">
        <f t="shared" si="19"/>
        <v>4.4482758620689653</v>
      </c>
      <c r="G18" s="10">
        <f t="shared" si="19"/>
        <v>1.8275862068965518</v>
      </c>
      <c r="H18" s="10">
        <f t="shared" si="19"/>
        <v>1.4827586206896552</v>
      </c>
      <c r="I18" s="10">
        <f t="shared" si="19"/>
        <v>0.27586206896551724</v>
      </c>
      <c r="J18" s="10">
        <f t="shared" si="19"/>
        <v>1.0689655172413792</v>
      </c>
      <c r="K18" s="10">
        <f t="shared" si="19"/>
        <v>0</v>
      </c>
      <c r="L18" s="10">
        <f t="shared" si="19"/>
        <v>0</v>
      </c>
      <c r="M18" s="10">
        <f t="shared" si="19"/>
        <v>12.931034482758621</v>
      </c>
    </row>
    <row r="19" spans="1:13" x14ac:dyDescent="0.25">
      <c r="A19" s="8" t="str">
        <f t="shared" si="18"/>
        <v>Lachlan Lotui</v>
      </c>
      <c r="B19" s="9"/>
      <c r="C19" s="10">
        <f t="shared" ref="C19:M19" si="20">IF(ISNUMBER($B5),C5/$B5," ")</f>
        <v>2.8181818181818183</v>
      </c>
      <c r="D19" s="10">
        <f t="shared" si="20"/>
        <v>0.54545454545454541</v>
      </c>
      <c r="E19" s="10">
        <f t="shared" si="20"/>
        <v>0.36363636363636365</v>
      </c>
      <c r="F19" s="10">
        <f t="shared" si="20"/>
        <v>4.5454545454545459</v>
      </c>
      <c r="G19" s="10">
        <f t="shared" si="20"/>
        <v>1.0909090909090908</v>
      </c>
      <c r="H19" s="10">
        <f t="shared" si="20"/>
        <v>0.54545454545454541</v>
      </c>
      <c r="I19" s="10">
        <f t="shared" si="20"/>
        <v>1.2727272727272727</v>
      </c>
      <c r="J19" s="10">
        <f t="shared" si="20"/>
        <v>0.90909090909090906</v>
      </c>
      <c r="K19" s="10">
        <f t="shared" si="20"/>
        <v>0</v>
      </c>
      <c r="L19" s="10">
        <f t="shared" si="20"/>
        <v>0</v>
      </c>
      <c r="M19" s="10">
        <f t="shared" si="20"/>
        <v>7.6363636363636367</v>
      </c>
    </row>
    <row r="20" spans="1:13" x14ac:dyDescent="0.25">
      <c r="A20" s="8" t="str">
        <f t="shared" si="18"/>
        <v>Malcolm Hobbs</v>
      </c>
      <c r="B20" s="9"/>
      <c r="C20" s="10">
        <f t="shared" ref="C20:M20" si="21">IF(ISNUMBER($B6),C6/$B6," ")</f>
        <v>0.5</v>
      </c>
      <c r="D20" s="10">
        <f t="shared" si="21"/>
        <v>0</v>
      </c>
      <c r="E20" s="10">
        <f t="shared" si="21"/>
        <v>0.1111111111111111</v>
      </c>
      <c r="F20" s="10">
        <f t="shared" si="21"/>
        <v>4.2777777777777777</v>
      </c>
      <c r="G20" s="10">
        <f t="shared" si="21"/>
        <v>0.33333333333333331</v>
      </c>
      <c r="H20" s="10">
        <f t="shared" si="21"/>
        <v>0.3888888888888889</v>
      </c>
      <c r="I20" s="10">
        <f t="shared" si="21"/>
        <v>5.5555555555555552E-2</v>
      </c>
      <c r="J20" s="10">
        <f t="shared" si="21"/>
        <v>1.5</v>
      </c>
      <c r="K20" s="10">
        <f t="shared" si="21"/>
        <v>0</v>
      </c>
      <c r="L20" s="10">
        <f t="shared" si="21"/>
        <v>0</v>
      </c>
      <c r="M20" s="10">
        <f t="shared" si="21"/>
        <v>1.1111111111111112</v>
      </c>
    </row>
    <row r="21" spans="1:13" x14ac:dyDescent="0.25">
      <c r="A21" s="8" t="str">
        <f t="shared" si="18"/>
        <v>Matt Percy</v>
      </c>
      <c r="B21" s="9"/>
      <c r="C21" s="10">
        <f t="shared" ref="C21:M21" si="22">IF(ISNUMBER($B7),C7/$B7," ")</f>
        <v>2.1428571428571428</v>
      </c>
      <c r="D21" s="10">
        <f t="shared" si="22"/>
        <v>0.5</v>
      </c>
      <c r="E21" s="10">
        <f t="shared" si="22"/>
        <v>0.14285714285714285</v>
      </c>
      <c r="F21" s="10">
        <f t="shared" si="22"/>
        <v>8.7142857142857135</v>
      </c>
      <c r="G21" s="10">
        <f t="shared" si="22"/>
        <v>1.3928571428571428</v>
      </c>
      <c r="H21" s="10">
        <f t="shared" si="22"/>
        <v>1</v>
      </c>
      <c r="I21" s="10">
        <f t="shared" si="22"/>
        <v>0.35714285714285715</v>
      </c>
      <c r="J21" s="10">
        <f t="shared" si="22"/>
        <v>1.7142857142857142</v>
      </c>
      <c r="K21" s="10">
        <f t="shared" si="22"/>
        <v>0</v>
      </c>
      <c r="L21" s="10">
        <f t="shared" si="22"/>
        <v>0</v>
      </c>
      <c r="M21" s="10">
        <f t="shared" si="22"/>
        <v>5.9285714285714288</v>
      </c>
    </row>
    <row r="22" spans="1:13" x14ac:dyDescent="0.25">
      <c r="A22" s="8" t="str">
        <f t="shared" si="18"/>
        <v>Matthew McGrath</v>
      </c>
      <c r="B22" s="9"/>
      <c r="C22" s="10">
        <f t="shared" ref="C22:M22" si="23">IF(ISNUMBER($B8),C8/$B8," ")</f>
        <v>1.5517241379310345</v>
      </c>
      <c r="D22" s="10">
        <f t="shared" si="23"/>
        <v>0.44827586206896552</v>
      </c>
      <c r="E22" s="10">
        <f t="shared" si="23"/>
        <v>0.62068965517241381</v>
      </c>
      <c r="F22" s="10">
        <f t="shared" si="23"/>
        <v>3</v>
      </c>
      <c r="G22" s="10">
        <f t="shared" si="23"/>
        <v>3.5517241379310347</v>
      </c>
      <c r="H22" s="10">
        <f t="shared" si="23"/>
        <v>2.2068965517241379</v>
      </c>
      <c r="I22" s="10">
        <f t="shared" si="23"/>
        <v>0.31034482758620691</v>
      </c>
      <c r="J22" s="10">
        <f t="shared" si="23"/>
        <v>1.6551724137931034</v>
      </c>
      <c r="K22" s="10">
        <f t="shared" si="23"/>
        <v>3.4482758620689655E-2</v>
      </c>
      <c r="L22" s="10">
        <f t="shared" si="23"/>
        <v>0</v>
      </c>
      <c r="M22" s="10">
        <f t="shared" si="23"/>
        <v>5.068965517241379</v>
      </c>
    </row>
    <row r="23" spans="1:13" x14ac:dyDescent="0.25">
      <c r="A23" s="8" t="str">
        <f t="shared" si="18"/>
        <v>Matthew Munro</v>
      </c>
      <c r="B23" s="9"/>
      <c r="C23" s="10">
        <f t="shared" ref="C23:M23" si="24">IF(ISNUMBER($B9),C9/$B9," ")</f>
        <v>1.2142857142857142</v>
      </c>
      <c r="D23" s="10">
        <f t="shared" si="24"/>
        <v>0</v>
      </c>
      <c r="E23" s="10">
        <f t="shared" si="24"/>
        <v>0.25</v>
      </c>
      <c r="F23" s="10">
        <f t="shared" si="24"/>
        <v>5.9642857142857144</v>
      </c>
      <c r="G23" s="10">
        <f t="shared" si="24"/>
        <v>1.6785714285714286</v>
      </c>
      <c r="H23" s="10">
        <f t="shared" si="24"/>
        <v>0.9285714285714286</v>
      </c>
      <c r="I23" s="10">
        <f t="shared" si="24"/>
        <v>7.1428571428571425E-2</v>
      </c>
      <c r="J23" s="10">
        <f t="shared" si="24"/>
        <v>1.1428571428571428</v>
      </c>
      <c r="K23" s="10">
        <f t="shared" si="24"/>
        <v>0</v>
      </c>
      <c r="L23" s="10">
        <f t="shared" si="24"/>
        <v>0</v>
      </c>
      <c r="M23" s="10">
        <f t="shared" si="24"/>
        <v>2.6785714285714284</v>
      </c>
    </row>
    <row r="24" spans="1:13" x14ac:dyDescent="0.25">
      <c r="A24" s="8" t="str">
        <f t="shared" si="18"/>
        <v>Sam Young</v>
      </c>
      <c r="B24" s="9"/>
      <c r="C24" s="10">
        <f t="shared" ref="C24:M24" si="25">IF(ISNUMBER($B10),C10/$B10," ")</f>
        <v>1.3157894736842106</v>
      </c>
      <c r="D24" s="10">
        <f t="shared" si="25"/>
        <v>5.2631578947368418E-2</v>
      </c>
      <c r="E24" s="10">
        <f t="shared" si="25"/>
        <v>0.15789473684210525</v>
      </c>
      <c r="F24" s="10">
        <f t="shared" si="25"/>
        <v>3.3684210526315788</v>
      </c>
      <c r="G24" s="10">
        <f t="shared" si="25"/>
        <v>1.1578947368421053</v>
      </c>
      <c r="H24" s="10">
        <f t="shared" si="25"/>
        <v>1.1052631578947369</v>
      </c>
      <c r="I24" s="10">
        <f t="shared" si="25"/>
        <v>5.2631578947368418E-2</v>
      </c>
      <c r="J24" s="10">
        <f t="shared" si="25"/>
        <v>2.1578947368421053</v>
      </c>
      <c r="K24" s="10">
        <f t="shared" si="25"/>
        <v>0</v>
      </c>
      <c r="L24" s="10">
        <f t="shared" si="25"/>
        <v>0.10526315789473684</v>
      </c>
      <c r="M24" s="10">
        <f t="shared" si="25"/>
        <v>2.9473684210526314</v>
      </c>
    </row>
    <row r="25" spans="1:13" x14ac:dyDescent="0.25">
      <c r="A25" s="8" t="str">
        <f t="shared" si="18"/>
        <v>Tom Percy</v>
      </c>
      <c r="B25" s="9"/>
      <c r="C25" s="10">
        <f t="shared" ref="C25:M25" si="26">IF(ISNUMBER($B11),C11/$B11," ")</f>
        <v>1.6666666666666667</v>
      </c>
      <c r="D25" s="10">
        <f t="shared" si="26"/>
        <v>0.16666666666666666</v>
      </c>
      <c r="E25" s="10">
        <f t="shared" si="26"/>
        <v>0.5</v>
      </c>
      <c r="F25" s="10">
        <f t="shared" si="26"/>
        <v>3.3333333333333335</v>
      </c>
      <c r="G25" s="10">
        <f t="shared" si="26"/>
        <v>0.91666666666666663</v>
      </c>
      <c r="H25" s="10">
        <f t="shared" si="26"/>
        <v>0.91666666666666663</v>
      </c>
      <c r="I25" s="10">
        <f t="shared" si="26"/>
        <v>0.58333333333333337</v>
      </c>
      <c r="J25" s="10">
        <f t="shared" si="26"/>
        <v>3.25</v>
      </c>
      <c r="K25" s="10">
        <f t="shared" si="26"/>
        <v>0</v>
      </c>
      <c r="L25" s="10">
        <f t="shared" si="26"/>
        <v>0</v>
      </c>
      <c r="M25" s="10">
        <f t="shared" si="26"/>
        <v>4.333333333333333</v>
      </c>
    </row>
    <row r="26" spans="1:13" x14ac:dyDescent="0.25">
      <c r="A26" s="8" t="str">
        <f t="shared" si="18"/>
        <v>Will Grame</v>
      </c>
      <c r="B26" s="9"/>
      <c r="C26" s="10">
        <f t="shared" ref="C26:M26" si="27">IF(ISNUMBER($B12),C12/$B12," ")</f>
        <v>3.0714285714285716</v>
      </c>
      <c r="D26" s="10">
        <f t="shared" si="27"/>
        <v>2.1071428571428572</v>
      </c>
      <c r="E26" s="10">
        <f t="shared" si="27"/>
        <v>0.5</v>
      </c>
      <c r="F26" s="10">
        <f t="shared" si="27"/>
        <v>3.6071428571428572</v>
      </c>
      <c r="G26" s="10">
        <f t="shared" si="27"/>
        <v>1.5</v>
      </c>
      <c r="H26" s="10">
        <f t="shared" si="27"/>
        <v>0.7857142857142857</v>
      </c>
      <c r="I26" s="10">
        <f t="shared" si="27"/>
        <v>7.1428571428571425E-2</v>
      </c>
      <c r="J26" s="10">
        <f t="shared" si="27"/>
        <v>1.1071428571428572</v>
      </c>
      <c r="K26" s="10">
        <f t="shared" si="27"/>
        <v>0</v>
      </c>
      <c r="L26" s="10">
        <f t="shared" si="27"/>
        <v>0</v>
      </c>
      <c r="M26" s="10">
        <f t="shared" si="27"/>
        <v>12.964285714285714</v>
      </c>
    </row>
    <row r="27" spans="1:13" x14ac:dyDescent="0.25">
      <c r="A27" s="8" t="str">
        <f t="shared" si="18"/>
        <v>Eucla Veamatahau</v>
      </c>
      <c r="B27" s="7"/>
      <c r="C27" s="10">
        <f t="shared" ref="C27:M28" si="28">IF(ISNUMBER($B13),C13/$B13," ")</f>
        <v>3</v>
      </c>
      <c r="D27" s="10">
        <f t="shared" si="28"/>
        <v>0</v>
      </c>
      <c r="E27" s="10">
        <f t="shared" si="28"/>
        <v>0</v>
      </c>
      <c r="F27" s="10">
        <f t="shared" si="28"/>
        <v>9</v>
      </c>
      <c r="G27" s="10">
        <f t="shared" si="28"/>
        <v>3</v>
      </c>
      <c r="H27" s="10">
        <f t="shared" si="28"/>
        <v>1</v>
      </c>
      <c r="I27" s="10">
        <f t="shared" si="28"/>
        <v>1</v>
      </c>
      <c r="J27" s="10">
        <f t="shared" si="28"/>
        <v>2.3333333333333335</v>
      </c>
      <c r="K27" s="10">
        <f t="shared" si="28"/>
        <v>0</v>
      </c>
      <c r="L27" s="10">
        <f t="shared" si="28"/>
        <v>0</v>
      </c>
      <c r="M27" s="10">
        <f t="shared" si="28"/>
        <v>6</v>
      </c>
    </row>
    <row r="28" spans="1:13" x14ac:dyDescent="0.25">
      <c r="A28" s="8" t="str">
        <f t="shared" si="18"/>
        <v>Liam Spence</v>
      </c>
      <c r="B28" s="15"/>
      <c r="C28" s="10">
        <f t="shared" si="28"/>
        <v>5</v>
      </c>
      <c r="D28" s="10">
        <f t="shared" si="28"/>
        <v>0</v>
      </c>
      <c r="E28" s="10">
        <f t="shared" si="28"/>
        <v>0</v>
      </c>
      <c r="F28" s="10">
        <f t="shared" si="28"/>
        <v>4</v>
      </c>
      <c r="G28" s="10">
        <f t="shared" si="28"/>
        <v>2</v>
      </c>
      <c r="H28" s="10">
        <f t="shared" si="28"/>
        <v>1</v>
      </c>
      <c r="I28" s="10">
        <f t="shared" si="28"/>
        <v>0</v>
      </c>
      <c r="J28" s="10">
        <f t="shared" si="28"/>
        <v>1</v>
      </c>
      <c r="K28" s="10">
        <f t="shared" si="28"/>
        <v>0</v>
      </c>
      <c r="L28" s="10">
        <f t="shared" si="28"/>
        <v>0</v>
      </c>
      <c r="M28" s="10">
        <f t="shared" si="28"/>
        <v>10</v>
      </c>
    </row>
  </sheetData>
  <mergeCells count="3">
    <mergeCell ref="A15:O15"/>
    <mergeCell ref="A16:M16"/>
    <mergeCell ref="A2:P2"/>
  </mergeCells>
  <conditionalFormatting sqref="A13">
    <cfRule type="expression" dxfId="44" priority="4">
      <formula>O13&gt;11</formula>
    </cfRule>
  </conditionalFormatting>
  <conditionalFormatting sqref="A4:A12">
    <cfRule type="expression" dxfId="43" priority="3">
      <formula>O4&gt;11</formula>
    </cfRule>
  </conditionalFormatting>
  <conditionalFormatting sqref="A4:A12">
    <cfRule type="expression" dxfId="42" priority="2">
      <formula>EXACT(A4,T4)</formula>
    </cfRule>
  </conditionalFormatting>
  <conditionalFormatting sqref="A14">
    <cfRule type="expression" dxfId="0" priority="1">
      <formula>O14&gt;11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T35"/>
  <sheetViews>
    <sheetView workbookViewId="0">
      <selection activeCell="Q3" sqref="Q3"/>
    </sheetView>
  </sheetViews>
  <sheetFormatPr defaultRowHeight="15" x14ac:dyDescent="0.25"/>
  <cols>
    <col min="1" max="1" width="23.85546875" style="22" bestFit="1" customWidth="1"/>
    <col min="2" max="2" width="13.5703125" style="22" bestFit="1" customWidth="1"/>
    <col min="3" max="3" width="17" style="22" bestFit="1" customWidth="1"/>
    <col min="4" max="4" width="15.140625" style="22" bestFit="1" customWidth="1"/>
    <col min="5" max="13" width="9.140625" style="22"/>
    <col min="14" max="14" width="17" style="22" bestFit="1" customWidth="1"/>
    <col min="15" max="15" width="15.140625" style="22" bestFit="1" customWidth="1"/>
    <col min="16" max="16" width="15.140625" style="22" customWidth="1"/>
    <col min="17" max="17" width="17.28515625" style="22" bestFit="1" customWidth="1"/>
    <col min="18" max="18" width="15.140625" style="22" hidden="1" customWidth="1"/>
    <col min="19" max="20" width="0" style="22" hidden="1" customWidth="1"/>
    <col min="21" max="16384" width="9.140625" style="22"/>
  </cols>
  <sheetData>
    <row r="1" spans="1:20" x14ac:dyDescent="0.25">
      <c r="A1" s="22" t="s">
        <v>312</v>
      </c>
    </row>
    <row r="2" spans="1:20" x14ac:dyDescent="0.25">
      <c r="A2" s="44" t="s">
        <v>55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21" t="s">
        <v>55</v>
      </c>
    </row>
    <row r="3" spans="1:20" x14ac:dyDescent="0.25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15" t="s">
        <v>12</v>
      </c>
      <c r="N3" s="15" t="s">
        <v>35</v>
      </c>
      <c r="O3" s="15" t="s">
        <v>36</v>
      </c>
      <c r="P3" s="15" t="s">
        <v>38</v>
      </c>
      <c r="R3" s="22" t="s">
        <v>39</v>
      </c>
      <c r="S3" s="22" t="s">
        <v>40</v>
      </c>
    </row>
    <row r="4" spans="1:20" x14ac:dyDescent="0.25">
      <c r="A4" s="8" t="s">
        <v>62</v>
      </c>
      <c r="B4" s="9">
        <v>3</v>
      </c>
      <c r="C4" s="9">
        <v>22</v>
      </c>
      <c r="D4" s="9">
        <v>4</v>
      </c>
      <c r="E4" s="9">
        <v>9</v>
      </c>
      <c r="F4" s="9">
        <v>19</v>
      </c>
      <c r="G4" s="9">
        <v>2</v>
      </c>
      <c r="H4" s="9">
        <v>10</v>
      </c>
      <c r="I4" s="9">
        <v>1</v>
      </c>
      <c r="J4" s="9">
        <v>5</v>
      </c>
      <c r="K4" s="9">
        <v>0</v>
      </c>
      <c r="L4" s="9">
        <v>0</v>
      </c>
      <c r="M4" s="9">
        <v>65</v>
      </c>
      <c r="N4" s="9">
        <f>(VLOOKUP(A4,Games!$A$2:$D$150,3,FALSE))</f>
        <v>0</v>
      </c>
      <c r="O4" s="9">
        <f>VLOOKUP(A4,Games!$A$2:$D$150,4,FALSE)</f>
        <v>3</v>
      </c>
      <c r="P4" s="10">
        <f>(R4-S4)/B4</f>
        <v>29</v>
      </c>
      <c r="R4" s="22">
        <f>SUM(M4,I4,H4,G4,F4)</f>
        <v>97</v>
      </c>
      <c r="S4" s="22">
        <f>SUM((J4*2),(K4*3),(L4*4))</f>
        <v>10</v>
      </c>
      <c r="T4" s="22" t="str">
        <f>IFERROR(VLOOKUP(A4,Games!$I$2:$I$246,1,FALSE)," ")</f>
        <v xml:space="preserve"> </v>
      </c>
    </row>
    <row r="5" spans="1:20" x14ac:dyDescent="0.25">
      <c r="A5" s="8" t="s">
        <v>61</v>
      </c>
      <c r="B5" s="9">
        <v>27</v>
      </c>
      <c r="C5" s="9">
        <v>18</v>
      </c>
      <c r="D5" s="9">
        <v>1</v>
      </c>
      <c r="E5" s="9">
        <v>4</v>
      </c>
      <c r="F5" s="9">
        <v>70</v>
      </c>
      <c r="G5" s="9">
        <v>30</v>
      </c>
      <c r="H5" s="9">
        <v>46</v>
      </c>
      <c r="I5" s="9">
        <v>4</v>
      </c>
      <c r="J5" s="9">
        <v>51</v>
      </c>
      <c r="K5" s="9">
        <v>0</v>
      </c>
      <c r="L5" s="9">
        <v>0</v>
      </c>
      <c r="M5" s="9">
        <v>43</v>
      </c>
      <c r="N5" s="9">
        <f>(VLOOKUP(A5,Games!$A$2:$D$150,3,FALSE))</f>
        <v>0</v>
      </c>
      <c r="O5" s="9">
        <f>VLOOKUP(A5,Games!$A$2:$D$150,4,FALSE)</f>
        <v>27</v>
      </c>
      <c r="P5" s="10">
        <f t="shared" ref="P5:P11" si="0">(R5-S5)/B5</f>
        <v>3.3703703703703702</v>
      </c>
      <c r="R5" s="22">
        <f t="shared" ref="R5:R11" si="1">SUM(M5,I5,H5,G5,F5)</f>
        <v>193</v>
      </c>
      <c r="S5" s="22">
        <f t="shared" ref="S5:S11" si="2">SUM((J5*2),(K5*3),(L5*4))</f>
        <v>102</v>
      </c>
      <c r="T5" s="22" t="str">
        <f>IFERROR(VLOOKUP(A5,Games!$I$2:$I$246,1,FALSE)," ")</f>
        <v xml:space="preserve"> </v>
      </c>
    </row>
    <row r="6" spans="1:20" x14ac:dyDescent="0.25">
      <c r="A6" s="8" t="s">
        <v>56</v>
      </c>
      <c r="B6" s="9">
        <v>24</v>
      </c>
      <c r="C6" s="9">
        <v>76</v>
      </c>
      <c r="D6" s="9">
        <v>19</v>
      </c>
      <c r="E6" s="9">
        <v>49</v>
      </c>
      <c r="F6" s="9">
        <v>216</v>
      </c>
      <c r="G6" s="9">
        <v>52</v>
      </c>
      <c r="H6" s="9">
        <v>32</v>
      </c>
      <c r="I6" s="9">
        <v>7</v>
      </c>
      <c r="J6" s="9">
        <v>42</v>
      </c>
      <c r="K6" s="9">
        <v>0</v>
      </c>
      <c r="L6" s="9">
        <v>1</v>
      </c>
      <c r="M6" s="9">
        <v>258</v>
      </c>
      <c r="N6" s="9">
        <f>(VLOOKUP(A6,Games!$A$2:$D$150,3,FALSE))</f>
        <v>0</v>
      </c>
      <c r="O6" s="9">
        <f>VLOOKUP(A6,Games!$A$2:$D$150,4,FALSE)</f>
        <v>24</v>
      </c>
      <c r="P6" s="10">
        <f t="shared" si="0"/>
        <v>19.875</v>
      </c>
      <c r="R6" s="22">
        <f t="shared" si="1"/>
        <v>565</v>
      </c>
      <c r="S6" s="22">
        <f t="shared" si="2"/>
        <v>88</v>
      </c>
      <c r="T6" s="22" t="str">
        <f>IFERROR(VLOOKUP(A6,Games!$I$2:$I$246,1,FALSE)," ")</f>
        <v xml:space="preserve"> </v>
      </c>
    </row>
    <row r="7" spans="1:20" x14ac:dyDescent="0.25">
      <c r="A7" s="8" t="s">
        <v>58</v>
      </c>
      <c r="B7" s="9">
        <v>23</v>
      </c>
      <c r="C7" s="9">
        <v>37</v>
      </c>
      <c r="D7" s="9">
        <v>6</v>
      </c>
      <c r="E7" s="9">
        <v>12</v>
      </c>
      <c r="F7" s="9">
        <v>62</v>
      </c>
      <c r="G7" s="9">
        <v>19</v>
      </c>
      <c r="H7" s="9">
        <v>26</v>
      </c>
      <c r="I7" s="9">
        <v>4</v>
      </c>
      <c r="J7" s="9">
        <v>27</v>
      </c>
      <c r="K7" s="9">
        <v>0</v>
      </c>
      <c r="L7" s="9">
        <v>0</v>
      </c>
      <c r="M7" s="9">
        <v>104</v>
      </c>
      <c r="N7" s="9">
        <f>(VLOOKUP(A7,Games!$A$2:$D$150,3,FALSE))</f>
        <v>0</v>
      </c>
      <c r="O7" s="9">
        <f>VLOOKUP(A7,Games!$A$2:$D$150,4,FALSE)</f>
        <v>23</v>
      </c>
      <c r="P7" s="10">
        <f t="shared" si="0"/>
        <v>7</v>
      </c>
      <c r="R7" s="22">
        <f t="shared" si="1"/>
        <v>215</v>
      </c>
      <c r="S7" s="22">
        <f t="shared" si="2"/>
        <v>54</v>
      </c>
      <c r="T7" s="22" t="str">
        <f>IFERROR(VLOOKUP(A7,Games!$I$2:$I$246,1,FALSE)," ")</f>
        <v xml:space="preserve"> </v>
      </c>
    </row>
    <row r="8" spans="1:20" x14ac:dyDescent="0.25">
      <c r="A8" s="8" t="s">
        <v>355</v>
      </c>
      <c r="B8" s="9">
        <v>1</v>
      </c>
      <c r="C8" s="9">
        <v>3</v>
      </c>
      <c r="D8" s="9">
        <v>0</v>
      </c>
      <c r="E8" s="9">
        <v>1</v>
      </c>
      <c r="F8" s="9">
        <v>5</v>
      </c>
      <c r="G8" s="9">
        <v>0</v>
      </c>
      <c r="H8" s="9">
        <v>1</v>
      </c>
      <c r="I8" s="9">
        <v>0</v>
      </c>
      <c r="J8" s="9">
        <v>1</v>
      </c>
      <c r="K8" s="9">
        <v>0</v>
      </c>
      <c r="L8" s="9">
        <v>0</v>
      </c>
      <c r="M8" s="9">
        <v>7</v>
      </c>
      <c r="N8" s="9">
        <f>(VLOOKUP(A8,Games!$A$2:$D$150,3,FALSE))</f>
        <v>0</v>
      </c>
      <c r="O8" s="9">
        <f>VLOOKUP(A8,Games!$A$2:$D$150,4,FALSE)</f>
        <v>1</v>
      </c>
      <c r="P8" s="10">
        <f t="shared" si="0"/>
        <v>11</v>
      </c>
      <c r="R8" s="22">
        <f t="shared" si="1"/>
        <v>13</v>
      </c>
      <c r="S8" s="22">
        <f t="shared" si="2"/>
        <v>2</v>
      </c>
      <c r="T8" s="22" t="str">
        <f>IFERROR(VLOOKUP(A8,Games!$I$2:$I$246,1,FALSE)," ")</f>
        <v xml:space="preserve"> </v>
      </c>
    </row>
    <row r="9" spans="1:20" x14ac:dyDescent="0.25">
      <c r="A9" s="8" t="s">
        <v>59</v>
      </c>
      <c r="B9" s="9">
        <v>21</v>
      </c>
      <c r="C9" s="9">
        <v>28</v>
      </c>
      <c r="D9" s="9">
        <v>3</v>
      </c>
      <c r="E9" s="9">
        <v>0</v>
      </c>
      <c r="F9" s="9">
        <v>52</v>
      </c>
      <c r="G9" s="9">
        <v>12</v>
      </c>
      <c r="H9" s="9">
        <v>12</v>
      </c>
      <c r="I9" s="9">
        <v>0</v>
      </c>
      <c r="J9" s="9">
        <v>24</v>
      </c>
      <c r="K9" s="9">
        <v>0</v>
      </c>
      <c r="L9" s="9">
        <v>0</v>
      </c>
      <c r="M9" s="9">
        <v>65</v>
      </c>
      <c r="N9" s="9">
        <f>(VLOOKUP(A9,Games!$A$2:$D$150,3,FALSE))</f>
        <v>0</v>
      </c>
      <c r="O9" s="9">
        <f>VLOOKUP(A9,Games!$A$2:$D$150,4,FALSE)</f>
        <v>21</v>
      </c>
      <c r="P9" s="10">
        <f t="shared" si="0"/>
        <v>4.4285714285714288</v>
      </c>
      <c r="R9" s="22">
        <f t="shared" si="1"/>
        <v>141</v>
      </c>
      <c r="S9" s="22">
        <f t="shared" si="2"/>
        <v>48</v>
      </c>
      <c r="T9" s="22" t="str">
        <f>IFERROR(VLOOKUP(A9,Games!$I$2:$I$246,1,FALSE)," ")</f>
        <v xml:space="preserve"> </v>
      </c>
    </row>
    <row r="10" spans="1:20" x14ac:dyDescent="0.25">
      <c r="A10" s="8" t="s">
        <v>60</v>
      </c>
      <c r="B10" s="9">
        <v>29</v>
      </c>
      <c r="C10" s="9">
        <v>7</v>
      </c>
      <c r="D10" s="9">
        <v>19</v>
      </c>
      <c r="E10" s="9">
        <v>3</v>
      </c>
      <c r="F10" s="9">
        <v>55</v>
      </c>
      <c r="G10" s="9">
        <v>17</v>
      </c>
      <c r="H10" s="9">
        <v>18</v>
      </c>
      <c r="I10" s="9">
        <v>6</v>
      </c>
      <c r="J10" s="9">
        <v>30</v>
      </c>
      <c r="K10" s="9">
        <v>0</v>
      </c>
      <c r="L10" s="9">
        <v>0</v>
      </c>
      <c r="M10" s="9">
        <v>74</v>
      </c>
      <c r="N10" s="9">
        <f>(VLOOKUP(A10,Games!$A$2:$D$150,3,FALSE))</f>
        <v>0</v>
      </c>
      <c r="O10" s="9">
        <f>VLOOKUP(A10,Games!$A$2:$D$150,4,FALSE)</f>
        <v>29</v>
      </c>
      <c r="P10" s="10">
        <f t="shared" si="0"/>
        <v>3.7931034482758621</v>
      </c>
      <c r="R10" s="22">
        <f t="shared" si="1"/>
        <v>170</v>
      </c>
      <c r="S10" s="22">
        <f t="shared" si="2"/>
        <v>60</v>
      </c>
      <c r="T10" s="22" t="str">
        <f>IFERROR(VLOOKUP(A10,Games!$I$2:$I$246,1,FALSE)," ")</f>
        <v xml:space="preserve"> </v>
      </c>
    </row>
    <row r="11" spans="1:20" x14ac:dyDescent="0.25">
      <c r="A11" s="8" t="s">
        <v>57</v>
      </c>
      <c r="B11" s="9">
        <v>29</v>
      </c>
      <c r="C11" s="9">
        <v>50</v>
      </c>
      <c r="D11" s="9">
        <v>32</v>
      </c>
      <c r="E11" s="9">
        <v>25</v>
      </c>
      <c r="F11" s="9">
        <v>133</v>
      </c>
      <c r="G11" s="9">
        <v>70</v>
      </c>
      <c r="H11" s="9">
        <v>37</v>
      </c>
      <c r="I11" s="9">
        <v>4</v>
      </c>
      <c r="J11" s="9">
        <v>57</v>
      </c>
      <c r="K11" s="9">
        <v>1</v>
      </c>
      <c r="L11" s="9">
        <v>0</v>
      </c>
      <c r="M11" s="9">
        <v>221</v>
      </c>
      <c r="N11" s="9">
        <f>(VLOOKUP(A11,Games!$A$2:$D$150,3,FALSE))</f>
        <v>0</v>
      </c>
      <c r="O11" s="9">
        <f>VLOOKUP(A11,Games!$A$2:$D$150,4,FALSE)</f>
        <v>29</v>
      </c>
      <c r="P11" s="10">
        <f t="shared" si="0"/>
        <v>12</v>
      </c>
      <c r="R11" s="22">
        <f t="shared" si="1"/>
        <v>465</v>
      </c>
      <c r="S11" s="22">
        <f t="shared" si="2"/>
        <v>117</v>
      </c>
      <c r="T11" s="22" t="str">
        <f>IFERROR(VLOOKUP(A11,Games!$I$2:$I$246,1,FALSE)," ")</f>
        <v xml:space="preserve"> </v>
      </c>
    </row>
    <row r="12" spans="1:20" x14ac:dyDescent="0.25">
      <c r="A12" s="8" t="s">
        <v>550</v>
      </c>
      <c r="B12" s="9">
        <v>1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1</v>
      </c>
      <c r="I12" s="9">
        <v>0</v>
      </c>
      <c r="J12" s="9">
        <v>1</v>
      </c>
      <c r="K12" s="9">
        <v>0</v>
      </c>
      <c r="L12" s="9">
        <v>0</v>
      </c>
      <c r="M12" s="9">
        <v>0</v>
      </c>
      <c r="N12" s="9">
        <f>(VLOOKUP(A12,Games!$A$2:$D$150,3,FALSE))</f>
        <v>0</v>
      </c>
      <c r="O12" s="9">
        <f>VLOOKUP(A12,Games!$A$2:$D$150,4,FALSE)</f>
        <v>1</v>
      </c>
      <c r="P12" s="10">
        <f t="shared" ref="P12:P13" si="3">(R12-S12)/B12</f>
        <v>-1</v>
      </c>
      <c r="R12" s="22">
        <f t="shared" ref="R12:R13" si="4">SUM(M12,I12,H12,G12,F12)</f>
        <v>1</v>
      </c>
      <c r="S12" s="22">
        <f t="shared" ref="S12:S13" si="5">SUM((J12*2),(K12*3),(L12*4))</f>
        <v>2</v>
      </c>
      <c r="T12" s="22" t="str">
        <f>IFERROR(VLOOKUP(A12,Games!$I$2:$I$246,1,FALSE)," ")</f>
        <v xml:space="preserve"> </v>
      </c>
    </row>
    <row r="13" spans="1:20" x14ac:dyDescent="0.25">
      <c r="A13" s="8" t="s">
        <v>311</v>
      </c>
      <c r="B13" s="15">
        <v>26</v>
      </c>
      <c r="C13" s="15">
        <v>50</v>
      </c>
      <c r="D13" s="15">
        <v>12</v>
      </c>
      <c r="E13" s="15">
        <v>15</v>
      </c>
      <c r="F13" s="15">
        <v>160</v>
      </c>
      <c r="G13" s="15">
        <v>31</v>
      </c>
      <c r="H13" s="15">
        <v>16</v>
      </c>
      <c r="I13" s="15">
        <v>9</v>
      </c>
      <c r="J13" s="15">
        <v>30</v>
      </c>
      <c r="K13" s="15">
        <v>1</v>
      </c>
      <c r="L13" s="15">
        <v>0</v>
      </c>
      <c r="M13" s="15">
        <v>151</v>
      </c>
      <c r="N13" s="9">
        <f>(VLOOKUP(A13,Games!$A$2:$D$150,3,FALSE))</f>
        <v>0</v>
      </c>
      <c r="O13" s="9">
        <f>VLOOKUP(A13,Games!$A$2:$D$150,4,FALSE)</f>
        <v>26</v>
      </c>
      <c r="P13" s="10">
        <f t="shared" si="3"/>
        <v>11.692307692307692</v>
      </c>
      <c r="R13" s="22">
        <f t="shared" si="4"/>
        <v>367</v>
      </c>
      <c r="S13" s="22">
        <f t="shared" si="5"/>
        <v>63</v>
      </c>
      <c r="T13" s="22" t="str">
        <f>IFERROR(VLOOKUP(A13,Games!$I$2:$I$246,1,FALSE)," ")</f>
        <v xml:space="preserve"> </v>
      </c>
    </row>
    <row r="14" spans="1:20" x14ac:dyDescent="0.25">
      <c r="A14" s="8" t="s">
        <v>336</v>
      </c>
      <c r="B14" s="15">
        <v>4</v>
      </c>
      <c r="C14" s="15">
        <v>1</v>
      </c>
      <c r="D14" s="15">
        <v>0</v>
      </c>
      <c r="E14" s="15">
        <v>0</v>
      </c>
      <c r="F14" s="15">
        <v>11</v>
      </c>
      <c r="G14" s="15">
        <v>2</v>
      </c>
      <c r="H14" s="15">
        <v>1</v>
      </c>
      <c r="I14" s="15">
        <v>0</v>
      </c>
      <c r="J14" s="15">
        <v>1</v>
      </c>
      <c r="K14" s="15">
        <v>0</v>
      </c>
      <c r="L14" s="15">
        <v>0</v>
      </c>
      <c r="M14" s="15">
        <v>2</v>
      </c>
      <c r="N14" s="9">
        <f>(VLOOKUP(A14,Games!$A$2:$D$150,3,FALSE))</f>
        <v>0</v>
      </c>
      <c r="O14" s="9">
        <f>VLOOKUP(A14,Games!$A$2:$D$150,4,FALSE)</f>
        <v>4</v>
      </c>
      <c r="P14" s="10">
        <f t="shared" ref="P14" si="6">(R14-S14)/B14</f>
        <v>3.5</v>
      </c>
      <c r="R14" s="22">
        <f t="shared" ref="R14" si="7">SUM(M14,I14,H14,G14,F14)</f>
        <v>16</v>
      </c>
      <c r="S14" s="22">
        <f t="shared" ref="S14" si="8">SUM((J14*2),(K14*3),(L14*4))</f>
        <v>2</v>
      </c>
      <c r="T14" s="22" t="str">
        <f>IFERROR(VLOOKUP(A14,Games!$I$2:$I$246,1,FALSE)," ")</f>
        <v xml:space="preserve"> </v>
      </c>
    </row>
    <row r="15" spans="1:20" x14ac:dyDescent="0.25">
      <c r="A15" s="8" t="s">
        <v>356</v>
      </c>
      <c r="B15" s="15">
        <v>11</v>
      </c>
      <c r="C15" s="15">
        <v>48</v>
      </c>
      <c r="D15" s="15">
        <v>0</v>
      </c>
      <c r="E15" s="15">
        <v>11</v>
      </c>
      <c r="F15" s="15">
        <v>133</v>
      </c>
      <c r="G15" s="15">
        <v>14</v>
      </c>
      <c r="H15" s="15">
        <v>23</v>
      </c>
      <c r="I15" s="15">
        <v>14</v>
      </c>
      <c r="J15" s="15">
        <v>23</v>
      </c>
      <c r="K15" s="15">
        <v>1</v>
      </c>
      <c r="L15" s="15">
        <v>0</v>
      </c>
      <c r="M15" s="15">
        <v>107</v>
      </c>
      <c r="N15" s="9">
        <f>(VLOOKUP(A15,Games!$A$2:$D$150,3,FALSE))</f>
        <v>0</v>
      </c>
      <c r="O15" s="9">
        <f>VLOOKUP(A15,Games!$A$2:$D$150,4,FALSE)</f>
        <v>11</v>
      </c>
      <c r="P15" s="10">
        <f t="shared" ref="P15:P16" si="9">(R15-S15)/B15</f>
        <v>22</v>
      </c>
      <c r="R15" s="22">
        <f t="shared" ref="R15:R16" si="10">SUM(M15,I15,H15,G15,F15)</f>
        <v>291</v>
      </c>
      <c r="S15" s="22">
        <f t="shared" ref="S15:S16" si="11">SUM((J15*2),(K15*3),(L15*4))</f>
        <v>49</v>
      </c>
      <c r="T15" s="22" t="str">
        <f>IFERROR(VLOOKUP(A15,Games!$I$2:$I$246,1,FALSE)," ")</f>
        <v xml:space="preserve"> </v>
      </c>
    </row>
    <row r="16" spans="1:20" x14ac:dyDescent="0.25">
      <c r="A16" s="8" t="s">
        <v>371</v>
      </c>
      <c r="B16" s="15">
        <v>1</v>
      </c>
      <c r="C16" s="15">
        <v>3</v>
      </c>
      <c r="D16" s="15">
        <v>0</v>
      </c>
      <c r="E16" s="15">
        <v>1</v>
      </c>
      <c r="F16" s="15">
        <v>8</v>
      </c>
      <c r="G16" s="15">
        <v>3</v>
      </c>
      <c r="H16" s="15">
        <v>1</v>
      </c>
      <c r="I16" s="15">
        <v>0</v>
      </c>
      <c r="J16" s="15">
        <v>1</v>
      </c>
      <c r="K16" s="15">
        <v>0</v>
      </c>
      <c r="L16" s="15">
        <v>0</v>
      </c>
      <c r="M16" s="15">
        <v>7</v>
      </c>
      <c r="N16" s="9">
        <f>(VLOOKUP(A16,Games!$A$2:$D$150,3,FALSE))</f>
        <v>0</v>
      </c>
      <c r="O16" s="9">
        <f>VLOOKUP(A16,Games!$A$2:$D$150,4,FALSE)</f>
        <v>1</v>
      </c>
      <c r="P16" s="10">
        <f t="shared" si="9"/>
        <v>17</v>
      </c>
      <c r="R16" s="22">
        <f t="shared" si="10"/>
        <v>19</v>
      </c>
      <c r="S16" s="22">
        <f t="shared" si="11"/>
        <v>2</v>
      </c>
      <c r="T16" s="22" t="str">
        <f>IFERROR(VLOOKUP(A16,Games!$I$2:$I$246,1,FALSE)," ")</f>
        <v xml:space="preserve"> </v>
      </c>
    </row>
    <row r="17" spans="1:20" x14ac:dyDescent="0.25">
      <c r="A17" s="8" t="s">
        <v>372</v>
      </c>
      <c r="B17" s="15">
        <v>2</v>
      </c>
      <c r="C17" s="15">
        <v>10</v>
      </c>
      <c r="D17" s="15">
        <v>0</v>
      </c>
      <c r="E17" s="15">
        <v>3</v>
      </c>
      <c r="F17" s="15">
        <v>10</v>
      </c>
      <c r="G17" s="15">
        <v>2</v>
      </c>
      <c r="H17" s="15">
        <v>3</v>
      </c>
      <c r="I17" s="15">
        <v>0</v>
      </c>
      <c r="J17" s="15">
        <v>1</v>
      </c>
      <c r="K17" s="15">
        <v>0</v>
      </c>
      <c r="L17" s="15">
        <v>0</v>
      </c>
      <c r="M17" s="15">
        <v>23</v>
      </c>
      <c r="N17" s="9">
        <f>(VLOOKUP(A17,Games!$A$2:$D$150,3,FALSE))</f>
        <v>0</v>
      </c>
      <c r="O17" s="9">
        <f>VLOOKUP(A17,Games!$A$2:$D$150,4,FALSE)</f>
        <v>2</v>
      </c>
      <c r="P17" s="10">
        <f t="shared" ref="P17" si="12">(R17-S17)/B17</f>
        <v>18</v>
      </c>
      <c r="R17" s="22">
        <f t="shared" ref="R17" si="13">SUM(M17,I17,H17,G17,F17)</f>
        <v>38</v>
      </c>
      <c r="S17" s="22">
        <f t="shared" ref="S17" si="14">SUM((J17*2),(K17*3),(L17*4))</f>
        <v>2</v>
      </c>
      <c r="T17" s="22" t="str">
        <f>IFERROR(VLOOKUP(A17,Games!$I$2:$I$246,1,FALSE)," ")</f>
        <v xml:space="preserve"> </v>
      </c>
    </row>
    <row r="18" spans="1:20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25"/>
      <c r="O18" s="25"/>
      <c r="P18" s="28"/>
    </row>
    <row r="19" spans="1:20" x14ac:dyDescent="0.25">
      <c r="A19" s="43" t="s">
        <v>13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20" x14ac:dyDescent="0.25">
      <c r="A20" s="44" t="s">
        <v>55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20" x14ac:dyDescent="0.25">
      <c r="A21" s="15" t="s">
        <v>0</v>
      </c>
      <c r="B21" s="15" t="s">
        <v>1</v>
      </c>
      <c r="C21" s="15" t="s">
        <v>2</v>
      </c>
      <c r="D21" s="15" t="s">
        <v>3</v>
      </c>
      <c r="E21" s="15" t="s">
        <v>4</v>
      </c>
      <c r="F21" s="15" t="s">
        <v>5</v>
      </c>
      <c r="G21" s="15" t="s">
        <v>6</v>
      </c>
      <c r="H21" s="15" t="s">
        <v>7</v>
      </c>
      <c r="I21" s="15" t="s">
        <v>8</v>
      </c>
      <c r="J21" s="15" t="s">
        <v>9</v>
      </c>
      <c r="K21" s="15" t="s">
        <v>10</v>
      </c>
      <c r="L21" s="15" t="s">
        <v>11</v>
      </c>
      <c r="M21" s="15" t="s">
        <v>12</v>
      </c>
    </row>
    <row r="22" spans="1:20" x14ac:dyDescent="0.25">
      <c r="A22" s="8" t="str">
        <f t="shared" ref="A22:A30" si="15">IF(A4=""," ",A4)</f>
        <v>Alex Nov</v>
      </c>
      <c r="B22" s="9"/>
      <c r="C22" s="10">
        <f t="shared" ref="C22:M22" si="16">IF(ISNUMBER($B4),C4/$B4," ")</f>
        <v>7.333333333333333</v>
      </c>
      <c r="D22" s="10">
        <f t="shared" si="16"/>
        <v>1.3333333333333333</v>
      </c>
      <c r="E22" s="10">
        <f t="shared" si="16"/>
        <v>3</v>
      </c>
      <c r="F22" s="10">
        <f t="shared" si="16"/>
        <v>6.333333333333333</v>
      </c>
      <c r="G22" s="10">
        <f t="shared" si="16"/>
        <v>0.66666666666666663</v>
      </c>
      <c r="H22" s="10">
        <f t="shared" si="16"/>
        <v>3.3333333333333335</v>
      </c>
      <c r="I22" s="10">
        <f t="shared" si="16"/>
        <v>0.33333333333333331</v>
      </c>
      <c r="J22" s="10">
        <f t="shared" si="16"/>
        <v>1.6666666666666667</v>
      </c>
      <c r="K22" s="10">
        <f t="shared" si="16"/>
        <v>0</v>
      </c>
      <c r="L22" s="10">
        <f t="shared" si="16"/>
        <v>0</v>
      </c>
      <c r="M22" s="10">
        <f t="shared" si="16"/>
        <v>21.666666666666668</v>
      </c>
    </row>
    <row r="23" spans="1:20" x14ac:dyDescent="0.25">
      <c r="A23" s="8" t="str">
        <f>IF(A5=""," ",A5)</f>
        <v>Artan Cani</v>
      </c>
      <c r="B23" s="9"/>
      <c r="C23" s="10">
        <f t="shared" ref="C23:M23" si="17">IF(ISNUMBER($B5),C5/$B5," ")</f>
        <v>0.66666666666666663</v>
      </c>
      <c r="D23" s="10">
        <f t="shared" si="17"/>
        <v>3.7037037037037035E-2</v>
      </c>
      <c r="E23" s="10">
        <f t="shared" si="17"/>
        <v>0.14814814814814814</v>
      </c>
      <c r="F23" s="10">
        <f t="shared" si="17"/>
        <v>2.5925925925925926</v>
      </c>
      <c r="G23" s="10">
        <f t="shared" si="17"/>
        <v>1.1111111111111112</v>
      </c>
      <c r="H23" s="10">
        <f t="shared" si="17"/>
        <v>1.7037037037037037</v>
      </c>
      <c r="I23" s="10">
        <f t="shared" si="17"/>
        <v>0.14814814814814814</v>
      </c>
      <c r="J23" s="10">
        <f t="shared" si="17"/>
        <v>1.8888888888888888</v>
      </c>
      <c r="K23" s="10">
        <f t="shared" si="17"/>
        <v>0</v>
      </c>
      <c r="L23" s="10">
        <f t="shared" si="17"/>
        <v>0</v>
      </c>
      <c r="M23" s="10">
        <f t="shared" si="17"/>
        <v>1.5925925925925926</v>
      </c>
    </row>
    <row r="24" spans="1:20" x14ac:dyDescent="0.25">
      <c r="A24" s="8" t="str">
        <f t="shared" si="15"/>
        <v>Damien Burns</v>
      </c>
      <c r="B24" s="9"/>
      <c r="C24" s="10">
        <f t="shared" ref="C24:M24" si="18">IF(ISNUMBER($B6),C6/$B6," ")</f>
        <v>3.1666666666666665</v>
      </c>
      <c r="D24" s="10">
        <f t="shared" si="18"/>
        <v>0.79166666666666663</v>
      </c>
      <c r="E24" s="10">
        <f t="shared" si="18"/>
        <v>2.0416666666666665</v>
      </c>
      <c r="F24" s="10">
        <f t="shared" si="18"/>
        <v>9</v>
      </c>
      <c r="G24" s="10">
        <f t="shared" si="18"/>
        <v>2.1666666666666665</v>
      </c>
      <c r="H24" s="10">
        <f t="shared" si="18"/>
        <v>1.3333333333333333</v>
      </c>
      <c r="I24" s="10">
        <f t="shared" si="18"/>
        <v>0.29166666666666669</v>
      </c>
      <c r="J24" s="10">
        <f t="shared" si="18"/>
        <v>1.75</v>
      </c>
      <c r="K24" s="10">
        <f t="shared" si="18"/>
        <v>0</v>
      </c>
      <c r="L24" s="10">
        <f t="shared" si="18"/>
        <v>4.1666666666666664E-2</v>
      </c>
      <c r="M24" s="10">
        <f t="shared" si="18"/>
        <v>10.75</v>
      </c>
    </row>
    <row r="25" spans="1:20" x14ac:dyDescent="0.25">
      <c r="A25" s="8" t="str">
        <f t="shared" si="15"/>
        <v>David Nguyen</v>
      </c>
      <c r="B25" s="9"/>
      <c r="C25" s="10">
        <f t="shared" ref="C25:M25" si="19">IF(ISNUMBER($B7),C7/$B7," ")</f>
        <v>1.6086956521739131</v>
      </c>
      <c r="D25" s="10">
        <f t="shared" si="19"/>
        <v>0.2608695652173913</v>
      </c>
      <c r="E25" s="10">
        <f t="shared" si="19"/>
        <v>0.52173913043478259</v>
      </c>
      <c r="F25" s="10">
        <f t="shared" si="19"/>
        <v>2.6956521739130435</v>
      </c>
      <c r="G25" s="10">
        <f t="shared" si="19"/>
        <v>0.82608695652173914</v>
      </c>
      <c r="H25" s="10">
        <f t="shared" si="19"/>
        <v>1.1304347826086956</v>
      </c>
      <c r="I25" s="10">
        <f t="shared" si="19"/>
        <v>0.17391304347826086</v>
      </c>
      <c r="J25" s="10">
        <f t="shared" si="19"/>
        <v>1.173913043478261</v>
      </c>
      <c r="K25" s="10">
        <f t="shared" si="19"/>
        <v>0</v>
      </c>
      <c r="L25" s="10">
        <f t="shared" si="19"/>
        <v>0</v>
      </c>
      <c r="M25" s="10">
        <f t="shared" si="19"/>
        <v>4.5217391304347823</v>
      </c>
    </row>
    <row r="26" spans="1:20" x14ac:dyDescent="0.25">
      <c r="A26" s="8" t="str">
        <f t="shared" si="15"/>
        <v>Jade Benedictos</v>
      </c>
      <c r="B26" s="9"/>
      <c r="C26" s="10">
        <f t="shared" ref="C26:M26" si="20">IF(ISNUMBER($B8),C8/$B8," ")</f>
        <v>3</v>
      </c>
      <c r="D26" s="10">
        <f t="shared" si="20"/>
        <v>0</v>
      </c>
      <c r="E26" s="10">
        <f t="shared" si="20"/>
        <v>1</v>
      </c>
      <c r="F26" s="10">
        <f t="shared" si="20"/>
        <v>5</v>
      </c>
      <c r="G26" s="10">
        <f t="shared" si="20"/>
        <v>0</v>
      </c>
      <c r="H26" s="10">
        <f t="shared" si="20"/>
        <v>1</v>
      </c>
      <c r="I26" s="10">
        <f t="shared" si="20"/>
        <v>0</v>
      </c>
      <c r="J26" s="10">
        <f t="shared" si="20"/>
        <v>1</v>
      </c>
      <c r="K26" s="10">
        <f t="shared" si="20"/>
        <v>0</v>
      </c>
      <c r="L26" s="10">
        <f t="shared" si="20"/>
        <v>0</v>
      </c>
      <c r="M26" s="10">
        <f t="shared" si="20"/>
        <v>7</v>
      </c>
    </row>
    <row r="27" spans="1:20" x14ac:dyDescent="0.25">
      <c r="A27" s="8" t="str">
        <f t="shared" si="15"/>
        <v>Josh Mak</v>
      </c>
      <c r="B27" s="9"/>
      <c r="C27" s="10">
        <f t="shared" ref="C27:M27" si="21">IF(ISNUMBER($B9),C9/$B9," ")</f>
        <v>1.3333333333333333</v>
      </c>
      <c r="D27" s="10">
        <f t="shared" si="21"/>
        <v>0.14285714285714285</v>
      </c>
      <c r="E27" s="10">
        <f t="shared" si="21"/>
        <v>0</v>
      </c>
      <c r="F27" s="10">
        <f t="shared" si="21"/>
        <v>2.4761904761904763</v>
      </c>
      <c r="G27" s="10">
        <f t="shared" si="21"/>
        <v>0.5714285714285714</v>
      </c>
      <c r="H27" s="10">
        <f t="shared" si="21"/>
        <v>0.5714285714285714</v>
      </c>
      <c r="I27" s="10">
        <f t="shared" si="21"/>
        <v>0</v>
      </c>
      <c r="J27" s="10">
        <f t="shared" si="21"/>
        <v>1.1428571428571428</v>
      </c>
      <c r="K27" s="10">
        <f t="shared" si="21"/>
        <v>0</v>
      </c>
      <c r="L27" s="10">
        <f t="shared" si="21"/>
        <v>0</v>
      </c>
      <c r="M27" s="10">
        <f t="shared" si="21"/>
        <v>3.0952380952380953</v>
      </c>
    </row>
    <row r="28" spans="1:20" x14ac:dyDescent="0.25">
      <c r="A28" s="8" t="str">
        <f t="shared" si="15"/>
        <v>Kelvin Pham</v>
      </c>
      <c r="B28" s="9"/>
      <c r="C28" s="10">
        <f t="shared" ref="C28:M28" si="22">IF(ISNUMBER($B10),C10/$B10," ")</f>
        <v>0.2413793103448276</v>
      </c>
      <c r="D28" s="10">
        <f t="shared" si="22"/>
        <v>0.65517241379310343</v>
      </c>
      <c r="E28" s="10">
        <f t="shared" si="22"/>
        <v>0.10344827586206896</v>
      </c>
      <c r="F28" s="10">
        <f t="shared" si="22"/>
        <v>1.896551724137931</v>
      </c>
      <c r="G28" s="10">
        <f t="shared" si="22"/>
        <v>0.58620689655172409</v>
      </c>
      <c r="H28" s="10">
        <f t="shared" si="22"/>
        <v>0.62068965517241381</v>
      </c>
      <c r="I28" s="10">
        <f t="shared" si="22"/>
        <v>0.20689655172413793</v>
      </c>
      <c r="J28" s="10">
        <f t="shared" si="22"/>
        <v>1.0344827586206897</v>
      </c>
      <c r="K28" s="10">
        <f t="shared" si="22"/>
        <v>0</v>
      </c>
      <c r="L28" s="10">
        <f t="shared" si="22"/>
        <v>0</v>
      </c>
      <c r="M28" s="10">
        <f t="shared" si="22"/>
        <v>2.5517241379310347</v>
      </c>
    </row>
    <row r="29" spans="1:20" x14ac:dyDescent="0.25">
      <c r="A29" s="8" t="str">
        <f t="shared" si="15"/>
        <v>Will Jiang</v>
      </c>
      <c r="B29" s="9"/>
      <c r="C29" s="10">
        <f t="shared" ref="C29:M29" si="23">IF(ISNUMBER($B11),C11/$B11," ")</f>
        <v>1.7241379310344827</v>
      </c>
      <c r="D29" s="10">
        <f t="shared" si="23"/>
        <v>1.103448275862069</v>
      </c>
      <c r="E29" s="10">
        <f t="shared" si="23"/>
        <v>0.86206896551724133</v>
      </c>
      <c r="F29" s="10">
        <f t="shared" si="23"/>
        <v>4.5862068965517242</v>
      </c>
      <c r="G29" s="10">
        <f t="shared" si="23"/>
        <v>2.4137931034482758</v>
      </c>
      <c r="H29" s="10">
        <f t="shared" si="23"/>
        <v>1.2758620689655173</v>
      </c>
      <c r="I29" s="10">
        <f t="shared" si="23"/>
        <v>0.13793103448275862</v>
      </c>
      <c r="J29" s="10">
        <f t="shared" si="23"/>
        <v>1.9655172413793103</v>
      </c>
      <c r="K29" s="10">
        <f t="shared" si="23"/>
        <v>3.4482758620689655E-2</v>
      </c>
      <c r="L29" s="10">
        <f t="shared" si="23"/>
        <v>0</v>
      </c>
      <c r="M29" s="10">
        <f t="shared" si="23"/>
        <v>7.6206896551724137</v>
      </c>
    </row>
    <row r="30" spans="1:20" x14ac:dyDescent="0.25">
      <c r="A30" s="8" t="str">
        <f t="shared" si="15"/>
        <v>Andrew Wong</v>
      </c>
      <c r="B30" s="9"/>
      <c r="C30" s="10">
        <f t="shared" ref="C30:M30" si="24">IF(ISNUMBER($B12),C12/$B12," ")</f>
        <v>0</v>
      </c>
      <c r="D30" s="10">
        <f t="shared" si="24"/>
        <v>0</v>
      </c>
      <c r="E30" s="10">
        <f t="shared" si="24"/>
        <v>0</v>
      </c>
      <c r="F30" s="10">
        <f t="shared" si="24"/>
        <v>0</v>
      </c>
      <c r="G30" s="10">
        <f t="shared" si="24"/>
        <v>0</v>
      </c>
      <c r="H30" s="10">
        <f t="shared" si="24"/>
        <v>1</v>
      </c>
      <c r="I30" s="10">
        <f t="shared" si="24"/>
        <v>0</v>
      </c>
      <c r="J30" s="10">
        <f t="shared" si="24"/>
        <v>1</v>
      </c>
      <c r="K30" s="10">
        <f t="shared" si="24"/>
        <v>0</v>
      </c>
      <c r="L30" s="10">
        <f t="shared" si="24"/>
        <v>0</v>
      </c>
      <c r="M30" s="10">
        <f t="shared" si="24"/>
        <v>0</v>
      </c>
    </row>
    <row r="31" spans="1:20" x14ac:dyDescent="0.25">
      <c r="A31" s="8" t="str">
        <f>IF(A13=""," ",A13)</f>
        <v>Todd Matthews</v>
      </c>
      <c r="B31" s="15"/>
      <c r="C31" s="10">
        <f t="shared" ref="C31:M31" si="25">IF(ISNUMBER($B13),C13/$B13," ")</f>
        <v>1.9230769230769231</v>
      </c>
      <c r="D31" s="10">
        <f t="shared" si="25"/>
        <v>0.46153846153846156</v>
      </c>
      <c r="E31" s="10">
        <f t="shared" si="25"/>
        <v>0.57692307692307687</v>
      </c>
      <c r="F31" s="10">
        <f t="shared" si="25"/>
        <v>6.1538461538461542</v>
      </c>
      <c r="G31" s="10">
        <f t="shared" si="25"/>
        <v>1.1923076923076923</v>
      </c>
      <c r="H31" s="10">
        <f t="shared" si="25"/>
        <v>0.61538461538461542</v>
      </c>
      <c r="I31" s="10">
        <f t="shared" si="25"/>
        <v>0.34615384615384615</v>
      </c>
      <c r="J31" s="10">
        <f t="shared" si="25"/>
        <v>1.1538461538461537</v>
      </c>
      <c r="K31" s="10">
        <f t="shared" si="25"/>
        <v>3.8461538461538464E-2</v>
      </c>
      <c r="L31" s="10">
        <f t="shared" si="25"/>
        <v>0</v>
      </c>
      <c r="M31" s="10">
        <f t="shared" si="25"/>
        <v>5.8076923076923075</v>
      </c>
    </row>
    <row r="32" spans="1:20" x14ac:dyDescent="0.25">
      <c r="A32" s="8" t="str">
        <f t="shared" ref="A32:A35" si="26">IF(A14=""," ",A14)</f>
        <v>Rhys Humphries</v>
      </c>
      <c r="B32" s="15"/>
      <c r="C32" s="10">
        <f t="shared" ref="C32:M32" si="27">IF(ISNUMBER($B14),C14/$B14," ")</f>
        <v>0.25</v>
      </c>
      <c r="D32" s="10">
        <f t="shared" si="27"/>
        <v>0</v>
      </c>
      <c r="E32" s="10">
        <f t="shared" si="27"/>
        <v>0</v>
      </c>
      <c r="F32" s="10">
        <f t="shared" si="27"/>
        <v>2.75</v>
      </c>
      <c r="G32" s="10">
        <f t="shared" si="27"/>
        <v>0.5</v>
      </c>
      <c r="H32" s="10">
        <f t="shared" si="27"/>
        <v>0.25</v>
      </c>
      <c r="I32" s="10">
        <f t="shared" si="27"/>
        <v>0</v>
      </c>
      <c r="J32" s="10">
        <f t="shared" si="27"/>
        <v>0.25</v>
      </c>
      <c r="K32" s="10">
        <f t="shared" si="27"/>
        <v>0</v>
      </c>
      <c r="L32" s="10">
        <f t="shared" si="27"/>
        <v>0</v>
      </c>
      <c r="M32" s="10">
        <f t="shared" si="27"/>
        <v>0.5</v>
      </c>
    </row>
    <row r="33" spans="1:13" x14ac:dyDescent="0.25">
      <c r="A33" s="8" t="str">
        <f t="shared" si="26"/>
        <v>Damon Ilitch</v>
      </c>
      <c r="B33" s="15"/>
      <c r="C33" s="10">
        <f t="shared" ref="C33:M35" si="28">IF(ISNUMBER($B15),C15/$B15," ")</f>
        <v>4.3636363636363633</v>
      </c>
      <c r="D33" s="10">
        <f t="shared" si="28"/>
        <v>0</v>
      </c>
      <c r="E33" s="10">
        <f t="shared" si="28"/>
        <v>1</v>
      </c>
      <c r="F33" s="10">
        <f t="shared" si="28"/>
        <v>12.090909090909092</v>
      </c>
      <c r="G33" s="10">
        <f t="shared" si="28"/>
        <v>1.2727272727272727</v>
      </c>
      <c r="H33" s="10">
        <f t="shared" si="28"/>
        <v>2.0909090909090908</v>
      </c>
      <c r="I33" s="10">
        <f t="shared" si="28"/>
        <v>1.2727272727272727</v>
      </c>
      <c r="J33" s="10">
        <f t="shared" si="28"/>
        <v>2.0909090909090908</v>
      </c>
      <c r="K33" s="10">
        <f t="shared" si="28"/>
        <v>9.0909090909090912E-2</v>
      </c>
      <c r="L33" s="10">
        <f t="shared" si="28"/>
        <v>0</v>
      </c>
      <c r="M33" s="10">
        <f t="shared" si="28"/>
        <v>9.7272727272727266</v>
      </c>
    </row>
    <row r="34" spans="1:13" x14ac:dyDescent="0.25">
      <c r="A34" s="8" t="str">
        <f t="shared" si="26"/>
        <v>Tony Yu</v>
      </c>
      <c r="B34" s="15"/>
      <c r="C34" s="10">
        <f t="shared" si="28"/>
        <v>3</v>
      </c>
      <c r="D34" s="10">
        <f t="shared" si="28"/>
        <v>0</v>
      </c>
      <c r="E34" s="10">
        <f t="shared" si="28"/>
        <v>1</v>
      </c>
      <c r="F34" s="10">
        <f t="shared" si="28"/>
        <v>8</v>
      </c>
      <c r="G34" s="10">
        <f t="shared" si="28"/>
        <v>3</v>
      </c>
      <c r="H34" s="10">
        <f t="shared" si="28"/>
        <v>1</v>
      </c>
      <c r="I34" s="10">
        <f t="shared" si="28"/>
        <v>0</v>
      </c>
      <c r="J34" s="10">
        <f t="shared" si="28"/>
        <v>1</v>
      </c>
      <c r="K34" s="10">
        <f t="shared" si="28"/>
        <v>0</v>
      </c>
      <c r="L34" s="10">
        <f t="shared" si="28"/>
        <v>0</v>
      </c>
      <c r="M34" s="10">
        <f t="shared" si="28"/>
        <v>7</v>
      </c>
    </row>
    <row r="35" spans="1:13" x14ac:dyDescent="0.25">
      <c r="A35" s="8" t="str">
        <f t="shared" si="26"/>
        <v>Luke Starkey</v>
      </c>
      <c r="B35" s="15"/>
      <c r="C35" s="10">
        <f t="shared" si="28"/>
        <v>5</v>
      </c>
      <c r="D35" s="10">
        <f t="shared" si="28"/>
        <v>0</v>
      </c>
      <c r="E35" s="10">
        <f t="shared" si="28"/>
        <v>1.5</v>
      </c>
      <c r="F35" s="10">
        <f t="shared" si="28"/>
        <v>5</v>
      </c>
      <c r="G35" s="10">
        <f t="shared" si="28"/>
        <v>1</v>
      </c>
      <c r="H35" s="10">
        <f t="shared" si="28"/>
        <v>1.5</v>
      </c>
      <c r="I35" s="10">
        <f t="shared" si="28"/>
        <v>0</v>
      </c>
      <c r="J35" s="10">
        <f t="shared" si="28"/>
        <v>0.5</v>
      </c>
      <c r="K35" s="10">
        <f t="shared" si="28"/>
        <v>0</v>
      </c>
      <c r="L35" s="10">
        <f t="shared" si="28"/>
        <v>0</v>
      </c>
      <c r="M35" s="10">
        <f t="shared" si="28"/>
        <v>11.5</v>
      </c>
    </row>
  </sheetData>
  <mergeCells count="3">
    <mergeCell ref="A19:M19"/>
    <mergeCell ref="A20:M20"/>
    <mergeCell ref="A2:P2"/>
  </mergeCells>
  <conditionalFormatting sqref="A18">
    <cfRule type="expression" dxfId="41" priority="12">
      <formula>O18&gt;11</formula>
    </cfRule>
  </conditionalFormatting>
  <conditionalFormatting sqref="A4:A13 A18">
    <cfRule type="expression" dxfId="40" priority="11">
      <formula>EXACT(A4,T4)</formula>
    </cfRule>
  </conditionalFormatting>
  <conditionalFormatting sqref="A4:A13">
    <cfRule type="expression" dxfId="39" priority="8">
      <formula>O4&gt;11</formula>
    </cfRule>
  </conditionalFormatting>
  <conditionalFormatting sqref="A14">
    <cfRule type="expression" dxfId="38" priority="6">
      <formula>EXACT(A14,T14)</formula>
    </cfRule>
  </conditionalFormatting>
  <conditionalFormatting sqref="A14">
    <cfRule type="expression" dxfId="37" priority="5">
      <formula>O14&gt;11</formula>
    </cfRule>
  </conditionalFormatting>
  <conditionalFormatting sqref="A15:A16">
    <cfRule type="expression" dxfId="36" priority="4">
      <formula>EXACT(A15,T15)</formula>
    </cfRule>
  </conditionalFormatting>
  <conditionalFormatting sqref="A15:A16">
    <cfRule type="expression" dxfId="35" priority="3">
      <formula>O15&gt;11</formula>
    </cfRule>
  </conditionalFormatting>
  <conditionalFormatting sqref="A17">
    <cfRule type="expression" dxfId="34" priority="2">
      <formula>EXACT(A17,T17)</formula>
    </cfRule>
  </conditionalFormatting>
  <conditionalFormatting sqref="A17">
    <cfRule type="expression" dxfId="33" priority="1">
      <formula>O17&gt;11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V49"/>
  <sheetViews>
    <sheetView workbookViewId="0">
      <selection activeCell="U4" sqref="U4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4" width="13.5703125" style="22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2" customWidth="1"/>
    <col min="17" max="17" width="9.140625" style="5"/>
    <col min="18" max="20" width="0" style="5" hidden="1" customWidth="1"/>
    <col min="21" max="16384" width="9.140625" style="5"/>
  </cols>
  <sheetData>
    <row r="1" spans="1:22" s="22" customFormat="1" x14ac:dyDescent="0.25">
      <c r="A1" s="22" t="s">
        <v>354</v>
      </c>
    </row>
    <row r="2" spans="1:22" x14ac:dyDescent="0.25">
      <c r="A2" s="46" t="s">
        <v>337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  <c r="Q2" s="21" t="s">
        <v>337</v>
      </c>
      <c r="U2" s="31"/>
    </row>
    <row r="3" spans="1:22" x14ac:dyDescent="0.25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  <c r="K3" s="27" t="s">
        <v>10</v>
      </c>
      <c r="L3" s="27" t="s">
        <v>11</v>
      </c>
      <c r="M3" s="27" t="s">
        <v>12</v>
      </c>
      <c r="N3" s="27" t="s">
        <v>35</v>
      </c>
      <c r="O3" s="27" t="s">
        <v>36</v>
      </c>
      <c r="P3" s="15" t="s">
        <v>38</v>
      </c>
      <c r="Q3" s="22"/>
      <c r="R3" s="22" t="s">
        <v>39</v>
      </c>
      <c r="S3" s="22" t="s">
        <v>40</v>
      </c>
    </row>
    <row r="4" spans="1:22" x14ac:dyDescent="0.25">
      <c r="A4" s="8" t="s">
        <v>338</v>
      </c>
      <c r="B4" s="9">
        <v>4</v>
      </c>
      <c r="C4" s="9">
        <v>3</v>
      </c>
      <c r="D4" s="9">
        <v>3</v>
      </c>
      <c r="E4" s="9">
        <v>1</v>
      </c>
      <c r="F4" s="9">
        <v>11</v>
      </c>
      <c r="G4" s="9">
        <v>3</v>
      </c>
      <c r="H4" s="9">
        <v>0</v>
      </c>
      <c r="I4" s="9">
        <v>0</v>
      </c>
      <c r="J4" s="9">
        <v>3</v>
      </c>
      <c r="K4" s="9">
        <v>0</v>
      </c>
      <c r="L4" s="9">
        <v>0</v>
      </c>
      <c r="M4" s="9">
        <v>16</v>
      </c>
      <c r="N4" s="9">
        <f>(VLOOKUP(A4,Games!$A$2:$D$150,3,FALSE))</f>
        <v>0</v>
      </c>
      <c r="O4" s="9">
        <f>VLOOKUP(A4,Games!$A$2:$D$150,4,FALSE)</f>
        <v>4</v>
      </c>
      <c r="P4" s="10">
        <f>(R4-S4)/B4</f>
        <v>6</v>
      </c>
      <c r="Q4" s="22"/>
      <c r="R4" s="22">
        <f>SUM(M4,I4,H4,G4,F4)</f>
        <v>30</v>
      </c>
      <c r="S4" s="22">
        <f>SUM((J4*2),(K4*3),(L4*4))</f>
        <v>6</v>
      </c>
      <c r="T4" s="22" t="str">
        <f>IFERROR(VLOOKUP(A4,Games!$I$2:$I$246,1,FALSE)," ")</f>
        <v xml:space="preserve"> </v>
      </c>
    </row>
    <row r="5" spans="1:22" x14ac:dyDescent="0.25">
      <c r="A5" s="8" t="s">
        <v>339</v>
      </c>
      <c r="B5" s="9">
        <v>10</v>
      </c>
      <c r="C5" s="9">
        <v>7</v>
      </c>
      <c r="D5" s="9">
        <v>1</v>
      </c>
      <c r="E5" s="9">
        <v>3</v>
      </c>
      <c r="F5" s="9">
        <v>27</v>
      </c>
      <c r="G5" s="9">
        <v>15</v>
      </c>
      <c r="H5" s="9">
        <v>10</v>
      </c>
      <c r="I5" s="9">
        <v>1</v>
      </c>
      <c r="J5" s="9">
        <v>18</v>
      </c>
      <c r="K5" s="9">
        <v>0</v>
      </c>
      <c r="L5" s="9">
        <v>0</v>
      </c>
      <c r="M5" s="9">
        <v>20</v>
      </c>
      <c r="N5" s="9">
        <f>(VLOOKUP(A5,Games!$A$2:$D$150,3,FALSE))</f>
        <v>0</v>
      </c>
      <c r="O5" s="9">
        <f>VLOOKUP(A5,Games!$A$2:$D$150,4,FALSE)</f>
        <v>10</v>
      </c>
      <c r="P5" s="10">
        <f t="shared" ref="P5:P8" si="0">(R5-S5)/B5</f>
        <v>3.7</v>
      </c>
      <c r="Q5" s="22"/>
      <c r="R5" s="22">
        <f t="shared" ref="R5:R8" si="1">SUM(M5,I5,H5,G5,F5)</f>
        <v>73</v>
      </c>
      <c r="S5" s="22">
        <f t="shared" ref="S5:S8" si="2">SUM((J5*2),(K5*3),(L5*4))</f>
        <v>36</v>
      </c>
      <c r="T5" s="22" t="str">
        <f>IFERROR(VLOOKUP(A5,Games!$I$2:$I$246,1,FALSE)," ")</f>
        <v xml:space="preserve"> </v>
      </c>
    </row>
    <row r="6" spans="1:22" x14ac:dyDescent="0.25">
      <c r="A6" s="8" t="s">
        <v>340</v>
      </c>
      <c r="B6" s="9">
        <v>9</v>
      </c>
      <c r="C6" s="9">
        <v>8</v>
      </c>
      <c r="D6" s="9">
        <v>7</v>
      </c>
      <c r="E6" s="9">
        <v>1</v>
      </c>
      <c r="F6" s="9">
        <v>20</v>
      </c>
      <c r="G6" s="9">
        <v>8</v>
      </c>
      <c r="H6" s="9">
        <v>11</v>
      </c>
      <c r="I6" s="9">
        <v>0</v>
      </c>
      <c r="J6" s="9">
        <v>12</v>
      </c>
      <c r="K6" s="9">
        <v>0</v>
      </c>
      <c r="L6" s="9">
        <v>0</v>
      </c>
      <c r="M6" s="9">
        <v>38</v>
      </c>
      <c r="N6" s="9">
        <f>(VLOOKUP(A6,Games!$A$2:$D$150,3,FALSE))</f>
        <v>0</v>
      </c>
      <c r="O6" s="9">
        <f>VLOOKUP(A6,Games!$A$2:$D$150,4,FALSE)</f>
        <v>9</v>
      </c>
      <c r="P6" s="10">
        <f t="shared" si="0"/>
        <v>5.8888888888888893</v>
      </c>
      <c r="Q6" s="22"/>
      <c r="R6" s="22">
        <f t="shared" si="1"/>
        <v>77</v>
      </c>
      <c r="S6" s="22">
        <f t="shared" si="2"/>
        <v>24</v>
      </c>
      <c r="T6" s="22" t="str">
        <f>IFERROR(VLOOKUP(A6,Games!$I$2:$I$246,1,FALSE)," ")</f>
        <v xml:space="preserve"> </v>
      </c>
    </row>
    <row r="7" spans="1:22" x14ac:dyDescent="0.25">
      <c r="A7" s="8" t="s">
        <v>341</v>
      </c>
      <c r="B7" s="9">
        <v>21</v>
      </c>
      <c r="C7" s="9">
        <v>59</v>
      </c>
      <c r="D7" s="9">
        <v>0</v>
      </c>
      <c r="E7" s="9">
        <v>24</v>
      </c>
      <c r="F7" s="9">
        <v>253</v>
      </c>
      <c r="G7" s="9">
        <v>13</v>
      </c>
      <c r="H7" s="9">
        <v>25</v>
      </c>
      <c r="I7" s="9">
        <v>24</v>
      </c>
      <c r="J7" s="9">
        <v>52</v>
      </c>
      <c r="K7" s="9">
        <v>0</v>
      </c>
      <c r="L7" s="9">
        <v>1</v>
      </c>
      <c r="M7" s="9">
        <v>142</v>
      </c>
      <c r="N7" s="9">
        <f>(VLOOKUP(A7,Games!$A$2:$D$150,3,FALSE))</f>
        <v>1</v>
      </c>
      <c r="O7" s="9">
        <f>VLOOKUP(A7,Games!$A$2:$D$150,4,FALSE)</f>
        <v>22</v>
      </c>
      <c r="P7" s="10">
        <f t="shared" si="0"/>
        <v>16.61904761904762</v>
      </c>
      <c r="Q7" s="22"/>
      <c r="R7" s="22">
        <f t="shared" si="1"/>
        <v>457</v>
      </c>
      <c r="S7" s="22">
        <f t="shared" si="2"/>
        <v>108</v>
      </c>
      <c r="T7" s="22" t="str">
        <f>IFERROR(VLOOKUP(A7,Games!$I$2:$I$246,1,FALSE)," ")</f>
        <v xml:space="preserve"> </v>
      </c>
    </row>
    <row r="8" spans="1:22" x14ac:dyDescent="0.25">
      <c r="A8" s="8" t="s">
        <v>342</v>
      </c>
      <c r="B8" s="9">
        <v>26</v>
      </c>
      <c r="C8" s="9">
        <v>38</v>
      </c>
      <c r="D8" s="9">
        <v>4</v>
      </c>
      <c r="E8" s="9">
        <v>9</v>
      </c>
      <c r="F8" s="9">
        <v>67</v>
      </c>
      <c r="G8" s="9">
        <v>36</v>
      </c>
      <c r="H8" s="9">
        <v>68</v>
      </c>
      <c r="I8" s="9">
        <v>2</v>
      </c>
      <c r="J8" s="9">
        <v>58</v>
      </c>
      <c r="K8" s="9">
        <v>0</v>
      </c>
      <c r="L8" s="9">
        <v>1</v>
      </c>
      <c r="M8" s="9">
        <v>97</v>
      </c>
      <c r="N8" s="9">
        <f>(VLOOKUP(A8,Games!$A$2:$D$150,3,FALSE))</f>
        <v>0</v>
      </c>
      <c r="O8" s="9">
        <f>VLOOKUP(A8,Games!$A$2:$D$150,4,FALSE)</f>
        <v>26</v>
      </c>
      <c r="P8" s="10">
        <f t="shared" si="0"/>
        <v>5.7692307692307692</v>
      </c>
      <c r="Q8" s="22"/>
      <c r="R8" s="22">
        <f t="shared" si="1"/>
        <v>270</v>
      </c>
      <c r="S8" s="22">
        <f t="shared" si="2"/>
        <v>120</v>
      </c>
      <c r="T8" s="22" t="str">
        <f>IFERROR(VLOOKUP(A8,Games!$I$2:$I$246,1,FALSE)," ")</f>
        <v xml:space="preserve"> </v>
      </c>
    </row>
    <row r="9" spans="1:22" s="22" customFormat="1" x14ac:dyDescent="0.25">
      <c r="A9" s="8" t="s">
        <v>343</v>
      </c>
      <c r="B9" s="9">
        <v>26</v>
      </c>
      <c r="C9" s="9">
        <v>45</v>
      </c>
      <c r="D9" s="9">
        <v>12</v>
      </c>
      <c r="E9" s="9">
        <v>15</v>
      </c>
      <c r="F9" s="9">
        <v>136</v>
      </c>
      <c r="G9" s="9">
        <v>31</v>
      </c>
      <c r="H9" s="9">
        <v>18</v>
      </c>
      <c r="I9" s="9">
        <v>11</v>
      </c>
      <c r="J9" s="9">
        <v>10</v>
      </c>
      <c r="K9" s="9">
        <v>0</v>
      </c>
      <c r="L9" s="9">
        <v>0</v>
      </c>
      <c r="M9" s="9">
        <v>141</v>
      </c>
      <c r="N9" s="9">
        <f>(VLOOKUP(A9,Games!$A$2:$D$150,3,FALSE))</f>
        <v>0</v>
      </c>
      <c r="O9" s="9">
        <f>VLOOKUP(A9,Games!$A$2:$D$150,4,FALSE)</f>
        <v>26</v>
      </c>
      <c r="P9" s="10">
        <f t="shared" ref="P9:P11" si="3">(R9-S9)/B9</f>
        <v>12.192307692307692</v>
      </c>
      <c r="R9" s="22">
        <f t="shared" ref="R9:R11" si="4">SUM(M9,I9,H9,G9,F9)</f>
        <v>337</v>
      </c>
      <c r="S9" s="22">
        <f t="shared" ref="S9:S11" si="5">SUM((J9*2),(K9*3),(L9*4))</f>
        <v>20</v>
      </c>
      <c r="T9" s="22" t="str">
        <f>IFERROR(VLOOKUP(A9,Games!$I$2:$I$246,1,FALSE)," ")</f>
        <v xml:space="preserve"> </v>
      </c>
    </row>
    <row r="10" spans="1:22" s="22" customFormat="1" x14ac:dyDescent="0.25">
      <c r="A10" s="8" t="s">
        <v>344</v>
      </c>
      <c r="B10" s="9">
        <v>2</v>
      </c>
      <c r="C10" s="9">
        <v>0</v>
      </c>
      <c r="D10" s="9">
        <v>0</v>
      </c>
      <c r="E10" s="9">
        <v>1</v>
      </c>
      <c r="F10" s="9">
        <v>3</v>
      </c>
      <c r="G10" s="9">
        <v>2</v>
      </c>
      <c r="H10" s="9">
        <v>2</v>
      </c>
      <c r="I10" s="9">
        <v>0</v>
      </c>
      <c r="J10" s="9">
        <v>3</v>
      </c>
      <c r="K10" s="9">
        <v>0</v>
      </c>
      <c r="L10" s="9">
        <v>0</v>
      </c>
      <c r="M10" s="9">
        <v>1</v>
      </c>
      <c r="N10" s="9">
        <f>(VLOOKUP(A10,Games!$A$2:$D$150,3,FALSE))</f>
        <v>0</v>
      </c>
      <c r="O10" s="9">
        <f>VLOOKUP(A10,Games!$A$2:$D$150,4,FALSE)</f>
        <v>2</v>
      </c>
      <c r="P10" s="10">
        <f t="shared" si="3"/>
        <v>1</v>
      </c>
      <c r="R10" s="22">
        <f t="shared" si="4"/>
        <v>8</v>
      </c>
      <c r="S10" s="22">
        <f t="shared" si="5"/>
        <v>6</v>
      </c>
      <c r="T10" s="22" t="str">
        <f>IFERROR(VLOOKUP(A10,Games!$I$2:$I$246,1,FALSE)," ")</f>
        <v xml:space="preserve"> </v>
      </c>
    </row>
    <row r="11" spans="1:22" x14ac:dyDescent="0.25">
      <c r="A11" s="8" t="s">
        <v>345</v>
      </c>
      <c r="B11" s="9">
        <v>3</v>
      </c>
      <c r="C11" s="9">
        <v>1</v>
      </c>
      <c r="D11" s="9">
        <v>0</v>
      </c>
      <c r="E11" s="9">
        <v>0</v>
      </c>
      <c r="F11" s="9">
        <v>9</v>
      </c>
      <c r="G11" s="9">
        <v>0</v>
      </c>
      <c r="H11" s="9">
        <v>5</v>
      </c>
      <c r="I11" s="9">
        <v>0</v>
      </c>
      <c r="J11" s="9">
        <v>2</v>
      </c>
      <c r="K11" s="9">
        <v>0</v>
      </c>
      <c r="L11" s="9">
        <v>0</v>
      </c>
      <c r="M11" s="9">
        <v>2</v>
      </c>
      <c r="N11" s="9">
        <f>(VLOOKUP(A11,Games!$A$2:$D$150,3,FALSE))</f>
        <v>0</v>
      </c>
      <c r="O11" s="9">
        <f>VLOOKUP(A11,Games!$A$2:$D$150,4,FALSE)</f>
        <v>3</v>
      </c>
      <c r="P11" s="10">
        <f t="shared" si="3"/>
        <v>4</v>
      </c>
      <c r="Q11" s="22"/>
      <c r="R11" s="22">
        <f t="shared" si="4"/>
        <v>16</v>
      </c>
      <c r="S11" s="22">
        <f t="shared" si="5"/>
        <v>4</v>
      </c>
      <c r="T11" s="22" t="str">
        <f>IFERROR(VLOOKUP(A11,Games!$I$2:$I$246,1,FALSE)," ")</f>
        <v xml:space="preserve"> </v>
      </c>
      <c r="U11" s="22"/>
      <c r="V11" s="22"/>
    </row>
    <row r="12" spans="1:22" x14ac:dyDescent="0.25">
      <c r="A12" s="8" t="s">
        <v>346</v>
      </c>
      <c r="B12" s="9">
        <v>21</v>
      </c>
      <c r="C12" s="9">
        <v>51</v>
      </c>
      <c r="D12" s="9">
        <v>0</v>
      </c>
      <c r="E12" s="9">
        <v>14</v>
      </c>
      <c r="F12" s="9">
        <v>112</v>
      </c>
      <c r="G12" s="9">
        <v>8</v>
      </c>
      <c r="H12" s="9">
        <v>22</v>
      </c>
      <c r="I12" s="9">
        <v>3</v>
      </c>
      <c r="J12" s="9">
        <v>31</v>
      </c>
      <c r="K12" s="9">
        <v>0</v>
      </c>
      <c r="L12" s="9">
        <v>0</v>
      </c>
      <c r="M12" s="9">
        <v>116</v>
      </c>
      <c r="N12" s="9">
        <f>(VLOOKUP(A12,Games!$A$2:$D$150,3,FALSE))</f>
        <v>0</v>
      </c>
      <c r="O12" s="9">
        <f>VLOOKUP(A12,Games!$A$2:$D$150,4,FALSE)</f>
        <v>21</v>
      </c>
      <c r="P12" s="10">
        <f t="shared" ref="P12:P20" si="6">(R12-S12)/B12</f>
        <v>9.4761904761904763</v>
      </c>
      <c r="Q12" s="22"/>
      <c r="R12" s="22">
        <f t="shared" ref="R12:R20" si="7">SUM(M12,I12,H12,G12,F12)</f>
        <v>261</v>
      </c>
      <c r="S12" s="22">
        <f t="shared" ref="S12:S20" si="8">SUM((J12*2),(K12*3),(L12*4))</f>
        <v>62</v>
      </c>
      <c r="T12" s="22" t="str">
        <f>IFERROR(VLOOKUP(A12,Games!$I$2:$I$246,1,FALSE)," ")</f>
        <v xml:space="preserve"> </v>
      </c>
      <c r="U12" s="22"/>
    </row>
    <row r="13" spans="1:22" x14ac:dyDescent="0.25">
      <c r="A13" s="8" t="s">
        <v>347</v>
      </c>
      <c r="B13" s="9">
        <v>1</v>
      </c>
      <c r="C13" s="9">
        <v>0</v>
      </c>
      <c r="D13" s="9">
        <v>1</v>
      </c>
      <c r="E13" s="9">
        <v>0</v>
      </c>
      <c r="F13" s="9">
        <v>3</v>
      </c>
      <c r="G13" s="9">
        <v>1</v>
      </c>
      <c r="H13" s="9">
        <v>1</v>
      </c>
      <c r="I13" s="9">
        <v>0</v>
      </c>
      <c r="J13" s="9">
        <v>1</v>
      </c>
      <c r="K13" s="9">
        <v>0</v>
      </c>
      <c r="L13" s="9">
        <v>0</v>
      </c>
      <c r="M13" s="9">
        <v>3</v>
      </c>
      <c r="N13" s="9">
        <f>(VLOOKUP(A13,Games!$A$2:$D$150,3,FALSE))</f>
        <v>0</v>
      </c>
      <c r="O13" s="9">
        <f>VLOOKUP(A13,Games!$A$2:$D$150,4,FALSE)</f>
        <v>1</v>
      </c>
      <c r="P13" s="10">
        <f t="shared" si="6"/>
        <v>6</v>
      </c>
      <c r="Q13" s="22"/>
      <c r="R13" s="22">
        <f t="shared" si="7"/>
        <v>8</v>
      </c>
      <c r="S13" s="22">
        <f t="shared" si="8"/>
        <v>2</v>
      </c>
      <c r="T13" s="22" t="str">
        <f>IFERROR(VLOOKUP(A13,Games!$I$2:$I$246,1,FALSE)," ")</f>
        <v xml:space="preserve"> </v>
      </c>
      <c r="U13" s="22"/>
    </row>
    <row r="14" spans="1:22" s="22" customFormat="1" x14ac:dyDescent="0.25">
      <c r="A14" s="8" t="s">
        <v>348</v>
      </c>
      <c r="B14" s="9">
        <v>31</v>
      </c>
      <c r="C14" s="9">
        <v>36</v>
      </c>
      <c r="D14" s="9">
        <v>18</v>
      </c>
      <c r="E14" s="9">
        <v>17</v>
      </c>
      <c r="F14" s="9">
        <v>122</v>
      </c>
      <c r="G14" s="9">
        <v>36</v>
      </c>
      <c r="H14" s="9">
        <v>45</v>
      </c>
      <c r="I14" s="9">
        <v>8</v>
      </c>
      <c r="J14" s="9">
        <v>45</v>
      </c>
      <c r="K14" s="9">
        <v>0</v>
      </c>
      <c r="L14" s="9">
        <v>1</v>
      </c>
      <c r="M14" s="9">
        <v>143</v>
      </c>
      <c r="N14" s="9">
        <f>(VLOOKUP(A14,Games!$A$2:$D$150,3,FALSE))</f>
        <v>0</v>
      </c>
      <c r="O14" s="9">
        <f>VLOOKUP(A14,Games!$A$2:$D$150,4,FALSE)</f>
        <v>31</v>
      </c>
      <c r="P14" s="10">
        <f t="shared" si="6"/>
        <v>8.387096774193548</v>
      </c>
      <c r="R14" s="22">
        <f t="shared" si="7"/>
        <v>354</v>
      </c>
      <c r="S14" s="22">
        <f t="shared" si="8"/>
        <v>94</v>
      </c>
      <c r="T14" s="22" t="str">
        <f>IFERROR(VLOOKUP(A14,Games!$I$2:$I$246,1,FALSE)," ")</f>
        <v xml:space="preserve"> </v>
      </c>
    </row>
    <row r="15" spans="1:22" s="22" customFormat="1" x14ac:dyDescent="0.25">
      <c r="A15" s="8" t="s">
        <v>349</v>
      </c>
      <c r="B15" s="9">
        <v>3</v>
      </c>
      <c r="C15" s="9">
        <v>1</v>
      </c>
      <c r="D15" s="9">
        <v>3</v>
      </c>
      <c r="E15" s="9">
        <v>0</v>
      </c>
      <c r="F15" s="9">
        <v>2</v>
      </c>
      <c r="G15" s="9">
        <v>0</v>
      </c>
      <c r="H15" s="9">
        <v>1</v>
      </c>
      <c r="I15" s="9">
        <v>0</v>
      </c>
      <c r="J15" s="9">
        <v>4</v>
      </c>
      <c r="K15" s="9">
        <v>0</v>
      </c>
      <c r="L15" s="9">
        <v>0</v>
      </c>
      <c r="M15" s="9">
        <v>11</v>
      </c>
      <c r="N15" s="9">
        <f>(VLOOKUP(A15,Games!$A$2:$D$150,3,FALSE))</f>
        <v>0</v>
      </c>
      <c r="O15" s="9">
        <f>VLOOKUP(A15,Games!$A$2:$D$150,4,FALSE)</f>
        <v>3</v>
      </c>
      <c r="P15" s="10">
        <f t="shared" si="6"/>
        <v>2</v>
      </c>
      <c r="R15" s="22">
        <f t="shared" si="7"/>
        <v>14</v>
      </c>
      <c r="S15" s="22">
        <f t="shared" si="8"/>
        <v>8</v>
      </c>
      <c r="T15" s="22" t="str">
        <f>IFERROR(VLOOKUP(A15,Games!$I$2:$I$246,1,FALSE)," ")</f>
        <v xml:space="preserve"> </v>
      </c>
    </row>
    <row r="16" spans="1:22" s="22" customFormat="1" x14ac:dyDescent="0.25">
      <c r="A16" s="8" t="s">
        <v>350</v>
      </c>
      <c r="B16" s="9">
        <v>23</v>
      </c>
      <c r="C16" s="9">
        <v>12</v>
      </c>
      <c r="D16" s="9">
        <v>1</v>
      </c>
      <c r="E16" s="9">
        <v>9</v>
      </c>
      <c r="F16" s="9">
        <v>61</v>
      </c>
      <c r="G16" s="9">
        <v>21</v>
      </c>
      <c r="H16" s="9">
        <v>25</v>
      </c>
      <c r="I16" s="9">
        <v>4</v>
      </c>
      <c r="J16" s="9">
        <v>57</v>
      </c>
      <c r="K16" s="9">
        <v>0</v>
      </c>
      <c r="L16" s="9">
        <v>0</v>
      </c>
      <c r="M16" s="9">
        <v>36</v>
      </c>
      <c r="N16" s="9">
        <f>(VLOOKUP(A16,Games!$A$2:$D$150,3,FALSE))</f>
        <v>0</v>
      </c>
      <c r="O16" s="9">
        <f>VLOOKUP(A16,Games!$A$2:$D$150,4,FALSE)</f>
        <v>23</v>
      </c>
      <c r="P16" s="10">
        <f t="shared" si="6"/>
        <v>1.4347826086956521</v>
      </c>
      <c r="R16" s="22">
        <f t="shared" si="7"/>
        <v>147</v>
      </c>
      <c r="S16" s="22">
        <f t="shared" si="8"/>
        <v>114</v>
      </c>
      <c r="T16" s="22" t="str">
        <f>IFERROR(VLOOKUP(A16,Games!$I$2:$I$246,1,FALSE)," ")</f>
        <v xml:space="preserve"> </v>
      </c>
    </row>
    <row r="17" spans="1:20" s="22" customFormat="1" x14ac:dyDescent="0.25">
      <c r="A17" s="8" t="s">
        <v>351</v>
      </c>
      <c r="B17" s="9">
        <v>1</v>
      </c>
      <c r="C17" s="9">
        <v>1</v>
      </c>
      <c r="D17" s="9">
        <v>2</v>
      </c>
      <c r="E17" s="9">
        <v>1</v>
      </c>
      <c r="F17" s="9">
        <v>1</v>
      </c>
      <c r="G17" s="9">
        <v>1</v>
      </c>
      <c r="H17" s="9">
        <v>1</v>
      </c>
      <c r="I17" s="9">
        <v>0</v>
      </c>
      <c r="J17" s="9">
        <v>0</v>
      </c>
      <c r="K17" s="9">
        <v>0</v>
      </c>
      <c r="L17" s="9">
        <v>0</v>
      </c>
      <c r="M17" s="9">
        <v>9</v>
      </c>
      <c r="N17" s="9">
        <f>(VLOOKUP(A17,Games!$A$2:$D$150,3,FALSE))</f>
        <v>0</v>
      </c>
      <c r="O17" s="9">
        <f>VLOOKUP(A17,Games!$A$2:$D$150,4,FALSE)</f>
        <v>1</v>
      </c>
      <c r="P17" s="10">
        <f t="shared" si="6"/>
        <v>12</v>
      </c>
      <c r="R17" s="22">
        <f t="shared" si="7"/>
        <v>12</v>
      </c>
      <c r="S17" s="22">
        <f t="shared" si="8"/>
        <v>0</v>
      </c>
      <c r="T17" s="22" t="str">
        <f>IFERROR(VLOOKUP(A17,Games!$I$2:$I$246,1,FALSE)," ")</f>
        <v xml:space="preserve"> </v>
      </c>
    </row>
    <row r="18" spans="1:20" s="22" customFormat="1" x14ac:dyDescent="0.25">
      <c r="A18" s="8" t="s">
        <v>352</v>
      </c>
      <c r="B18" s="9">
        <v>2</v>
      </c>
      <c r="C18" s="9">
        <v>1</v>
      </c>
      <c r="D18" s="9">
        <v>3</v>
      </c>
      <c r="E18" s="9">
        <v>0</v>
      </c>
      <c r="F18" s="9">
        <v>9</v>
      </c>
      <c r="G18" s="9">
        <v>3</v>
      </c>
      <c r="H18" s="9">
        <v>3</v>
      </c>
      <c r="I18" s="9">
        <v>0</v>
      </c>
      <c r="J18" s="9">
        <v>2</v>
      </c>
      <c r="K18" s="9">
        <v>0</v>
      </c>
      <c r="L18" s="9">
        <v>0</v>
      </c>
      <c r="M18" s="9">
        <v>11</v>
      </c>
      <c r="N18" s="9">
        <f>(VLOOKUP(A18,Games!$A$2:$D$150,3,FALSE))</f>
        <v>0</v>
      </c>
      <c r="O18" s="9">
        <f>VLOOKUP(A18,Games!$A$2:$D$150,4,FALSE)</f>
        <v>2</v>
      </c>
      <c r="P18" s="10">
        <f t="shared" si="6"/>
        <v>11</v>
      </c>
      <c r="R18" s="22">
        <f t="shared" si="7"/>
        <v>26</v>
      </c>
      <c r="S18" s="22">
        <f t="shared" si="8"/>
        <v>4</v>
      </c>
      <c r="T18" s="22" t="str">
        <f>IFERROR(VLOOKUP(A18,Games!$I$2:$I$246,1,FALSE)," ")</f>
        <v xml:space="preserve"> </v>
      </c>
    </row>
    <row r="19" spans="1:20" s="22" customFormat="1" x14ac:dyDescent="0.25">
      <c r="A19" s="8" t="s">
        <v>162</v>
      </c>
      <c r="B19" s="9">
        <v>1</v>
      </c>
      <c r="C19" s="9">
        <v>3</v>
      </c>
      <c r="D19" s="9">
        <v>1</v>
      </c>
      <c r="E19" s="9">
        <v>2</v>
      </c>
      <c r="F19" s="9">
        <v>4</v>
      </c>
      <c r="G19" s="9">
        <v>1</v>
      </c>
      <c r="H19" s="9">
        <v>1</v>
      </c>
      <c r="I19" s="9">
        <v>0</v>
      </c>
      <c r="J19" s="9">
        <v>2</v>
      </c>
      <c r="K19" s="9">
        <v>0</v>
      </c>
      <c r="L19" s="9">
        <v>0</v>
      </c>
      <c r="M19" s="9">
        <v>11</v>
      </c>
      <c r="N19" s="9">
        <f>(VLOOKUP(A19,Games!$A$2:$D$150,3,FALSE))</f>
        <v>0</v>
      </c>
      <c r="O19" s="9">
        <f>VLOOKUP(A19,Games!$A$2:$D$150,4,FALSE)</f>
        <v>1</v>
      </c>
      <c r="P19" s="10">
        <f t="shared" si="6"/>
        <v>13</v>
      </c>
      <c r="R19" s="22">
        <f t="shared" si="7"/>
        <v>17</v>
      </c>
      <c r="S19" s="22">
        <f t="shared" si="8"/>
        <v>4</v>
      </c>
      <c r="T19" s="22" t="str">
        <f>IFERROR(VLOOKUP(A19,Games!$I$2:$I$246,1,FALSE)," ")</f>
        <v>Diego Parsa</v>
      </c>
    </row>
    <row r="20" spans="1:20" s="22" customFormat="1" x14ac:dyDescent="0.25">
      <c r="A20" s="8" t="s">
        <v>353</v>
      </c>
      <c r="B20" s="9">
        <v>21</v>
      </c>
      <c r="C20" s="9">
        <v>17</v>
      </c>
      <c r="D20" s="9">
        <v>7</v>
      </c>
      <c r="E20" s="9">
        <v>1</v>
      </c>
      <c r="F20" s="9">
        <v>65</v>
      </c>
      <c r="G20" s="9">
        <v>15</v>
      </c>
      <c r="H20" s="9">
        <v>10</v>
      </c>
      <c r="I20" s="9">
        <v>4</v>
      </c>
      <c r="J20" s="9">
        <v>29</v>
      </c>
      <c r="K20" s="9">
        <v>0</v>
      </c>
      <c r="L20" s="9">
        <v>0</v>
      </c>
      <c r="M20" s="9">
        <v>56</v>
      </c>
      <c r="N20" s="9">
        <f>(VLOOKUP(A20,Games!$A$2:$D$150,3,FALSE))</f>
        <v>0</v>
      </c>
      <c r="O20" s="9">
        <f>VLOOKUP(A20,Games!$A$2:$D$150,4,FALSE)</f>
        <v>21</v>
      </c>
      <c r="P20" s="10">
        <f t="shared" si="6"/>
        <v>4.3809523809523814</v>
      </c>
      <c r="R20" s="22">
        <f t="shared" si="7"/>
        <v>150</v>
      </c>
      <c r="S20" s="22">
        <f t="shared" si="8"/>
        <v>58</v>
      </c>
      <c r="T20" s="22" t="str">
        <f>IFERROR(VLOOKUP(A20,Games!$I$2:$I$246,1,FALSE)," ")</f>
        <v xml:space="preserve"> </v>
      </c>
    </row>
    <row r="21" spans="1:20" s="22" customFormat="1" x14ac:dyDescent="0.25">
      <c r="A21" s="8" t="s">
        <v>362</v>
      </c>
      <c r="B21" s="9">
        <v>2</v>
      </c>
      <c r="C21" s="9">
        <v>4</v>
      </c>
      <c r="D21" s="9">
        <v>1</v>
      </c>
      <c r="E21" s="9">
        <v>0</v>
      </c>
      <c r="F21" s="9">
        <v>10</v>
      </c>
      <c r="G21" s="9">
        <v>1</v>
      </c>
      <c r="H21" s="9">
        <v>3</v>
      </c>
      <c r="I21" s="9">
        <v>1</v>
      </c>
      <c r="J21" s="9">
        <v>5</v>
      </c>
      <c r="K21" s="9">
        <v>0</v>
      </c>
      <c r="L21" s="9">
        <v>0</v>
      </c>
      <c r="M21" s="9">
        <v>11</v>
      </c>
      <c r="N21" s="9">
        <f>(VLOOKUP(A21,Games!$A$2:$D$150,3,FALSE))</f>
        <v>0</v>
      </c>
      <c r="O21" s="9">
        <f>VLOOKUP(A21,Games!$A$2:$D$150,4,FALSE)</f>
        <v>2</v>
      </c>
      <c r="P21" s="10">
        <f t="shared" ref="P21" si="9">(R21-S21)/B21</f>
        <v>8</v>
      </c>
      <c r="R21" s="22">
        <f t="shared" ref="R21" si="10">SUM(M21,I21,H21,G21,F21)</f>
        <v>26</v>
      </c>
      <c r="S21" s="22">
        <f t="shared" ref="S21" si="11">SUM((J21*2),(K21*3),(L21*4))</f>
        <v>10</v>
      </c>
      <c r="T21" s="22" t="str">
        <f>IFERROR(VLOOKUP(A21,Games!$I$2:$I$246,1,FALSE)," ")</f>
        <v xml:space="preserve"> </v>
      </c>
    </row>
    <row r="22" spans="1:20" s="22" customFormat="1" x14ac:dyDescent="0.25">
      <c r="A22" s="8" t="s">
        <v>368</v>
      </c>
      <c r="B22" s="9">
        <v>12</v>
      </c>
      <c r="C22" s="9">
        <v>14</v>
      </c>
      <c r="D22" s="9">
        <v>12</v>
      </c>
      <c r="E22" s="9">
        <v>27</v>
      </c>
      <c r="F22" s="9">
        <v>51</v>
      </c>
      <c r="G22" s="9">
        <v>14</v>
      </c>
      <c r="H22" s="9">
        <v>6</v>
      </c>
      <c r="I22" s="9">
        <v>7</v>
      </c>
      <c r="J22" s="9">
        <v>21</v>
      </c>
      <c r="K22" s="9">
        <v>0</v>
      </c>
      <c r="L22" s="9">
        <v>0</v>
      </c>
      <c r="M22" s="9">
        <v>91</v>
      </c>
      <c r="N22" s="9">
        <f>(VLOOKUP(A22,Games!$A$2:$D$150,3,FALSE))</f>
        <v>0</v>
      </c>
      <c r="O22" s="9">
        <f>VLOOKUP(A22,Games!$A$2:$D$150,4,FALSE)</f>
        <v>12</v>
      </c>
      <c r="P22" s="10">
        <f t="shared" ref="P22" si="12">(R22-S22)/B22</f>
        <v>10.583333333333334</v>
      </c>
      <c r="R22" s="22">
        <f t="shared" ref="R22" si="13">SUM(M22,I22,H22,G22,F22)</f>
        <v>169</v>
      </c>
      <c r="S22" s="22">
        <f t="shared" ref="S22" si="14">SUM((J22*2),(K22*3),(L22*4))</f>
        <v>42</v>
      </c>
      <c r="T22" s="22" t="str">
        <f>IFERROR(VLOOKUP(A22,Games!$I$2:$I$246,1,FALSE)," ")</f>
        <v xml:space="preserve"> </v>
      </c>
    </row>
    <row r="23" spans="1:20" s="22" customFormat="1" x14ac:dyDescent="0.25">
      <c r="A23" s="8" t="s">
        <v>373</v>
      </c>
      <c r="B23" s="9">
        <v>1</v>
      </c>
      <c r="C23" s="9">
        <v>0</v>
      </c>
      <c r="D23" s="9">
        <v>0</v>
      </c>
      <c r="E23" s="9">
        <v>0</v>
      </c>
      <c r="F23" s="9">
        <v>3</v>
      </c>
      <c r="G23" s="9">
        <v>0</v>
      </c>
      <c r="H23" s="9">
        <v>1</v>
      </c>
      <c r="I23" s="9">
        <v>0</v>
      </c>
      <c r="J23" s="9">
        <v>1</v>
      </c>
      <c r="K23" s="9">
        <v>0</v>
      </c>
      <c r="L23" s="9">
        <v>0</v>
      </c>
      <c r="M23" s="9">
        <v>0</v>
      </c>
      <c r="N23" s="9">
        <f>(VLOOKUP(A23,Games!$A$2:$D$150,3,FALSE))</f>
        <v>0</v>
      </c>
      <c r="O23" s="9">
        <f>VLOOKUP(A23,Games!$A$2:$D$150,4,FALSE)</f>
        <v>1</v>
      </c>
      <c r="P23" s="10">
        <f t="shared" ref="P23" si="15">(R23-S23)/B23</f>
        <v>2</v>
      </c>
      <c r="R23" s="22">
        <f t="shared" ref="R23" si="16">SUM(M23,I23,H23,G23,F23)</f>
        <v>4</v>
      </c>
      <c r="S23" s="22">
        <f t="shared" ref="S23" si="17">SUM((J23*2),(K23*3),(L23*4))</f>
        <v>2</v>
      </c>
      <c r="T23" s="22" t="str">
        <f>IFERROR(VLOOKUP(A23,Games!$I$2:$I$246,1,FALSE)," ")</f>
        <v xml:space="preserve"> </v>
      </c>
    </row>
    <row r="24" spans="1:20" s="22" customFormat="1" x14ac:dyDescent="0.25">
      <c r="A24" s="8" t="s">
        <v>555</v>
      </c>
      <c r="B24" s="9">
        <v>1</v>
      </c>
      <c r="C24" s="9">
        <v>1</v>
      </c>
      <c r="D24" s="9">
        <v>0</v>
      </c>
      <c r="E24" s="9">
        <v>0</v>
      </c>
      <c r="F24" s="9">
        <v>1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2</v>
      </c>
      <c r="N24" s="9">
        <f>(VLOOKUP(A24,Games!$A$2:$D$150,3,FALSE))</f>
        <v>0</v>
      </c>
      <c r="O24" s="9">
        <f>VLOOKUP(A24,Games!$A$2:$D$150,4,FALSE)</f>
        <v>1</v>
      </c>
      <c r="P24" s="10">
        <f t="shared" ref="P24" si="18">(R24-S24)/B24</f>
        <v>3</v>
      </c>
      <c r="R24" s="22">
        <f t="shared" ref="R24" si="19">SUM(M24,I24,H24,G24,F24)</f>
        <v>3</v>
      </c>
      <c r="S24" s="22">
        <f t="shared" ref="S24" si="20">SUM((J24*2),(K24*3),(L24*4))</f>
        <v>0</v>
      </c>
      <c r="T24" s="22" t="str">
        <f>IFERROR(VLOOKUP(A24,Games!$I$2:$I$246,1,FALSE)," ")</f>
        <v xml:space="preserve"> </v>
      </c>
    </row>
    <row r="25" spans="1:20" s="22" customFormat="1" x14ac:dyDescent="0.25">
      <c r="A25" s="16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8"/>
    </row>
    <row r="26" spans="1:20" s="22" customFormat="1" x14ac:dyDescent="0.25">
      <c r="A26" s="16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8"/>
    </row>
    <row r="27" spans="1:20" x14ac:dyDescent="0.25">
      <c r="A27" s="36" t="s">
        <v>13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20" x14ac:dyDescent="0.25">
      <c r="A28" s="46" t="s">
        <v>337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  <row r="29" spans="1:20" x14ac:dyDescent="0.25">
      <c r="A29" s="7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  <c r="J29" s="7" t="s">
        <v>9</v>
      </c>
      <c r="K29" s="7" t="s">
        <v>10</v>
      </c>
      <c r="L29" s="7" t="s">
        <v>11</v>
      </c>
      <c r="M29" s="7" t="s">
        <v>12</v>
      </c>
    </row>
    <row r="30" spans="1:20" x14ac:dyDescent="0.25">
      <c r="A30" s="8" t="str">
        <f>IF(A4=""," ",A4)</f>
        <v>Justin Church</v>
      </c>
      <c r="B30" s="9"/>
      <c r="C30" s="10">
        <f t="shared" ref="C30:M30" si="21">IF(ISNUMBER($B4),C4/$B4," ")</f>
        <v>0.75</v>
      </c>
      <c r="D30" s="10">
        <f t="shared" si="21"/>
        <v>0.75</v>
      </c>
      <c r="E30" s="10">
        <f t="shared" si="21"/>
        <v>0.25</v>
      </c>
      <c r="F30" s="10">
        <f t="shared" si="21"/>
        <v>2.75</v>
      </c>
      <c r="G30" s="10">
        <f t="shared" si="21"/>
        <v>0.75</v>
      </c>
      <c r="H30" s="10">
        <f t="shared" si="21"/>
        <v>0</v>
      </c>
      <c r="I30" s="10">
        <f t="shared" si="21"/>
        <v>0</v>
      </c>
      <c r="J30" s="10">
        <f t="shared" si="21"/>
        <v>0.75</v>
      </c>
      <c r="K30" s="10">
        <f t="shared" si="21"/>
        <v>0</v>
      </c>
      <c r="L30" s="10">
        <f t="shared" si="21"/>
        <v>0</v>
      </c>
      <c r="M30" s="10">
        <f t="shared" si="21"/>
        <v>4</v>
      </c>
    </row>
    <row r="31" spans="1:20" x14ac:dyDescent="0.25">
      <c r="A31" s="8" t="str">
        <f t="shared" ref="A31:A49" si="22">IF(A5=""," ",A5)</f>
        <v>Lewis Simachila</v>
      </c>
      <c r="B31" s="9"/>
      <c r="C31" s="10">
        <f t="shared" ref="C31:M31" si="23">IF(ISNUMBER($B5),C5/$B5," ")</f>
        <v>0.7</v>
      </c>
      <c r="D31" s="10">
        <f t="shared" si="23"/>
        <v>0.1</v>
      </c>
      <c r="E31" s="10">
        <f t="shared" si="23"/>
        <v>0.3</v>
      </c>
      <c r="F31" s="10">
        <f t="shared" si="23"/>
        <v>2.7</v>
      </c>
      <c r="G31" s="10">
        <f t="shared" si="23"/>
        <v>1.5</v>
      </c>
      <c r="H31" s="10">
        <f t="shared" si="23"/>
        <v>1</v>
      </c>
      <c r="I31" s="10">
        <f t="shared" si="23"/>
        <v>0.1</v>
      </c>
      <c r="J31" s="10">
        <f t="shared" si="23"/>
        <v>1.8</v>
      </c>
      <c r="K31" s="10">
        <f t="shared" si="23"/>
        <v>0</v>
      </c>
      <c r="L31" s="10">
        <f t="shared" si="23"/>
        <v>0</v>
      </c>
      <c r="M31" s="10">
        <f t="shared" si="23"/>
        <v>2</v>
      </c>
    </row>
    <row r="32" spans="1:20" x14ac:dyDescent="0.25">
      <c r="A32" s="8" t="str">
        <f t="shared" si="22"/>
        <v>Marco Chalub</v>
      </c>
      <c r="B32" s="9"/>
      <c r="C32" s="10">
        <f t="shared" ref="C32:M32" si="24">IF(ISNUMBER($B6),C6/$B6," ")</f>
        <v>0.88888888888888884</v>
      </c>
      <c r="D32" s="10">
        <f t="shared" si="24"/>
        <v>0.77777777777777779</v>
      </c>
      <c r="E32" s="10">
        <f t="shared" si="24"/>
        <v>0.1111111111111111</v>
      </c>
      <c r="F32" s="10">
        <f t="shared" si="24"/>
        <v>2.2222222222222223</v>
      </c>
      <c r="G32" s="10">
        <f t="shared" si="24"/>
        <v>0.88888888888888884</v>
      </c>
      <c r="H32" s="10">
        <f t="shared" si="24"/>
        <v>1.2222222222222223</v>
      </c>
      <c r="I32" s="10">
        <f t="shared" si="24"/>
        <v>0</v>
      </c>
      <c r="J32" s="10">
        <f t="shared" si="24"/>
        <v>1.3333333333333333</v>
      </c>
      <c r="K32" s="10">
        <f t="shared" si="24"/>
        <v>0</v>
      </c>
      <c r="L32" s="10">
        <f t="shared" si="24"/>
        <v>0</v>
      </c>
      <c r="M32" s="10">
        <f t="shared" si="24"/>
        <v>4.2222222222222223</v>
      </c>
    </row>
    <row r="33" spans="1:13" x14ac:dyDescent="0.25">
      <c r="A33" s="8" t="str">
        <f t="shared" si="22"/>
        <v>Pierre Pain</v>
      </c>
      <c r="B33" s="9"/>
      <c r="C33" s="10">
        <f t="shared" ref="C33:M33" si="25">IF(ISNUMBER($B7),C7/$B7," ")</f>
        <v>2.8095238095238093</v>
      </c>
      <c r="D33" s="10">
        <f t="shared" si="25"/>
        <v>0</v>
      </c>
      <c r="E33" s="10">
        <f t="shared" si="25"/>
        <v>1.1428571428571428</v>
      </c>
      <c r="F33" s="10">
        <f t="shared" si="25"/>
        <v>12.047619047619047</v>
      </c>
      <c r="G33" s="10">
        <f t="shared" si="25"/>
        <v>0.61904761904761907</v>
      </c>
      <c r="H33" s="10">
        <f t="shared" si="25"/>
        <v>1.1904761904761905</v>
      </c>
      <c r="I33" s="10">
        <f t="shared" si="25"/>
        <v>1.1428571428571428</v>
      </c>
      <c r="J33" s="10">
        <f t="shared" si="25"/>
        <v>2.4761904761904763</v>
      </c>
      <c r="K33" s="10">
        <f t="shared" si="25"/>
        <v>0</v>
      </c>
      <c r="L33" s="10">
        <f t="shared" si="25"/>
        <v>4.7619047619047616E-2</v>
      </c>
      <c r="M33" s="10">
        <f t="shared" si="25"/>
        <v>6.7619047619047619</v>
      </c>
    </row>
    <row r="34" spans="1:13" x14ac:dyDescent="0.25">
      <c r="A34" s="8" t="str">
        <f t="shared" si="22"/>
        <v>Riley Dunne</v>
      </c>
      <c r="B34" s="9"/>
      <c r="C34" s="10">
        <f t="shared" ref="C34:M34" si="26">IF(ISNUMBER($B8),C8/$B8," ")</f>
        <v>1.4615384615384615</v>
      </c>
      <c r="D34" s="10">
        <f t="shared" si="26"/>
        <v>0.15384615384615385</v>
      </c>
      <c r="E34" s="10">
        <f t="shared" si="26"/>
        <v>0.34615384615384615</v>
      </c>
      <c r="F34" s="10">
        <f t="shared" si="26"/>
        <v>2.5769230769230771</v>
      </c>
      <c r="G34" s="10">
        <f t="shared" si="26"/>
        <v>1.3846153846153846</v>
      </c>
      <c r="H34" s="10">
        <f t="shared" si="26"/>
        <v>2.6153846153846154</v>
      </c>
      <c r="I34" s="10">
        <f t="shared" si="26"/>
        <v>7.6923076923076927E-2</v>
      </c>
      <c r="J34" s="10">
        <f t="shared" si="26"/>
        <v>2.2307692307692308</v>
      </c>
      <c r="K34" s="10">
        <f t="shared" si="26"/>
        <v>0</v>
      </c>
      <c r="L34" s="10">
        <f t="shared" si="26"/>
        <v>3.8461538461538464E-2</v>
      </c>
      <c r="M34" s="10">
        <f t="shared" si="26"/>
        <v>3.7307692307692308</v>
      </c>
    </row>
    <row r="35" spans="1:13" x14ac:dyDescent="0.25">
      <c r="A35" s="8" t="str">
        <f t="shared" si="22"/>
        <v>Tom Adler</v>
      </c>
      <c r="B35" s="9"/>
      <c r="C35" s="10">
        <f t="shared" ref="C35:M35" si="27">IF(ISNUMBER($B9),C9/$B9," ")</f>
        <v>1.7307692307692308</v>
      </c>
      <c r="D35" s="10">
        <f t="shared" si="27"/>
        <v>0.46153846153846156</v>
      </c>
      <c r="E35" s="10">
        <f t="shared" si="27"/>
        <v>0.57692307692307687</v>
      </c>
      <c r="F35" s="10">
        <f t="shared" si="27"/>
        <v>5.2307692307692308</v>
      </c>
      <c r="G35" s="10">
        <f t="shared" si="27"/>
        <v>1.1923076923076923</v>
      </c>
      <c r="H35" s="10">
        <f t="shared" si="27"/>
        <v>0.69230769230769229</v>
      </c>
      <c r="I35" s="10">
        <f t="shared" si="27"/>
        <v>0.42307692307692307</v>
      </c>
      <c r="J35" s="10">
        <f t="shared" si="27"/>
        <v>0.38461538461538464</v>
      </c>
      <c r="K35" s="10">
        <f t="shared" si="27"/>
        <v>0</v>
      </c>
      <c r="L35" s="10">
        <f t="shared" si="27"/>
        <v>0</v>
      </c>
      <c r="M35" s="10">
        <f t="shared" si="27"/>
        <v>5.4230769230769234</v>
      </c>
    </row>
    <row r="36" spans="1:13" x14ac:dyDescent="0.25">
      <c r="A36" s="8" t="str">
        <f t="shared" si="22"/>
        <v>Kye Short</v>
      </c>
      <c r="B36" s="9"/>
      <c r="C36" s="10">
        <f t="shared" ref="C36:M36" si="28">IF(ISNUMBER($B10),C10/$B10," ")</f>
        <v>0</v>
      </c>
      <c r="D36" s="10">
        <f t="shared" si="28"/>
        <v>0</v>
      </c>
      <c r="E36" s="10">
        <f t="shared" si="28"/>
        <v>0.5</v>
      </c>
      <c r="F36" s="10">
        <f t="shared" si="28"/>
        <v>1.5</v>
      </c>
      <c r="G36" s="10">
        <f t="shared" si="28"/>
        <v>1</v>
      </c>
      <c r="H36" s="10">
        <f t="shared" si="28"/>
        <v>1</v>
      </c>
      <c r="I36" s="10">
        <f t="shared" si="28"/>
        <v>0</v>
      </c>
      <c r="J36" s="10">
        <f t="shared" si="28"/>
        <v>1.5</v>
      </c>
      <c r="K36" s="10">
        <f t="shared" si="28"/>
        <v>0</v>
      </c>
      <c r="L36" s="10">
        <f t="shared" si="28"/>
        <v>0</v>
      </c>
      <c r="M36" s="10">
        <f t="shared" si="28"/>
        <v>0.5</v>
      </c>
    </row>
    <row r="37" spans="1:13" x14ac:dyDescent="0.25">
      <c r="A37" s="8" t="str">
        <f t="shared" si="22"/>
        <v>Roman Cabral-Watkins</v>
      </c>
      <c r="B37" s="9"/>
      <c r="C37" s="10">
        <f t="shared" ref="C37:M37" si="29">IF(ISNUMBER($B11),C11/$B11," ")</f>
        <v>0.33333333333333331</v>
      </c>
      <c r="D37" s="10">
        <f t="shared" si="29"/>
        <v>0</v>
      </c>
      <c r="E37" s="10">
        <f t="shared" si="29"/>
        <v>0</v>
      </c>
      <c r="F37" s="10">
        <f t="shared" si="29"/>
        <v>3</v>
      </c>
      <c r="G37" s="10">
        <f t="shared" si="29"/>
        <v>0</v>
      </c>
      <c r="H37" s="10">
        <f t="shared" si="29"/>
        <v>1.6666666666666667</v>
      </c>
      <c r="I37" s="10">
        <f t="shared" si="29"/>
        <v>0</v>
      </c>
      <c r="J37" s="10">
        <f t="shared" si="29"/>
        <v>0.66666666666666663</v>
      </c>
      <c r="K37" s="10">
        <f t="shared" si="29"/>
        <v>0</v>
      </c>
      <c r="L37" s="10">
        <f t="shared" si="29"/>
        <v>0</v>
      </c>
      <c r="M37" s="10">
        <f t="shared" si="29"/>
        <v>0.66666666666666663</v>
      </c>
    </row>
    <row r="38" spans="1:13" x14ac:dyDescent="0.25">
      <c r="A38" s="8" t="str">
        <f t="shared" si="22"/>
        <v>Michael Larkins</v>
      </c>
      <c r="B38" s="9"/>
      <c r="C38" s="10">
        <f t="shared" ref="C38:M38" si="30">IF(ISNUMBER($B12),C12/$B12," ")</f>
        <v>2.4285714285714284</v>
      </c>
      <c r="D38" s="10">
        <f t="shared" si="30"/>
        <v>0</v>
      </c>
      <c r="E38" s="10">
        <f t="shared" si="30"/>
        <v>0.66666666666666663</v>
      </c>
      <c r="F38" s="10">
        <f t="shared" si="30"/>
        <v>5.333333333333333</v>
      </c>
      <c r="G38" s="10">
        <f t="shared" si="30"/>
        <v>0.38095238095238093</v>
      </c>
      <c r="H38" s="10">
        <f t="shared" si="30"/>
        <v>1.0476190476190477</v>
      </c>
      <c r="I38" s="10">
        <f t="shared" si="30"/>
        <v>0.14285714285714285</v>
      </c>
      <c r="J38" s="10">
        <f t="shared" si="30"/>
        <v>1.4761904761904763</v>
      </c>
      <c r="K38" s="10">
        <f t="shared" si="30"/>
        <v>0</v>
      </c>
      <c r="L38" s="10">
        <f t="shared" si="30"/>
        <v>0</v>
      </c>
      <c r="M38" s="10">
        <f t="shared" si="30"/>
        <v>5.5238095238095237</v>
      </c>
    </row>
    <row r="39" spans="1:13" x14ac:dyDescent="0.25">
      <c r="A39" s="8" t="str">
        <f t="shared" si="22"/>
        <v>Negaliza Zyman</v>
      </c>
      <c r="B39" s="9"/>
      <c r="C39" s="10">
        <f t="shared" ref="C39:M39" si="31">IF(ISNUMBER($B13),C13/$B13," ")</f>
        <v>0</v>
      </c>
      <c r="D39" s="10">
        <f t="shared" si="31"/>
        <v>1</v>
      </c>
      <c r="E39" s="10">
        <f t="shared" si="31"/>
        <v>0</v>
      </c>
      <c r="F39" s="10">
        <f t="shared" si="31"/>
        <v>3</v>
      </c>
      <c r="G39" s="10">
        <f t="shared" si="31"/>
        <v>1</v>
      </c>
      <c r="H39" s="10">
        <f t="shared" si="31"/>
        <v>1</v>
      </c>
      <c r="I39" s="10">
        <f t="shared" si="31"/>
        <v>0</v>
      </c>
      <c r="J39" s="10">
        <f t="shared" si="31"/>
        <v>1</v>
      </c>
      <c r="K39" s="10">
        <f t="shared" si="31"/>
        <v>0</v>
      </c>
      <c r="L39" s="10">
        <f t="shared" si="31"/>
        <v>0</v>
      </c>
      <c r="M39" s="10">
        <f t="shared" si="31"/>
        <v>3</v>
      </c>
    </row>
    <row r="40" spans="1:13" x14ac:dyDescent="0.25">
      <c r="A40" s="8" t="str">
        <f t="shared" si="22"/>
        <v>Damien Barron</v>
      </c>
      <c r="B40" s="9"/>
      <c r="C40" s="10">
        <f t="shared" ref="C40:M40" si="32">IF(ISNUMBER($B14),C14/$B14," ")</f>
        <v>1.1612903225806452</v>
      </c>
      <c r="D40" s="10">
        <f t="shared" si="32"/>
        <v>0.58064516129032262</v>
      </c>
      <c r="E40" s="10">
        <f t="shared" si="32"/>
        <v>0.54838709677419351</v>
      </c>
      <c r="F40" s="10">
        <f t="shared" si="32"/>
        <v>3.935483870967742</v>
      </c>
      <c r="G40" s="10">
        <f t="shared" si="32"/>
        <v>1.1612903225806452</v>
      </c>
      <c r="H40" s="10">
        <f t="shared" si="32"/>
        <v>1.4516129032258065</v>
      </c>
      <c r="I40" s="10">
        <f t="shared" si="32"/>
        <v>0.25806451612903225</v>
      </c>
      <c r="J40" s="10">
        <f t="shared" si="32"/>
        <v>1.4516129032258065</v>
      </c>
      <c r="K40" s="10">
        <f t="shared" si="32"/>
        <v>0</v>
      </c>
      <c r="L40" s="10">
        <f t="shared" si="32"/>
        <v>3.2258064516129031E-2</v>
      </c>
      <c r="M40" s="10">
        <f t="shared" si="32"/>
        <v>4.612903225806452</v>
      </c>
    </row>
    <row r="41" spans="1:13" x14ac:dyDescent="0.25">
      <c r="A41" s="8" t="str">
        <f t="shared" si="22"/>
        <v>Zymon Nogaliza</v>
      </c>
      <c r="B41" s="9"/>
      <c r="C41" s="10">
        <f t="shared" ref="C41:M41" si="33">IF(ISNUMBER($B15),C15/$B15," ")</f>
        <v>0.33333333333333331</v>
      </c>
      <c r="D41" s="10">
        <f t="shared" si="33"/>
        <v>1</v>
      </c>
      <c r="E41" s="10">
        <f t="shared" si="33"/>
        <v>0</v>
      </c>
      <c r="F41" s="10">
        <f t="shared" si="33"/>
        <v>0.66666666666666663</v>
      </c>
      <c r="G41" s="10">
        <f t="shared" si="33"/>
        <v>0</v>
      </c>
      <c r="H41" s="10">
        <f t="shared" si="33"/>
        <v>0.33333333333333331</v>
      </c>
      <c r="I41" s="10">
        <f t="shared" si="33"/>
        <v>0</v>
      </c>
      <c r="J41" s="10">
        <f t="shared" si="33"/>
        <v>1.3333333333333333</v>
      </c>
      <c r="K41" s="10">
        <f t="shared" si="33"/>
        <v>0</v>
      </c>
      <c r="L41" s="10">
        <f t="shared" si="33"/>
        <v>0</v>
      </c>
      <c r="M41" s="10">
        <f t="shared" si="33"/>
        <v>3.6666666666666665</v>
      </c>
    </row>
    <row r="42" spans="1:13" x14ac:dyDescent="0.25">
      <c r="A42" s="8" t="str">
        <f t="shared" si="22"/>
        <v>Matthew Cashel</v>
      </c>
      <c r="B42" s="9"/>
      <c r="C42" s="10">
        <f t="shared" ref="C42:M42" si="34">IF(ISNUMBER($B16),C16/$B16," ")</f>
        <v>0.52173913043478259</v>
      </c>
      <c r="D42" s="10">
        <f t="shared" si="34"/>
        <v>4.3478260869565216E-2</v>
      </c>
      <c r="E42" s="10">
        <f t="shared" si="34"/>
        <v>0.39130434782608697</v>
      </c>
      <c r="F42" s="10">
        <f t="shared" si="34"/>
        <v>2.652173913043478</v>
      </c>
      <c r="G42" s="10">
        <f t="shared" si="34"/>
        <v>0.91304347826086951</v>
      </c>
      <c r="H42" s="10">
        <f t="shared" si="34"/>
        <v>1.0869565217391304</v>
      </c>
      <c r="I42" s="10">
        <f t="shared" si="34"/>
        <v>0.17391304347826086</v>
      </c>
      <c r="J42" s="10">
        <f t="shared" si="34"/>
        <v>2.4782608695652173</v>
      </c>
      <c r="K42" s="10">
        <f t="shared" si="34"/>
        <v>0</v>
      </c>
      <c r="L42" s="10">
        <f t="shared" si="34"/>
        <v>0</v>
      </c>
      <c r="M42" s="10">
        <f t="shared" si="34"/>
        <v>1.5652173913043479</v>
      </c>
    </row>
    <row r="43" spans="1:13" x14ac:dyDescent="0.25">
      <c r="A43" s="8" t="str">
        <f t="shared" si="22"/>
        <v>Jay Estrella</v>
      </c>
      <c r="B43" s="9"/>
      <c r="C43" s="10">
        <f t="shared" ref="C43:M43" si="35">IF(ISNUMBER($B17),C17/$B17," ")</f>
        <v>1</v>
      </c>
      <c r="D43" s="10">
        <f t="shared" si="35"/>
        <v>2</v>
      </c>
      <c r="E43" s="10">
        <f t="shared" si="35"/>
        <v>1</v>
      </c>
      <c r="F43" s="10">
        <f t="shared" si="35"/>
        <v>1</v>
      </c>
      <c r="G43" s="10">
        <f t="shared" si="35"/>
        <v>1</v>
      </c>
      <c r="H43" s="10">
        <f t="shared" si="35"/>
        <v>1</v>
      </c>
      <c r="I43" s="10">
        <f t="shared" si="35"/>
        <v>0</v>
      </c>
      <c r="J43" s="10">
        <f t="shared" si="35"/>
        <v>0</v>
      </c>
      <c r="K43" s="10">
        <f t="shared" si="35"/>
        <v>0</v>
      </c>
      <c r="L43" s="10">
        <f t="shared" si="35"/>
        <v>0</v>
      </c>
      <c r="M43" s="10">
        <f t="shared" si="35"/>
        <v>9</v>
      </c>
    </row>
    <row r="44" spans="1:13" x14ac:dyDescent="0.25">
      <c r="A44" s="8" t="str">
        <f t="shared" si="22"/>
        <v>Zyler Nogaliza</v>
      </c>
      <c r="B44" s="9"/>
      <c r="C44" s="10">
        <f t="shared" ref="C44:M44" si="36">IF(ISNUMBER($B18),C18/$B18," ")</f>
        <v>0.5</v>
      </c>
      <c r="D44" s="10">
        <f t="shared" si="36"/>
        <v>1.5</v>
      </c>
      <c r="E44" s="10">
        <f t="shared" si="36"/>
        <v>0</v>
      </c>
      <c r="F44" s="10">
        <f t="shared" si="36"/>
        <v>4.5</v>
      </c>
      <c r="G44" s="10">
        <f t="shared" si="36"/>
        <v>1.5</v>
      </c>
      <c r="H44" s="10">
        <f t="shared" si="36"/>
        <v>1.5</v>
      </c>
      <c r="I44" s="10">
        <f t="shared" si="36"/>
        <v>0</v>
      </c>
      <c r="J44" s="10">
        <f t="shared" si="36"/>
        <v>1</v>
      </c>
      <c r="K44" s="10">
        <f t="shared" si="36"/>
        <v>0</v>
      </c>
      <c r="L44" s="10">
        <f t="shared" si="36"/>
        <v>0</v>
      </c>
      <c r="M44" s="10">
        <f t="shared" si="36"/>
        <v>5.5</v>
      </c>
    </row>
    <row r="45" spans="1:13" x14ac:dyDescent="0.25">
      <c r="A45" s="8" t="str">
        <f t="shared" si="22"/>
        <v>Diego Parsa</v>
      </c>
      <c r="B45" s="9"/>
      <c r="C45" s="10">
        <f t="shared" ref="C45:M45" si="37">IF(ISNUMBER($B19),C19/$B19," ")</f>
        <v>3</v>
      </c>
      <c r="D45" s="10">
        <f t="shared" si="37"/>
        <v>1</v>
      </c>
      <c r="E45" s="10">
        <f t="shared" si="37"/>
        <v>2</v>
      </c>
      <c r="F45" s="10">
        <f t="shared" si="37"/>
        <v>4</v>
      </c>
      <c r="G45" s="10">
        <f t="shared" si="37"/>
        <v>1</v>
      </c>
      <c r="H45" s="10">
        <f t="shared" si="37"/>
        <v>1</v>
      </c>
      <c r="I45" s="10">
        <f t="shared" si="37"/>
        <v>0</v>
      </c>
      <c r="J45" s="10">
        <f t="shared" si="37"/>
        <v>2</v>
      </c>
      <c r="K45" s="10">
        <f t="shared" si="37"/>
        <v>0</v>
      </c>
      <c r="L45" s="10">
        <f t="shared" si="37"/>
        <v>0</v>
      </c>
      <c r="M45" s="10">
        <f t="shared" si="37"/>
        <v>11</v>
      </c>
    </row>
    <row r="46" spans="1:13" x14ac:dyDescent="0.25">
      <c r="A46" s="8" t="str">
        <f t="shared" si="22"/>
        <v>Callum McIntosh</v>
      </c>
      <c r="B46" s="9"/>
      <c r="C46" s="10">
        <f t="shared" ref="C46:M46" si="38">IF(ISNUMBER($B20),C20/$B20," ")</f>
        <v>0.80952380952380953</v>
      </c>
      <c r="D46" s="10">
        <f t="shared" si="38"/>
        <v>0.33333333333333331</v>
      </c>
      <c r="E46" s="10">
        <f t="shared" si="38"/>
        <v>4.7619047619047616E-2</v>
      </c>
      <c r="F46" s="10">
        <f t="shared" si="38"/>
        <v>3.0952380952380953</v>
      </c>
      <c r="G46" s="10">
        <f t="shared" si="38"/>
        <v>0.7142857142857143</v>
      </c>
      <c r="H46" s="10">
        <f t="shared" si="38"/>
        <v>0.47619047619047616</v>
      </c>
      <c r="I46" s="10">
        <f t="shared" si="38"/>
        <v>0.19047619047619047</v>
      </c>
      <c r="J46" s="10">
        <f t="shared" si="38"/>
        <v>1.3809523809523809</v>
      </c>
      <c r="K46" s="10">
        <f t="shared" si="38"/>
        <v>0</v>
      </c>
      <c r="L46" s="10">
        <f t="shared" si="38"/>
        <v>0</v>
      </c>
      <c r="M46" s="10">
        <f t="shared" si="38"/>
        <v>2.6666666666666665</v>
      </c>
    </row>
    <row r="47" spans="1:13" x14ac:dyDescent="0.25">
      <c r="A47" s="8" t="str">
        <f t="shared" si="22"/>
        <v>Ian Schmid</v>
      </c>
      <c r="B47" s="9"/>
      <c r="C47" s="10">
        <f t="shared" ref="C47:M47" si="39">IF(ISNUMBER($B21),C21/$B21," ")</f>
        <v>2</v>
      </c>
      <c r="D47" s="10">
        <f t="shared" si="39"/>
        <v>0.5</v>
      </c>
      <c r="E47" s="10">
        <f t="shared" si="39"/>
        <v>0</v>
      </c>
      <c r="F47" s="10">
        <f t="shared" si="39"/>
        <v>5</v>
      </c>
      <c r="G47" s="10">
        <f t="shared" si="39"/>
        <v>0.5</v>
      </c>
      <c r="H47" s="10">
        <f t="shared" si="39"/>
        <v>1.5</v>
      </c>
      <c r="I47" s="10">
        <f t="shared" si="39"/>
        <v>0.5</v>
      </c>
      <c r="J47" s="10">
        <f t="shared" si="39"/>
        <v>2.5</v>
      </c>
      <c r="K47" s="10">
        <f t="shared" si="39"/>
        <v>0</v>
      </c>
      <c r="L47" s="10">
        <f t="shared" si="39"/>
        <v>0</v>
      </c>
      <c r="M47" s="10">
        <f t="shared" si="39"/>
        <v>5.5</v>
      </c>
    </row>
    <row r="48" spans="1:13" x14ac:dyDescent="0.25">
      <c r="A48" s="8" t="str">
        <f t="shared" si="22"/>
        <v>Shahbaz Goraya</v>
      </c>
      <c r="B48" s="9"/>
      <c r="C48" s="10">
        <f t="shared" ref="C48:M48" si="40">IF(ISNUMBER($B22),C22/$B22," ")</f>
        <v>1.1666666666666667</v>
      </c>
      <c r="D48" s="10">
        <f t="shared" si="40"/>
        <v>1</v>
      </c>
      <c r="E48" s="10">
        <f t="shared" si="40"/>
        <v>2.25</v>
      </c>
      <c r="F48" s="10">
        <f t="shared" si="40"/>
        <v>4.25</v>
      </c>
      <c r="G48" s="10">
        <f t="shared" si="40"/>
        <v>1.1666666666666667</v>
      </c>
      <c r="H48" s="10">
        <f t="shared" si="40"/>
        <v>0.5</v>
      </c>
      <c r="I48" s="10">
        <f t="shared" si="40"/>
        <v>0.58333333333333337</v>
      </c>
      <c r="J48" s="10">
        <f t="shared" si="40"/>
        <v>1.75</v>
      </c>
      <c r="K48" s="10">
        <f t="shared" si="40"/>
        <v>0</v>
      </c>
      <c r="L48" s="10">
        <f t="shared" si="40"/>
        <v>0</v>
      </c>
      <c r="M48" s="10">
        <f t="shared" si="40"/>
        <v>7.583333333333333</v>
      </c>
    </row>
    <row r="49" spans="1:13" x14ac:dyDescent="0.25">
      <c r="A49" s="8" t="str">
        <f t="shared" si="22"/>
        <v>Josh Ketels</v>
      </c>
      <c r="B49" s="9"/>
      <c r="C49" s="10">
        <f t="shared" ref="C49:M49" si="41">IF(ISNUMBER($B23),C23/$B23," ")</f>
        <v>0</v>
      </c>
      <c r="D49" s="10">
        <f t="shared" si="41"/>
        <v>0</v>
      </c>
      <c r="E49" s="10">
        <f t="shared" si="41"/>
        <v>0</v>
      </c>
      <c r="F49" s="10">
        <f t="shared" si="41"/>
        <v>3</v>
      </c>
      <c r="G49" s="10">
        <f t="shared" si="41"/>
        <v>0</v>
      </c>
      <c r="H49" s="10">
        <f t="shared" si="41"/>
        <v>1</v>
      </c>
      <c r="I49" s="10">
        <f t="shared" si="41"/>
        <v>0</v>
      </c>
      <c r="J49" s="10">
        <f t="shared" si="41"/>
        <v>1</v>
      </c>
      <c r="K49" s="10">
        <f t="shared" si="41"/>
        <v>0</v>
      </c>
      <c r="L49" s="10">
        <f t="shared" si="41"/>
        <v>0</v>
      </c>
      <c r="M49" s="10">
        <f t="shared" si="41"/>
        <v>0</v>
      </c>
    </row>
  </sheetData>
  <mergeCells count="3">
    <mergeCell ref="A27:M27"/>
    <mergeCell ref="A28:M28"/>
    <mergeCell ref="A2:P2"/>
  </mergeCells>
  <conditionalFormatting sqref="A4:A13">
    <cfRule type="expression" dxfId="32" priority="16">
      <formula>O4&gt;12</formula>
    </cfRule>
  </conditionalFormatting>
  <conditionalFormatting sqref="A4:A13 A21 A25:A26">
    <cfRule type="expression" dxfId="31" priority="15">
      <formula>EXACT(A4,T4)</formula>
    </cfRule>
  </conditionalFormatting>
  <conditionalFormatting sqref="A14:A20">
    <cfRule type="expression" dxfId="30" priority="12">
      <formula>O14&gt;12</formula>
    </cfRule>
  </conditionalFormatting>
  <conditionalFormatting sqref="A14:A20">
    <cfRule type="expression" dxfId="29" priority="11">
      <formula>EXACT(A14,T14)</formula>
    </cfRule>
  </conditionalFormatting>
  <conditionalFormatting sqref="A21 A25:A26">
    <cfRule type="expression" dxfId="28" priority="10">
      <formula>O21&gt;13</formula>
    </cfRule>
  </conditionalFormatting>
  <conditionalFormatting sqref="A22">
    <cfRule type="expression" dxfId="27" priority="8">
      <formula>EXACT(A22,T22)</formula>
    </cfRule>
  </conditionalFormatting>
  <conditionalFormatting sqref="A22">
    <cfRule type="expression" dxfId="26" priority="7">
      <formula>O22&gt;13</formula>
    </cfRule>
  </conditionalFormatting>
  <conditionalFormatting sqref="A23">
    <cfRule type="expression" dxfId="25" priority="6">
      <formula>EXACT(A23,T23)</formula>
    </cfRule>
  </conditionalFormatting>
  <conditionalFormatting sqref="A23">
    <cfRule type="expression" dxfId="24" priority="5">
      <formula>O23&gt;13</formula>
    </cfRule>
  </conditionalFormatting>
  <conditionalFormatting sqref="A24">
    <cfRule type="expression" dxfId="23" priority="2">
      <formula>EXACT(A24,T24)</formula>
    </cfRule>
  </conditionalFormatting>
  <conditionalFormatting sqref="A24">
    <cfRule type="expression" dxfId="22" priority="1">
      <formula>O24&gt;13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</sheetPr>
  <dimension ref="A1:W31"/>
  <sheetViews>
    <sheetView workbookViewId="0">
      <selection activeCell="Q4" sqref="Q4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2" bestFit="1" customWidth="1"/>
    <col min="4" max="4" width="15.140625" style="22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2" customWidth="1"/>
    <col min="17" max="17" width="9.140625" style="5"/>
    <col min="18" max="20" width="0" style="5" hidden="1" customWidth="1"/>
    <col min="21" max="16384" width="9.140625" style="5"/>
  </cols>
  <sheetData>
    <row r="1" spans="1:23" s="22" customFormat="1" x14ac:dyDescent="0.25">
      <c r="A1" s="22" t="s">
        <v>312</v>
      </c>
    </row>
    <row r="2" spans="1:23" x14ac:dyDescent="0.25">
      <c r="A2" s="49" t="s">
        <v>63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  <c r="Q2" s="21" t="s">
        <v>63</v>
      </c>
    </row>
    <row r="3" spans="1:23" x14ac:dyDescent="0.25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  <c r="K3" s="27" t="s">
        <v>10</v>
      </c>
      <c r="L3" s="27" t="s">
        <v>11</v>
      </c>
      <c r="M3" s="27" t="s">
        <v>12</v>
      </c>
      <c r="N3" s="27" t="s">
        <v>35</v>
      </c>
      <c r="O3" s="27" t="s">
        <v>36</v>
      </c>
      <c r="P3" s="15" t="s">
        <v>38</v>
      </c>
      <c r="Q3" s="22"/>
      <c r="R3" s="22" t="s">
        <v>39</v>
      </c>
      <c r="S3" s="22" t="s">
        <v>40</v>
      </c>
    </row>
    <row r="4" spans="1:23" x14ac:dyDescent="0.25">
      <c r="A4" s="8" t="s">
        <v>64</v>
      </c>
      <c r="B4" s="9">
        <v>26</v>
      </c>
      <c r="C4" s="9">
        <v>34</v>
      </c>
      <c r="D4" s="9">
        <v>26</v>
      </c>
      <c r="E4" s="9">
        <v>25</v>
      </c>
      <c r="F4" s="9">
        <v>57</v>
      </c>
      <c r="G4" s="9">
        <v>48</v>
      </c>
      <c r="H4" s="9">
        <v>24</v>
      </c>
      <c r="I4" s="9">
        <v>1</v>
      </c>
      <c r="J4" s="9">
        <v>29</v>
      </c>
      <c r="K4" s="9">
        <v>0</v>
      </c>
      <c r="L4" s="9">
        <v>0</v>
      </c>
      <c r="M4" s="9">
        <v>171</v>
      </c>
      <c r="N4" s="9">
        <f>(VLOOKUP(A4,Games!$A$2:$D$150,3,FALSE))</f>
        <v>0</v>
      </c>
      <c r="O4" s="9">
        <f>VLOOKUP(A4,Games!$A$2:$D$150,4,FALSE)</f>
        <v>26</v>
      </c>
      <c r="P4" s="10">
        <f>(R4-S4)/B4</f>
        <v>9.3461538461538467</v>
      </c>
      <c r="Q4" s="22"/>
      <c r="R4" s="22">
        <f>SUM(M4,I4,H4,G4,F4)</f>
        <v>301</v>
      </c>
      <c r="S4" s="22">
        <f>SUM((J4*2),(K4*3),(L4*4))</f>
        <v>58</v>
      </c>
      <c r="T4" s="22" t="str">
        <f>IFERROR(VLOOKUP(A4,Games!$I$2:$I$246,1,FALSE)," ")</f>
        <v xml:space="preserve"> </v>
      </c>
    </row>
    <row r="5" spans="1:23" x14ac:dyDescent="0.25">
      <c r="A5" s="8" t="s">
        <v>65</v>
      </c>
      <c r="B5" s="9">
        <v>28</v>
      </c>
      <c r="C5" s="9">
        <v>33</v>
      </c>
      <c r="D5" s="9">
        <v>26</v>
      </c>
      <c r="E5" s="9">
        <v>27</v>
      </c>
      <c r="F5" s="9">
        <v>111</v>
      </c>
      <c r="G5" s="9">
        <v>52</v>
      </c>
      <c r="H5" s="9">
        <v>32</v>
      </c>
      <c r="I5" s="9">
        <v>7</v>
      </c>
      <c r="J5" s="9">
        <v>24</v>
      </c>
      <c r="K5" s="9">
        <v>0</v>
      </c>
      <c r="L5" s="9">
        <v>1</v>
      </c>
      <c r="M5" s="9">
        <v>171</v>
      </c>
      <c r="N5" s="9">
        <f>(VLOOKUP(A5,Games!$A$2:$D$150,3,FALSE))</f>
        <v>0</v>
      </c>
      <c r="O5" s="9">
        <f>VLOOKUP(A5,Games!$A$2:$D$150,4,FALSE)</f>
        <v>28</v>
      </c>
      <c r="P5" s="10">
        <f t="shared" ref="P5:P10" si="0">(R5-S5)/B5</f>
        <v>11.464285714285714</v>
      </c>
      <c r="Q5" s="22"/>
      <c r="R5" s="22">
        <f t="shared" ref="R5:R10" si="1">SUM(M5,I5,H5,G5,F5)</f>
        <v>373</v>
      </c>
      <c r="S5" s="22">
        <f t="shared" ref="S5:S10" si="2">SUM((J5*2),(K5*3),(L5*4))</f>
        <v>52</v>
      </c>
      <c r="T5" s="22" t="str">
        <f>IFERROR(VLOOKUP(A5,Games!$I$2:$I$246,1,FALSE)," ")</f>
        <v xml:space="preserve"> </v>
      </c>
    </row>
    <row r="6" spans="1:23" x14ac:dyDescent="0.25">
      <c r="A6" s="8" t="s">
        <v>80</v>
      </c>
      <c r="B6" s="9">
        <v>20</v>
      </c>
      <c r="C6" s="9">
        <v>28</v>
      </c>
      <c r="D6" s="9">
        <v>1</v>
      </c>
      <c r="E6" s="9">
        <v>21</v>
      </c>
      <c r="F6" s="9">
        <v>90</v>
      </c>
      <c r="G6" s="9">
        <v>23</v>
      </c>
      <c r="H6" s="9">
        <v>11</v>
      </c>
      <c r="I6" s="9">
        <v>1</v>
      </c>
      <c r="J6" s="9">
        <v>20</v>
      </c>
      <c r="K6" s="9">
        <v>1</v>
      </c>
      <c r="L6" s="9">
        <v>0</v>
      </c>
      <c r="M6" s="9">
        <v>80</v>
      </c>
      <c r="N6" s="9">
        <f>(VLOOKUP(A6,Games!$A$2:$D$150,3,FALSE))</f>
        <v>0</v>
      </c>
      <c r="O6" s="9">
        <f>VLOOKUP(A6,Games!$A$2:$D$150,4,FALSE)</f>
        <v>20</v>
      </c>
      <c r="P6" s="10">
        <f t="shared" si="0"/>
        <v>8.1</v>
      </c>
      <c r="Q6" s="22"/>
      <c r="R6" s="22">
        <f t="shared" si="1"/>
        <v>205</v>
      </c>
      <c r="S6" s="22">
        <f t="shared" si="2"/>
        <v>43</v>
      </c>
      <c r="T6" s="22" t="str">
        <f>IFERROR(VLOOKUP(A6,Games!$I$2:$I$246,1,FALSE)," ")</f>
        <v xml:space="preserve"> </v>
      </c>
    </row>
    <row r="7" spans="1:23" x14ac:dyDescent="0.25">
      <c r="A7" s="8" t="s">
        <v>357</v>
      </c>
      <c r="B7" s="9">
        <v>1</v>
      </c>
      <c r="C7" s="9">
        <v>0</v>
      </c>
      <c r="D7" s="9">
        <v>0</v>
      </c>
      <c r="E7" s="9">
        <v>0</v>
      </c>
      <c r="F7" s="9">
        <v>7</v>
      </c>
      <c r="G7" s="9">
        <v>0</v>
      </c>
      <c r="H7" s="9">
        <v>1</v>
      </c>
      <c r="I7" s="9">
        <v>0</v>
      </c>
      <c r="J7" s="9">
        <v>1</v>
      </c>
      <c r="K7" s="9">
        <v>0</v>
      </c>
      <c r="L7" s="9">
        <v>0</v>
      </c>
      <c r="M7" s="9">
        <v>0</v>
      </c>
      <c r="N7" s="9">
        <f>(VLOOKUP(A7,Games!$A$2:$D$150,3,FALSE))</f>
        <v>0</v>
      </c>
      <c r="O7" s="9">
        <f>VLOOKUP(A7,Games!$A$2:$D$150,4,FALSE)</f>
        <v>1</v>
      </c>
      <c r="P7" s="10">
        <f t="shared" si="0"/>
        <v>6</v>
      </c>
      <c r="Q7" s="22"/>
      <c r="R7" s="22">
        <f t="shared" si="1"/>
        <v>8</v>
      </c>
      <c r="S7" s="22">
        <f t="shared" si="2"/>
        <v>2</v>
      </c>
      <c r="T7" s="22" t="str">
        <f>IFERROR(VLOOKUP(A7,Games!$I$2:$I$246,1,FALSE)," ")</f>
        <v xml:space="preserve"> </v>
      </c>
    </row>
    <row r="8" spans="1:23" x14ac:dyDescent="0.25">
      <c r="A8" s="8" t="s">
        <v>66</v>
      </c>
      <c r="B8" s="9">
        <v>22</v>
      </c>
      <c r="C8" s="9">
        <v>43</v>
      </c>
      <c r="D8" s="9">
        <v>0</v>
      </c>
      <c r="E8" s="9">
        <v>5</v>
      </c>
      <c r="F8" s="9">
        <v>173</v>
      </c>
      <c r="G8" s="9">
        <v>17</v>
      </c>
      <c r="H8" s="9">
        <v>21</v>
      </c>
      <c r="I8" s="9">
        <v>8</v>
      </c>
      <c r="J8" s="9">
        <v>38</v>
      </c>
      <c r="K8" s="9">
        <v>0</v>
      </c>
      <c r="L8" s="9">
        <v>0</v>
      </c>
      <c r="M8" s="9">
        <v>91</v>
      </c>
      <c r="N8" s="9">
        <f>(VLOOKUP(A8,Games!$A$2:$D$150,3,FALSE))</f>
        <v>0</v>
      </c>
      <c r="O8" s="9">
        <f>VLOOKUP(A8,Games!$A$2:$D$150,4,FALSE)</f>
        <v>22</v>
      </c>
      <c r="P8" s="10">
        <f t="shared" si="0"/>
        <v>10.636363636363637</v>
      </c>
      <c r="Q8" s="22"/>
      <c r="R8" s="22">
        <f t="shared" si="1"/>
        <v>310</v>
      </c>
      <c r="S8" s="22">
        <f t="shared" si="2"/>
        <v>76</v>
      </c>
      <c r="T8" s="22" t="str">
        <f>IFERROR(VLOOKUP(A8,Games!$I$2:$I$246,1,FALSE)," ")</f>
        <v xml:space="preserve"> </v>
      </c>
    </row>
    <row r="9" spans="1:23" x14ac:dyDescent="0.25">
      <c r="A9" s="8" t="s">
        <v>67</v>
      </c>
      <c r="B9" s="9">
        <v>25</v>
      </c>
      <c r="C9" s="9">
        <v>89</v>
      </c>
      <c r="D9" s="9">
        <v>5</v>
      </c>
      <c r="E9" s="9">
        <v>39</v>
      </c>
      <c r="F9" s="9">
        <v>249</v>
      </c>
      <c r="G9" s="9">
        <v>14</v>
      </c>
      <c r="H9" s="9">
        <v>33</v>
      </c>
      <c r="I9" s="9">
        <v>14</v>
      </c>
      <c r="J9" s="9">
        <v>56</v>
      </c>
      <c r="K9" s="9">
        <v>1</v>
      </c>
      <c r="L9" s="9">
        <v>0</v>
      </c>
      <c r="M9" s="9">
        <v>232</v>
      </c>
      <c r="N9" s="9">
        <f>(VLOOKUP(A9,Games!$A$2:$D$150,3,FALSE))</f>
        <v>0</v>
      </c>
      <c r="O9" s="9">
        <f>VLOOKUP(A9,Games!$A$2:$D$150,4,FALSE)</f>
        <v>25</v>
      </c>
      <c r="P9" s="10">
        <f t="shared" si="0"/>
        <v>17.079999999999998</v>
      </c>
      <c r="Q9" s="22"/>
      <c r="R9" s="22">
        <f t="shared" si="1"/>
        <v>542</v>
      </c>
      <c r="S9" s="22">
        <f t="shared" si="2"/>
        <v>115</v>
      </c>
      <c r="T9" s="22" t="str">
        <f>IFERROR(VLOOKUP(A9,Games!$I$2:$I$246,1,FALSE)," ")</f>
        <v xml:space="preserve"> </v>
      </c>
    </row>
    <row r="10" spans="1:23" x14ac:dyDescent="0.25">
      <c r="A10" s="8" t="s">
        <v>68</v>
      </c>
      <c r="B10" s="9">
        <v>24</v>
      </c>
      <c r="C10" s="9">
        <v>40</v>
      </c>
      <c r="D10" s="9">
        <v>1</v>
      </c>
      <c r="E10" s="9">
        <v>16</v>
      </c>
      <c r="F10" s="9">
        <v>159</v>
      </c>
      <c r="G10" s="9">
        <v>24</v>
      </c>
      <c r="H10" s="9">
        <v>8</v>
      </c>
      <c r="I10" s="9">
        <v>11</v>
      </c>
      <c r="J10" s="9">
        <v>23</v>
      </c>
      <c r="K10" s="9">
        <v>0</v>
      </c>
      <c r="L10" s="9">
        <v>0</v>
      </c>
      <c r="M10" s="9">
        <v>99</v>
      </c>
      <c r="N10" s="9">
        <f>(VLOOKUP(A10,Games!$A$2:$D$150,3,FALSE))</f>
        <v>0</v>
      </c>
      <c r="O10" s="9">
        <f>VLOOKUP(A10,Games!$A$2:$D$150,4,FALSE)</f>
        <v>24</v>
      </c>
      <c r="P10" s="10">
        <f t="shared" si="0"/>
        <v>10.625</v>
      </c>
      <c r="Q10" s="22"/>
      <c r="R10" s="22">
        <f t="shared" si="1"/>
        <v>301</v>
      </c>
      <c r="S10" s="22">
        <f t="shared" si="2"/>
        <v>46</v>
      </c>
      <c r="T10" s="22" t="str">
        <f>IFERROR(VLOOKUP(A10,Games!$I$2:$I$246,1,FALSE)," ")</f>
        <v xml:space="preserve"> </v>
      </c>
    </row>
    <row r="11" spans="1:23" x14ac:dyDescent="0.25">
      <c r="A11" s="8" t="s">
        <v>70</v>
      </c>
      <c r="B11" s="9">
        <v>11</v>
      </c>
      <c r="C11" s="9">
        <v>0</v>
      </c>
      <c r="D11" s="9">
        <v>23</v>
      </c>
      <c r="E11" s="9">
        <v>3</v>
      </c>
      <c r="F11" s="9">
        <v>18</v>
      </c>
      <c r="G11" s="9">
        <v>21</v>
      </c>
      <c r="H11" s="9">
        <v>14</v>
      </c>
      <c r="I11" s="9">
        <v>1</v>
      </c>
      <c r="J11" s="9">
        <v>11</v>
      </c>
      <c r="K11" s="9">
        <v>0</v>
      </c>
      <c r="L11" s="9">
        <v>2</v>
      </c>
      <c r="M11" s="9">
        <v>72</v>
      </c>
      <c r="N11" s="9">
        <f>(VLOOKUP(A11,Games!$A$2:$D$150,3,FALSE))</f>
        <v>0</v>
      </c>
      <c r="O11" s="9">
        <f>VLOOKUP(A11,Games!$A$2:$D$150,4,FALSE)</f>
        <v>11</v>
      </c>
      <c r="P11" s="10">
        <f t="shared" ref="P11" si="3">(R11-S11)/B11</f>
        <v>8.7272727272727266</v>
      </c>
      <c r="Q11" s="22"/>
      <c r="R11" s="22">
        <f t="shared" ref="R11" si="4">SUM(M11,I11,H11,G11,F11)</f>
        <v>126</v>
      </c>
      <c r="S11" s="22">
        <f t="shared" ref="S11" si="5">SUM((J11*2),(K11*3),(L11*4))</f>
        <v>30</v>
      </c>
      <c r="T11" s="22" t="str">
        <f>IFERROR(VLOOKUP(A11,Games!$I$2:$I$246,1,FALSE)," ")</f>
        <v xml:space="preserve"> </v>
      </c>
    </row>
    <row r="12" spans="1:23" x14ac:dyDescent="0.25">
      <c r="A12" s="8" t="s">
        <v>69</v>
      </c>
      <c r="B12" s="9">
        <v>24</v>
      </c>
      <c r="C12" s="9">
        <v>5</v>
      </c>
      <c r="D12" s="9">
        <v>0</v>
      </c>
      <c r="E12" s="9">
        <v>1</v>
      </c>
      <c r="F12" s="9">
        <v>49</v>
      </c>
      <c r="G12" s="9">
        <v>12</v>
      </c>
      <c r="H12" s="9">
        <v>13</v>
      </c>
      <c r="I12" s="9">
        <v>1</v>
      </c>
      <c r="J12" s="9">
        <v>47</v>
      </c>
      <c r="K12" s="9">
        <v>0</v>
      </c>
      <c r="L12" s="9">
        <v>0</v>
      </c>
      <c r="M12" s="9">
        <v>11</v>
      </c>
      <c r="N12" s="9">
        <f>(VLOOKUP(A12,Games!$A$2:$D$150,3,FALSE))</f>
        <v>0</v>
      </c>
      <c r="O12" s="9">
        <f>VLOOKUP(A12,Games!$A$2:$D$150,4,FALSE)</f>
        <v>24</v>
      </c>
      <c r="P12" s="10">
        <f t="shared" ref="P12" si="6">(R12-S12)/B12</f>
        <v>-0.33333333333333331</v>
      </c>
      <c r="Q12" s="22"/>
      <c r="R12" s="22">
        <f t="shared" ref="R12" si="7">SUM(M12,I12,H12,G12,F12)</f>
        <v>86</v>
      </c>
      <c r="S12" s="22">
        <f t="shared" ref="S12" si="8">SUM((J12*2),(K12*3),(L12*4))</f>
        <v>94</v>
      </c>
      <c r="T12" s="22" t="str">
        <f>IFERROR(VLOOKUP(A12,Games!$I$2:$I$246,1,FALSE)," ")</f>
        <v xml:space="preserve"> </v>
      </c>
      <c r="U12" s="22"/>
    </row>
    <row r="13" spans="1:23" s="22" customFormat="1" x14ac:dyDescent="0.25">
      <c r="A13" s="8" t="s">
        <v>318</v>
      </c>
      <c r="B13" s="9">
        <v>16</v>
      </c>
      <c r="C13" s="9">
        <v>31</v>
      </c>
      <c r="D13" s="9">
        <v>8</v>
      </c>
      <c r="E13" s="9">
        <v>7</v>
      </c>
      <c r="F13" s="9">
        <v>86</v>
      </c>
      <c r="G13" s="9">
        <v>16</v>
      </c>
      <c r="H13" s="9">
        <v>24</v>
      </c>
      <c r="I13" s="9">
        <v>3</v>
      </c>
      <c r="J13" s="9">
        <v>19</v>
      </c>
      <c r="K13" s="9">
        <v>0</v>
      </c>
      <c r="L13" s="9">
        <v>0</v>
      </c>
      <c r="M13" s="9">
        <v>93</v>
      </c>
      <c r="N13" s="9">
        <f>(VLOOKUP(A13,Games!$A$2:$D$150,3,FALSE))</f>
        <v>0</v>
      </c>
      <c r="O13" s="9">
        <f>VLOOKUP(A13,Games!$A$2:$D$150,4,FALSE)</f>
        <v>16</v>
      </c>
      <c r="P13" s="10">
        <f t="shared" ref="P13:P14" si="9">(R13-S13)/B13</f>
        <v>11.5</v>
      </c>
      <c r="R13" s="22">
        <f t="shared" ref="R13:R14" si="10">SUM(M13,I13,H13,G13,F13)</f>
        <v>222</v>
      </c>
      <c r="S13" s="22">
        <f t="shared" ref="S13:S14" si="11">SUM((J13*2),(K13*3),(L13*4))</f>
        <v>38</v>
      </c>
      <c r="T13" s="22" t="str">
        <f>IFERROR(VLOOKUP(A13,Games!$I$2:$I$246,1,FALSE)," ")</f>
        <v xml:space="preserve"> </v>
      </c>
    </row>
    <row r="14" spans="1:23" s="22" customFormat="1" x14ac:dyDescent="0.25">
      <c r="A14" s="8" t="s">
        <v>375</v>
      </c>
      <c r="B14" s="9">
        <v>4</v>
      </c>
      <c r="C14" s="9">
        <v>0</v>
      </c>
      <c r="D14" s="9">
        <v>6</v>
      </c>
      <c r="E14" s="9">
        <v>0</v>
      </c>
      <c r="F14" s="9">
        <v>16</v>
      </c>
      <c r="G14" s="9">
        <v>1</v>
      </c>
      <c r="H14" s="9">
        <v>7</v>
      </c>
      <c r="I14" s="9">
        <v>0</v>
      </c>
      <c r="J14" s="9">
        <v>4</v>
      </c>
      <c r="K14" s="9">
        <v>0</v>
      </c>
      <c r="L14" s="9">
        <v>0</v>
      </c>
      <c r="M14" s="9">
        <v>18</v>
      </c>
      <c r="N14" s="9">
        <f>(VLOOKUP(A14,Games!$A$2:$D$150,3,FALSE))</f>
        <v>0</v>
      </c>
      <c r="O14" s="9">
        <f>VLOOKUP(A14,Games!$A$2:$D$150,4,FALSE)</f>
        <v>4</v>
      </c>
      <c r="P14" s="10">
        <f t="shared" si="9"/>
        <v>8.5</v>
      </c>
      <c r="R14" s="22">
        <f t="shared" si="10"/>
        <v>42</v>
      </c>
      <c r="S14" s="22">
        <f t="shared" si="11"/>
        <v>8</v>
      </c>
      <c r="T14" s="22" t="str">
        <f>IFERROR(VLOOKUP(A14,Games!$I$2:$I$246,1,FALSE)," ")</f>
        <v xml:space="preserve"> </v>
      </c>
    </row>
    <row r="15" spans="1:23" x14ac:dyDescent="0.25">
      <c r="A15" s="8" t="s">
        <v>358</v>
      </c>
      <c r="B15" s="7">
        <v>4</v>
      </c>
      <c r="C15" s="7">
        <v>16</v>
      </c>
      <c r="D15" s="7">
        <v>0</v>
      </c>
      <c r="E15" s="7">
        <v>0</v>
      </c>
      <c r="F15" s="7">
        <v>11</v>
      </c>
      <c r="G15" s="7">
        <v>2</v>
      </c>
      <c r="H15" s="7">
        <v>3</v>
      </c>
      <c r="I15" s="7">
        <v>0</v>
      </c>
      <c r="J15" s="7">
        <v>5</v>
      </c>
      <c r="K15" s="7">
        <v>0</v>
      </c>
      <c r="L15" s="7">
        <v>0</v>
      </c>
      <c r="M15" s="7">
        <v>32</v>
      </c>
      <c r="N15" s="9">
        <f>(VLOOKUP(A15,Games!$A$2:$D$150,3,FALSE))</f>
        <v>0</v>
      </c>
      <c r="O15" s="9">
        <f>VLOOKUP(A15,Games!$A$2:$D$150,4,FALSE)</f>
        <v>4</v>
      </c>
      <c r="P15" s="10">
        <f t="shared" ref="P15" si="12">(R15-S15)/B15</f>
        <v>9.5</v>
      </c>
      <c r="Q15" s="22"/>
      <c r="R15" s="22">
        <f t="shared" ref="R15" si="13">SUM(M15,I15,H15,G15,F15)</f>
        <v>48</v>
      </c>
      <c r="S15" s="22">
        <f t="shared" ref="S15" si="14">SUM((J15*2),(K15*3),(L15*4))</f>
        <v>10</v>
      </c>
      <c r="T15" s="22" t="str">
        <f>IFERROR(VLOOKUP(A15,Games!$I$2:$I$246,1,FALSE)," ")</f>
        <v xml:space="preserve"> </v>
      </c>
      <c r="U15" s="22"/>
      <c r="V15" s="22"/>
      <c r="W15" s="22"/>
    </row>
    <row r="16" spans="1:23" s="22" customFormat="1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25"/>
      <c r="O16" s="25"/>
      <c r="P16" s="28"/>
    </row>
    <row r="17" spans="1:13" x14ac:dyDescent="0.25">
      <c r="A17" s="36" t="s">
        <v>13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x14ac:dyDescent="0.25">
      <c r="A18" s="49" t="s">
        <v>63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13" x14ac:dyDescent="0.25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7" t="s">
        <v>7</v>
      </c>
      <c r="I19" s="7" t="s">
        <v>8</v>
      </c>
      <c r="J19" s="7" t="s">
        <v>9</v>
      </c>
      <c r="K19" s="7" t="s">
        <v>10</v>
      </c>
      <c r="L19" s="7" t="s">
        <v>11</v>
      </c>
      <c r="M19" s="7" t="s">
        <v>12</v>
      </c>
    </row>
    <row r="20" spans="1:13" x14ac:dyDescent="0.25">
      <c r="A20" s="8" t="str">
        <f t="shared" ref="A20:A28" si="15">IF(A4=""," ",A4)</f>
        <v>Brendan Clark</v>
      </c>
      <c r="B20" s="9"/>
      <c r="C20" s="10">
        <f t="shared" ref="C20:M20" si="16">IF(ISNUMBER($B4),C4/$B4," ")</f>
        <v>1.3076923076923077</v>
      </c>
      <c r="D20" s="10">
        <f t="shared" si="16"/>
        <v>1</v>
      </c>
      <c r="E20" s="10">
        <f t="shared" si="16"/>
        <v>0.96153846153846156</v>
      </c>
      <c r="F20" s="10">
        <f t="shared" si="16"/>
        <v>2.1923076923076925</v>
      </c>
      <c r="G20" s="10">
        <f t="shared" si="16"/>
        <v>1.8461538461538463</v>
      </c>
      <c r="H20" s="10">
        <f t="shared" si="16"/>
        <v>0.92307692307692313</v>
      </c>
      <c r="I20" s="10">
        <f t="shared" si="16"/>
        <v>3.8461538461538464E-2</v>
      </c>
      <c r="J20" s="10">
        <f t="shared" si="16"/>
        <v>1.1153846153846154</v>
      </c>
      <c r="K20" s="10">
        <f t="shared" si="16"/>
        <v>0</v>
      </c>
      <c r="L20" s="10">
        <f t="shared" si="16"/>
        <v>0</v>
      </c>
      <c r="M20" s="10">
        <f t="shared" si="16"/>
        <v>6.5769230769230766</v>
      </c>
    </row>
    <row r="21" spans="1:13" x14ac:dyDescent="0.25">
      <c r="A21" s="8" t="str">
        <f t="shared" si="15"/>
        <v>Brett Hanlon</v>
      </c>
      <c r="B21" s="9"/>
      <c r="C21" s="10">
        <f t="shared" ref="C21:M21" si="17">IF(ISNUMBER($B5),C5/$B5," ")</f>
        <v>1.1785714285714286</v>
      </c>
      <c r="D21" s="10">
        <f t="shared" si="17"/>
        <v>0.9285714285714286</v>
      </c>
      <c r="E21" s="10">
        <f t="shared" si="17"/>
        <v>0.9642857142857143</v>
      </c>
      <c r="F21" s="10">
        <f t="shared" si="17"/>
        <v>3.9642857142857144</v>
      </c>
      <c r="G21" s="10">
        <f t="shared" si="17"/>
        <v>1.8571428571428572</v>
      </c>
      <c r="H21" s="10">
        <f t="shared" si="17"/>
        <v>1.1428571428571428</v>
      </c>
      <c r="I21" s="10">
        <f t="shared" si="17"/>
        <v>0.25</v>
      </c>
      <c r="J21" s="10">
        <f t="shared" si="17"/>
        <v>0.8571428571428571</v>
      </c>
      <c r="K21" s="10">
        <f t="shared" si="17"/>
        <v>0</v>
      </c>
      <c r="L21" s="10">
        <f t="shared" si="17"/>
        <v>3.5714285714285712E-2</v>
      </c>
      <c r="M21" s="10">
        <f t="shared" si="17"/>
        <v>6.1071428571428568</v>
      </c>
    </row>
    <row r="22" spans="1:13" x14ac:dyDescent="0.25">
      <c r="A22" s="8" t="str">
        <f t="shared" si="15"/>
        <v>Damien Holcroft</v>
      </c>
      <c r="B22" s="9"/>
      <c r="C22" s="10">
        <f t="shared" ref="C22:M22" si="18">IF(ISNUMBER($B6),C6/$B6," ")</f>
        <v>1.4</v>
      </c>
      <c r="D22" s="10">
        <f t="shared" si="18"/>
        <v>0.05</v>
      </c>
      <c r="E22" s="10">
        <f t="shared" si="18"/>
        <v>1.05</v>
      </c>
      <c r="F22" s="10">
        <f t="shared" si="18"/>
        <v>4.5</v>
      </c>
      <c r="G22" s="10">
        <f t="shared" si="18"/>
        <v>1.1499999999999999</v>
      </c>
      <c r="H22" s="10">
        <f t="shared" si="18"/>
        <v>0.55000000000000004</v>
      </c>
      <c r="I22" s="10">
        <f t="shared" si="18"/>
        <v>0.05</v>
      </c>
      <c r="J22" s="10">
        <f t="shared" si="18"/>
        <v>1</v>
      </c>
      <c r="K22" s="10">
        <f t="shared" si="18"/>
        <v>0.05</v>
      </c>
      <c r="L22" s="10">
        <f t="shared" si="18"/>
        <v>0</v>
      </c>
      <c r="M22" s="10">
        <f t="shared" si="18"/>
        <v>4</v>
      </c>
    </row>
    <row r="23" spans="1:13" x14ac:dyDescent="0.25">
      <c r="A23" s="8" t="str">
        <f t="shared" si="15"/>
        <v>Etienne Maujean</v>
      </c>
      <c r="B23" s="9"/>
      <c r="C23" s="10">
        <f t="shared" ref="C23:M23" si="19">IF(ISNUMBER($B7),C7/$B7," ")</f>
        <v>0</v>
      </c>
      <c r="D23" s="10">
        <f t="shared" si="19"/>
        <v>0</v>
      </c>
      <c r="E23" s="10">
        <f t="shared" si="19"/>
        <v>0</v>
      </c>
      <c r="F23" s="10">
        <f t="shared" si="19"/>
        <v>7</v>
      </c>
      <c r="G23" s="10">
        <f t="shared" si="19"/>
        <v>0</v>
      </c>
      <c r="H23" s="10">
        <f t="shared" si="19"/>
        <v>1</v>
      </c>
      <c r="I23" s="10">
        <f t="shared" si="19"/>
        <v>0</v>
      </c>
      <c r="J23" s="10">
        <f t="shared" si="19"/>
        <v>1</v>
      </c>
      <c r="K23" s="10">
        <f t="shared" si="19"/>
        <v>0</v>
      </c>
      <c r="L23" s="10">
        <f t="shared" si="19"/>
        <v>0</v>
      </c>
      <c r="M23" s="10">
        <f t="shared" si="19"/>
        <v>0</v>
      </c>
    </row>
    <row r="24" spans="1:13" x14ac:dyDescent="0.25">
      <c r="A24" s="8" t="str">
        <f t="shared" si="15"/>
        <v>James McLauchlan</v>
      </c>
      <c r="B24" s="9"/>
      <c r="C24" s="10">
        <f t="shared" ref="C24:M24" si="20">IF(ISNUMBER($B8),C8/$B8," ")</f>
        <v>1.9545454545454546</v>
      </c>
      <c r="D24" s="10">
        <f t="shared" si="20"/>
        <v>0</v>
      </c>
      <c r="E24" s="10">
        <f t="shared" si="20"/>
        <v>0.22727272727272727</v>
      </c>
      <c r="F24" s="10">
        <f t="shared" si="20"/>
        <v>7.8636363636363633</v>
      </c>
      <c r="G24" s="10">
        <f t="shared" si="20"/>
        <v>0.77272727272727271</v>
      </c>
      <c r="H24" s="10">
        <f t="shared" si="20"/>
        <v>0.95454545454545459</v>
      </c>
      <c r="I24" s="10">
        <f t="shared" si="20"/>
        <v>0.36363636363636365</v>
      </c>
      <c r="J24" s="10">
        <f t="shared" si="20"/>
        <v>1.7272727272727273</v>
      </c>
      <c r="K24" s="10">
        <f t="shared" si="20"/>
        <v>0</v>
      </c>
      <c r="L24" s="10">
        <f t="shared" si="20"/>
        <v>0</v>
      </c>
      <c r="M24" s="10">
        <f t="shared" si="20"/>
        <v>4.1363636363636367</v>
      </c>
    </row>
    <row r="25" spans="1:13" x14ac:dyDescent="0.25">
      <c r="A25" s="8" t="str">
        <f t="shared" si="15"/>
        <v>Martin White</v>
      </c>
      <c r="B25" s="9"/>
      <c r="C25" s="10">
        <f t="shared" ref="C25:M25" si="21">IF(ISNUMBER($B9),C9/$B9," ")</f>
        <v>3.56</v>
      </c>
      <c r="D25" s="10">
        <f t="shared" si="21"/>
        <v>0.2</v>
      </c>
      <c r="E25" s="10">
        <f t="shared" si="21"/>
        <v>1.56</v>
      </c>
      <c r="F25" s="10">
        <f t="shared" si="21"/>
        <v>9.9600000000000009</v>
      </c>
      <c r="G25" s="10">
        <f t="shared" si="21"/>
        <v>0.56000000000000005</v>
      </c>
      <c r="H25" s="10">
        <f t="shared" si="21"/>
        <v>1.32</v>
      </c>
      <c r="I25" s="10">
        <f t="shared" si="21"/>
        <v>0.56000000000000005</v>
      </c>
      <c r="J25" s="10">
        <f t="shared" si="21"/>
        <v>2.2400000000000002</v>
      </c>
      <c r="K25" s="10">
        <f t="shared" si="21"/>
        <v>0.04</v>
      </c>
      <c r="L25" s="10">
        <f t="shared" si="21"/>
        <v>0</v>
      </c>
      <c r="M25" s="10">
        <f t="shared" si="21"/>
        <v>9.2799999999999994</v>
      </c>
    </row>
    <row r="26" spans="1:13" x14ac:dyDescent="0.25">
      <c r="A26" s="8" t="str">
        <f t="shared" si="15"/>
        <v>Michael Schubert</v>
      </c>
      <c r="B26" s="9"/>
      <c r="C26" s="10">
        <f t="shared" ref="C26:M26" si="22">IF(ISNUMBER($B10),C10/$B10," ")</f>
        <v>1.6666666666666667</v>
      </c>
      <c r="D26" s="10">
        <f t="shared" si="22"/>
        <v>4.1666666666666664E-2</v>
      </c>
      <c r="E26" s="10">
        <f t="shared" si="22"/>
        <v>0.66666666666666663</v>
      </c>
      <c r="F26" s="10">
        <f t="shared" si="22"/>
        <v>6.625</v>
      </c>
      <c r="G26" s="10">
        <f t="shared" si="22"/>
        <v>1</v>
      </c>
      <c r="H26" s="10">
        <f t="shared" si="22"/>
        <v>0.33333333333333331</v>
      </c>
      <c r="I26" s="10">
        <f t="shared" si="22"/>
        <v>0.45833333333333331</v>
      </c>
      <c r="J26" s="10">
        <f t="shared" si="22"/>
        <v>0.95833333333333337</v>
      </c>
      <c r="K26" s="10">
        <f t="shared" si="22"/>
        <v>0</v>
      </c>
      <c r="L26" s="10">
        <f t="shared" si="22"/>
        <v>0</v>
      </c>
      <c r="M26" s="10">
        <f t="shared" si="22"/>
        <v>4.125</v>
      </c>
    </row>
    <row r="27" spans="1:13" x14ac:dyDescent="0.25">
      <c r="A27" s="8" t="str">
        <f t="shared" si="15"/>
        <v>Nicholas Brotohusodo</v>
      </c>
      <c r="B27" s="9"/>
      <c r="C27" s="10">
        <f t="shared" ref="C27:M27" si="23">IF(ISNUMBER($B11),C11/$B11," ")</f>
        <v>0</v>
      </c>
      <c r="D27" s="10">
        <f t="shared" si="23"/>
        <v>2.0909090909090908</v>
      </c>
      <c r="E27" s="10">
        <f t="shared" si="23"/>
        <v>0.27272727272727271</v>
      </c>
      <c r="F27" s="10">
        <f t="shared" si="23"/>
        <v>1.6363636363636365</v>
      </c>
      <c r="G27" s="10">
        <f t="shared" si="23"/>
        <v>1.9090909090909092</v>
      </c>
      <c r="H27" s="10">
        <f t="shared" si="23"/>
        <v>1.2727272727272727</v>
      </c>
      <c r="I27" s="10">
        <f t="shared" si="23"/>
        <v>9.0909090909090912E-2</v>
      </c>
      <c r="J27" s="10">
        <f t="shared" si="23"/>
        <v>1</v>
      </c>
      <c r="K27" s="10">
        <f t="shared" si="23"/>
        <v>0</v>
      </c>
      <c r="L27" s="10">
        <f t="shared" si="23"/>
        <v>0.18181818181818182</v>
      </c>
      <c r="M27" s="10">
        <f t="shared" si="23"/>
        <v>6.5454545454545459</v>
      </c>
    </row>
    <row r="28" spans="1:13" x14ac:dyDescent="0.25">
      <c r="A28" s="8" t="str">
        <f t="shared" si="15"/>
        <v>Phillip McLauchlan</v>
      </c>
      <c r="B28" s="9"/>
      <c r="C28" s="10">
        <f t="shared" ref="C28:M28" si="24">IF(ISNUMBER($B12),C12/$B12," ")</f>
        <v>0.20833333333333334</v>
      </c>
      <c r="D28" s="10">
        <f t="shared" si="24"/>
        <v>0</v>
      </c>
      <c r="E28" s="10">
        <f t="shared" si="24"/>
        <v>4.1666666666666664E-2</v>
      </c>
      <c r="F28" s="10">
        <f t="shared" si="24"/>
        <v>2.0416666666666665</v>
      </c>
      <c r="G28" s="10">
        <f t="shared" si="24"/>
        <v>0.5</v>
      </c>
      <c r="H28" s="10">
        <f t="shared" si="24"/>
        <v>0.54166666666666663</v>
      </c>
      <c r="I28" s="10">
        <f t="shared" si="24"/>
        <v>4.1666666666666664E-2</v>
      </c>
      <c r="J28" s="10">
        <f t="shared" si="24"/>
        <v>1.9583333333333333</v>
      </c>
      <c r="K28" s="10">
        <f t="shared" si="24"/>
        <v>0</v>
      </c>
      <c r="L28" s="10">
        <f t="shared" si="24"/>
        <v>0</v>
      </c>
      <c r="M28" s="10">
        <f t="shared" si="24"/>
        <v>0.45833333333333331</v>
      </c>
    </row>
    <row r="29" spans="1:13" x14ac:dyDescent="0.25">
      <c r="A29" s="8" t="str">
        <f t="shared" ref="A29:A31" si="25">IF(A13=""," ",A13)</f>
        <v>Scott Fyfe</v>
      </c>
      <c r="B29" s="9"/>
      <c r="C29" s="10">
        <f t="shared" ref="C29:M29" si="26">IF(ISNUMBER($B13),C13/$B13," ")</f>
        <v>1.9375</v>
      </c>
      <c r="D29" s="10">
        <f t="shared" si="26"/>
        <v>0.5</v>
      </c>
      <c r="E29" s="10">
        <f t="shared" si="26"/>
        <v>0.4375</v>
      </c>
      <c r="F29" s="10">
        <f t="shared" si="26"/>
        <v>5.375</v>
      </c>
      <c r="G29" s="10">
        <f t="shared" si="26"/>
        <v>1</v>
      </c>
      <c r="H29" s="10">
        <f t="shared" si="26"/>
        <v>1.5</v>
      </c>
      <c r="I29" s="10">
        <f t="shared" si="26"/>
        <v>0.1875</v>
      </c>
      <c r="J29" s="10">
        <f t="shared" si="26"/>
        <v>1.1875</v>
      </c>
      <c r="K29" s="10">
        <f t="shared" si="26"/>
        <v>0</v>
      </c>
      <c r="L29" s="10">
        <f t="shared" si="26"/>
        <v>0</v>
      </c>
      <c r="M29" s="10">
        <f t="shared" si="26"/>
        <v>5.8125</v>
      </c>
    </row>
    <row r="30" spans="1:13" x14ac:dyDescent="0.25">
      <c r="A30" s="8" t="str">
        <f t="shared" si="25"/>
        <v>Luke Janeczko</v>
      </c>
      <c r="B30" s="9"/>
      <c r="C30" s="10">
        <f t="shared" ref="C30:M31" si="27">IF(ISNUMBER($B14),C14/$B14," ")</f>
        <v>0</v>
      </c>
      <c r="D30" s="10">
        <f t="shared" si="27"/>
        <v>1.5</v>
      </c>
      <c r="E30" s="10">
        <f t="shared" si="27"/>
        <v>0</v>
      </c>
      <c r="F30" s="10">
        <f t="shared" si="27"/>
        <v>4</v>
      </c>
      <c r="G30" s="10">
        <f t="shared" si="27"/>
        <v>0.25</v>
      </c>
      <c r="H30" s="10">
        <f t="shared" si="27"/>
        <v>1.75</v>
      </c>
      <c r="I30" s="10">
        <f t="shared" si="27"/>
        <v>0</v>
      </c>
      <c r="J30" s="10">
        <f t="shared" si="27"/>
        <v>1</v>
      </c>
      <c r="K30" s="10">
        <f t="shared" si="27"/>
        <v>0</v>
      </c>
      <c r="L30" s="10">
        <f t="shared" si="27"/>
        <v>0</v>
      </c>
      <c r="M30" s="10">
        <f t="shared" si="27"/>
        <v>4.5</v>
      </c>
    </row>
    <row r="31" spans="1:13" x14ac:dyDescent="0.25">
      <c r="A31" s="8" t="str">
        <f t="shared" si="25"/>
        <v>James Hanlon</v>
      </c>
      <c r="B31" s="9"/>
      <c r="C31" s="10">
        <f t="shared" si="27"/>
        <v>4</v>
      </c>
      <c r="D31" s="10">
        <f t="shared" si="27"/>
        <v>0</v>
      </c>
      <c r="E31" s="10">
        <f t="shared" si="27"/>
        <v>0</v>
      </c>
      <c r="F31" s="10">
        <f t="shared" si="27"/>
        <v>2.75</v>
      </c>
      <c r="G31" s="10">
        <f t="shared" si="27"/>
        <v>0.5</v>
      </c>
      <c r="H31" s="10">
        <f t="shared" si="27"/>
        <v>0.75</v>
      </c>
      <c r="I31" s="10">
        <f t="shared" si="27"/>
        <v>0</v>
      </c>
      <c r="J31" s="10">
        <f t="shared" si="27"/>
        <v>1.25</v>
      </c>
      <c r="K31" s="10">
        <f t="shared" si="27"/>
        <v>0</v>
      </c>
      <c r="L31" s="10">
        <f t="shared" si="27"/>
        <v>0</v>
      </c>
      <c r="M31" s="10">
        <f t="shared" si="27"/>
        <v>8</v>
      </c>
    </row>
  </sheetData>
  <mergeCells count="3">
    <mergeCell ref="A17:M17"/>
    <mergeCell ref="A18:M18"/>
    <mergeCell ref="A2:P2"/>
  </mergeCells>
  <conditionalFormatting sqref="A15:A16">
    <cfRule type="expression" dxfId="21" priority="4">
      <formula>O15&gt;11</formula>
    </cfRule>
  </conditionalFormatting>
  <conditionalFormatting sqref="A4:A14">
    <cfRule type="expression" dxfId="20" priority="3">
      <formula>O4&gt;11</formula>
    </cfRule>
  </conditionalFormatting>
  <conditionalFormatting sqref="A4:A14">
    <cfRule type="expression" dxfId="19" priority="2">
      <formula>EXACT(A4,T4)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32"/>
  <sheetViews>
    <sheetView workbookViewId="0">
      <selection activeCell="U9" sqref="U9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2" bestFit="1" customWidth="1"/>
    <col min="4" max="4" width="15.140625" style="22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2" customWidth="1"/>
    <col min="17" max="17" width="17.28515625" style="5" bestFit="1" customWidth="1"/>
    <col min="18" max="18" width="15.140625" style="5" hidden="1" customWidth="1"/>
    <col min="19" max="20" width="0" style="5" hidden="1" customWidth="1"/>
    <col min="21" max="16384" width="9.140625" style="5"/>
  </cols>
  <sheetData>
    <row r="1" spans="1:21" s="22" customFormat="1" x14ac:dyDescent="0.25">
      <c r="A1" s="22" t="s">
        <v>312</v>
      </c>
    </row>
    <row r="2" spans="1:21" x14ac:dyDescent="0.25">
      <c r="A2" s="52" t="s">
        <v>37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  <c r="Q2" s="21" t="s">
        <v>37</v>
      </c>
    </row>
    <row r="3" spans="1:2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15" t="s">
        <v>35</v>
      </c>
      <c r="O3" s="15" t="s">
        <v>36</v>
      </c>
      <c r="P3" s="15" t="s">
        <v>38</v>
      </c>
      <c r="Q3" s="22"/>
      <c r="R3" s="22" t="s">
        <v>39</v>
      </c>
      <c r="S3" s="22" t="s">
        <v>40</v>
      </c>
    </row>
    <row r="4" spans="1:21" x14ac:dyDescent="0.25">
      <c r="A4" s="8" t="s">
        <v>319</v>
      </c>
      <c r="B4" s="9">
        <v>26</v>
      </c>
      <c r="C4" s="9">
        <v>50</v>
      </c>
      <c r="D4" s="9">
        <v>0</v>
      </c>
      <c r="E4" s="9">
        <v>16</v>
      </c>
      <c r="F4" s="9">
        <v>131</v>
      </c>
      <c r="G4" s="9">
        <v>46</v>
      </c>
      <c r="H4" s="9">
        <v>18</v>
      </c>
      <c r="I4" s="9">
        <v>6</v>
      </c>
      <c r="J4" s="9">
        <v>32</v>
      </c>
      <c r="K4" s="9">
        <v>0</v>
      </c>
      <c r="L4" s="9">
        <v>1</v>
      </c>
      <c r="M4" s="9">
        <v>116</v>
      </c>
      <c r="N4" s="9">
        <f>(VLOOKUP(A4,Games!$A$2:$D$150,3,FALSE))</f>
        <v>1</v>
      </c>
      <c r="O4" s="9">
        <f>VLOOKUP(A4,Games!$A$2:$D$150,4,FALSE)</f>
        <v>27</v>
      </c>
      <c r="P4" s="10">
        <f>(R4-S4)/B4</f>
        <v>9.5769230769230766</v>
      </c>
      <c r="Q4" s="22"/>
      <c r="R4" s="22">
        <f>SUM(M4,I4,H4,G4,F4)</f>
        <v>317</v>
      </c>
      <c r="S4" s="22">
        <f>SUM((J4*2),(K4*3),(L4*4))</f>
        <v>68</v>
      </c>
      <c r="T4" s="22" t="str">
        <f>IFERROR(VLOOKUP(A4,Games!$I$2:$I$246,1,FALSE)," ")</f>
        <v xml:space="preserve"> </v>
      </c>
    </row>
    <row r="5" spans="1:21" x14ac:dyDescent="0.25">
      <c r="A5" s="8" t="s">
        <v>320</v>
      </c>
      <c r="B5" s="9">
        <v>22</v>
      </c>
      <c r="C5" s="9">
        <v>40</v>
      </c>
      <c r="D5" s="9">
        <v>47</v>
      </c>
      <c r="E5" s="9">
        <v>19</v>
      </c>
      <c r="F5" s="9">
        <v>182</v>
      </c>
      <c r="G5" s="9">
        <v>26</v>
      </c>
      <c r="H5" s="9">
        <v>29</v>
      </c>
      <c r="I5" s="9">
        <v>10</v>
      </c>
      <c r="J5" s="9">
        <v>17</v>
      </c>
      <c r="K5" s="9">
        <v>0</v>
      </c>
      <c r="L5" s="9">
        <v>0</v>
      </c>
      <c r="M5" s="9">
        <v>240</v>
      </c>
      <c r="N5" s="9">
        <f>(VLOOKUP(A5,Games!$A$2:$D$150,3,FALSE))</f>
        <v>1</v>
      </c>
      <c r="O5" s="9">
        <f>VLOOKUP(A5,Games!$A$2:$D$150,4,FALSE)</f>
        <v>23</v>
      </c>
      <c r="P5" s="10">
        <f t="shared" ref="P5:P11" si="0">(R5-S5)/B5</f>
        <v>20.59090909090909</v>
      </c>
      <c r="Q5" s="22"/>
      <c r="R5" s="22">
        <f t="shared" ref="R5:R11" si="1">SUM(M5,I5,H5,G5,F5)</f>
        <v>487</v>
      </c>
      <c r="S5" s="22">
        <f t="shared" ref="S5:S11" si="2">SUM((J5*2),(K5*3),(L5*4))</f>
        <v>34</v>
      </c>
      <c r="T5" s="22" t="str">
        <f>IFERROR(VLOOKUP(A5,Games!$I$2:$I$246,1,FALSE)," ")</f>
        <v xml:space="preserve"> </v>
      </c>
    </row>
    <row r="6" spans="1:21" x14ac:dyDescent="0.25">
      <c r="A6" s="8" t="s">
        <v>321</v>
      </c>
      <c r="B6" s="9">
        <v>24</v>
      </c>
      <c r="C6" s="9">
        <v>101</v>
      </c>
      <c r="D6" s="9">
        <v>11</v>
      </c>
      <c r="E6" s="9">
        <v>51</v>
      </c>
      <c r="F6" s="9">
        <v>187</v>
      </c>
      <c r="G6" s="9">
        <v>28</v>
      </c>
      <c r="H6" s="9">
        <v>8</v>
      </c>
      <c r="I6" s="9">
        <v>13</v>
      </c>
      <c r="J6" s="9">
        <v>55</v>
      </c>
      <c r="K6" s="9">
        <v>0</v>
      </c>
      <c r="L6" s="9">
        <v>0</v>
      </c>
      <c r="M6" s="9">
        <v>286</v>
      </c>
      <c r="N6" s="9">
        <f>(VLOOKUP(A6,Games!$A$2:$D$150,3,FALSE))</f>
        <v>1</v>
      </c>
      <c r="O6" s="9">
        <f>VLOOKUP(A6,Games!$A$2:$D$150,4,FALSE)</f>
        <v>25</v>
      </c>
      <c r="P6" s="10">
        <f t="shared" si="0"/>
        <v>17.166666666666668</v>
      </c>
      <c r="Q6" s="22"/>
      <c r="R6" s="22">
        <f t="shared" si="1"/>
        <v>522</v>
      </c>
      <c r="S6" s="22">
        <f t="shared" si="2"/>
        <v>110</v>
      </c>
      <c r="T6" s="22" t="str">
        <f>IFERROR(VLOOKUP(A6,Games!$I$2:$I$246,1,FALSE)," ")</f>
        <v xml:space="preserve"> </v>
      </c>
    </row>
    <row r="7" spans="1:21" x14ac:dyDescent="0.25">
      <c r="A7" s="8" t="s">
        <v>332</v>
      </c>
      <c r="B7" s="9">
        <v>1</v>
      </c>
      <c r="C7" s="9">
        <v>2</v>
      </c>
      <c r="D7" s="9">
        <v>0</v>
      </c>
      <c r="E7" s="9">
        <v>0</v>
      </c>
      <c r="F7" s="9">
        <v>1</v>
      </c>
      <c r="G7" s="9">
        <v>2</v>
      </c>
      <c r="H7" s="9">
        <v>0</v>
      </c>
      <c r="I7" s="9">
        <v>0</v>
      </c>
      <c r="J7" s="9">
        <v>1</v>
      </c>
      <c r="K7" s="9">
        <v>0</v>
      </c>
      <c r="L7" s="9">
        <v>0</v>
      </c>
      <c r="M7" s="9">
        <v>4</v>
      </c>
      <c r="N7" s="9">
        <f>(VLOOKUP(A7,Games!$A$2:$D$150,3,FALSE))</f>
        <v>0</v>
      </c>
      <c r="O7" s="9">
        <f>VLOOKUP(A7,Games!$A$2:$D$150,4,FALSE)</f>
        <v>1</v>
      </c>
      <c r="P7" s="10">
        <f t="shared" si="0"/>
        <v>5</v>
      </c>
      <c r="Q7" s="22"/>
      <c r="R7" s="22">
        <f t="shared" si="1"/>
        <v>7</v>
      </c>
      <c r="S7" s="22">
        <f t="shared" si="2"/>
        <v>2</v>
      </c>
      <c r="T7" s="22" t="str">
        <f>IFERROR(VLOOKUP(A7,Games!$I$2:$I$246,1,FALSE)," ")</f>
        <v xml:space="preserve"> </v>
      </c>
    </row>
    <row r="8" spans="1:21" x14ac:dyDescent="0.25">
      <c r="A8" s="8" t="s">
        <v>333</v>
      </c>
      <c r="B8" s="9">
        <v>1</v>
      </c>
      <c r="C8" s="9">
        <v>6</v>
      </c>
      <c r="D8" s="9">
        <v>0</v>
      </c>
      <c r="E8" s="9">
        <v>0</v>
      </c>
      <c r="F8" s="9">
        <v>9</v>
      </c>
      <c r="G8" s="9">
        <v>2</v>
      </c>
      <c r="H8" s="9">
        <v>1</v>
      </c>
      <c r="I8" s="9">
        <v>0</v>
      </c>
      <c r="J8" s="9">
        <v>0</v>
      </c>
      <c r="K8" s="9">
        <v>0</v>
      </c>
      <c r="L8" s="9">
        <v>0</v>
      </c>
      <c r="M8" s="9">
        <v>12</v>
      </c>
      <c r="N8" s="9">
        <f>(VLOOKUP(A8,Games!$A$2:$D$150,3,FALSE))</f>
        <v>0</v>
      </c>
      <c r="O8" s="9">
        <f>VLOOKUP(A8,Games!$A$2:$D$150,4,FALSE)</f>
        <v>7</v>
      </c>
      <c r="P8" s="10">
        <f t="shared" si="0"/>
        <v>24</v>
      </c>
      <c r="Q8" s="22"/>
      <c r="R8" s="22">
        <f t="shared" si="1"/>
        <v>24</v>
      </c>
      <c r="S8" s="22">
        <f t="shared" si="2"/>
        <v>0</v>
      </c>
      <c r="T8" s="22" t="str">
        <f>IFERROR(VLOOKUP(A8,Games!$I$2:$I$246,1,FALSE)," ")</f>
        <v xml:space="preserve"> </v>
      </c>
    </row>
    <row r="9" spans="1:21" x14ac:dyDescent="0.25">
      <c r="A9" s="8" t="s">
        <v>322</v>
      </c>
      <c r="B9" s="9">
        <v>27</v>
      </c>
      <c r="C9" s="9">
        <v>30</v>
      </c>
      <c r="D9" s="9">
        <v>22</v>
      </c>
      <c r="E9" s="9">
        <v>3</v>
      </c>
      <c r="F9" s="9">
        <v>69</v>
      </c>
      <c r="G9" s="9">
        <v>39</v>
      </c>
      <c r="H9" s="9">
        <v>26</v>
      </c>
      <c r="I9" s="9">
        <v>2</v>
      </c>
      <c r="J9" s="9">
        <v>28</v>
      </c>
      <c r="K9" s="9">
        <v>0</v>
      </c>
      <c r="L9" s="9">
        <v>0</v>
      </c>
      <c r="M9" s="9">
        <v>129</v>
      </c>
      <c r="N9" s="9">
        <f>(VLOOKUP(A9,Games!$A$2:$D$150,3,FALSE))</f>
        <v>1</v>
      </c>
      <c r="O9" s="9">
        <f>VLOOKUP(A9,Games!$A$2:$D$150,4,FALSE)</f>
        <v>28</v>
      </c>
      <c r="P9" s="10">
        <f t="shared" si="0"/>
        <v>7.7407407407407405</v>
      </c>
      <c r="Q9" s="22"/>
      <c r="R9" s="22">
        <f t="shared" si="1"/>
        <v>265</v>
      </c>
      <c r="S9" s="22">
        <f t="shared" si="2"/>
        <v>56</v>
      </c>
      <c r="T9" s="22" t="str">
        <f>IFERROR(VLOOKUP(A9,Games!$I$2:$I$246,1,FALSE)," ")</f>
        <v xml:space="preserve"> </v>
      </c>
    </row>
    <row r="10" spans="1:21" x14ac:dyDescent="0.25">
      <c r="A10" s="8" t="s">
        <v>359</v>
      </c>
      <c r="B10" s="9">
        <v>20</v>
      </c>
      <c r="C10" s="9">
        <v>53</v>
      </c>
      <c r="D10" s="9">
        <v>3</v>
      </c>
      <c r="E10" s="9">
        <v>12</v>
      </c>
      <c r="F10" s="9">
        <v>78</v>
      </c>
      <c r="G10" s="9">
        <v>29</v>
      </c>
      <c r="H10" s="9">
        <v>41</v>
      </c>
      <c r="I10" s="9">
        <v>3</v>
      </c>
      <c r="J10" s="9">
        <v>18</v>
      </c>
      <c r="K10" s="9">
        <v>0</v>
      </c>
      <c r="L10" s="9">
        <v>0</v>
      </c>
      <c r="M10" s="9">
        <v>127</v>
      </c>
      <c r="N10" s="9">
        <f>(VLOOKUP(A10,Games!$A$2:$D$150,3,FALSE))</f>
        <v>1</v>
      </c>
      <c r="O10" s="9">
        <f>VLOOKUP(A10,Games!$A$2:$D$150,4,FALSE)</f>
        <v>21</v>
      </c>
      <c r="P10" s="10">
        <f t="shared" si="0"/>
        <v>12.1</v>
      </c>
      <c r="Q10" s="22"/>
      <c r="R10" s="22">
        <f t="shared" si="1"/>
        <v>278</v>
      </c>
      <c r="S10" s="22">
        <f t="shared" si="2"/>
        <v>36</v>
      </c>
      <c r="T10" s="22" t="str">
        <f>IFERROR(VLOOKUP(A10,Games!$I$2:$I$246,1,FALSE)," ")</f>
        <v xml:space="preserve"> </v>
      </c>
    </row>
    <row r="11" spans="1:21" x14ac:dyDescent="0.25">
      <c r="A11" s="8" t="s">
        <v>323</v>
      </c>
      <c r="B11" s="9">
        <v>27</v>
      </c>
      <c r="C11" s="9">
        <v>7</v>
      </c>
      <c r="D11" s="9">
        <v>3</v>
      </c>
      <c r="E11" s="9">
        <v>1</v>
      </c>
      <c r="F11" s="9">
        <v>64</v>
      </c>
      <c r="G11" s="9">
        <v>97</v>
      </c>
      <c r="H11" s="9">
        <v>32</v>
      </c>
      <c r="I11" s="9">
        <v>3</v>
      </c>
      <c r="J11" s="9">
        <v>27</v>
      </c>
      <c r="K11" s="9">
        <v>0</v>
      </c>
      <c r="L11" s="9">
        <v>0</v>
      </c>
      <c r="M11" s="9">
        <v>24</v>
      </c>
      <c r="N11" s="9">
        <f>(VLOOKUP(A11,Games!$A$2:$D$150,3,FALSE))</f>
        <v>1</v>
      </c>
      <c r="O11" s="9">
        <f>VLOOKUP(A11,Games!$A$2:$D$150,4,FALSE)</f>
        <v>28</v>
      </c>
      <c r="P11" s="10">
        <f t="shared" si="0"/>
        <v>6.1481481481481479</v>
      </c>
      <c r="Q11" s="22"/>
      <c r="R11" s="22">
        <f t="shared" si="1"/>
        <v>220</v>
      </c>
      <c r="S11" s="22">
        <f t="shared" si="2"/>
        <v>54</v>
      </c>
      <c r="T11" s="22" t="str">
        <f>IFERROR(VLOOKUP(A11,Games!$I$2:$I$246,1,FALSE)," ")</f>
        <v xml:space="preserve"> </v>
      </c>
    </row>
    <row r="12" spans="1:21" x14ac:dyDescent="0.25">
      <c r="A12" s="8" t="s">
        <v>324</v>
      </c>
      <c r="B12" s="9">
        <v>27</v>
      </c>
      <c r="C12" s="9">
        <v>57</v>
      </c>
      <c r="D12" s="9">
        <v>7</v>
      </c>
      <c r="E12" s="9">
        <v>11</v>
      </c>
      <c r="F12" s="9">
        <v>253</v>
      </c>
      <c r="G12" s="9">
        <v>45</v>
      </c>
      <c r="H12" s="9">
        <v>13</v>
      </c>
      <c r="I12" s="9">
        <v>17</v>
      </c>
      <c r="J12" s="9">
        <v>35</v>
      </c>
      <c r="K12" s="9">
        <v>1</v>
      </c>
      <c r="L12" s="9">
        <v>0</v>
      </c>
      <c r="M12" s="9">
        <v>146</v>
      </c>
      <c r="N12" s="9">
        <f>(VLOOKUP(A12,Games!$A$2:$D$150,3,FALSE))</f>
        <v>1</v>
      </c>
      <c r="O12" s="9">
        <f>VLOOKUP(A12,Games!$A$2:$D$150,4,FALSE)</f>
        <v>28</v>
      </c>
      <c r="P12" s="10">
        <f t="shared" ref="P12" si="3">(R12-S12)/B12</f>
        <v>14.851851851851851</v>
      </c>
      <c r="Q12" s="22"/>
      <c r="R12" s="22">
        <f t="shared" ref="R12" si="4">SUM(M12,I12,H12,G12,F12)</f>
        <v>474</v>
      </c>
      <c r="S12" s="22">
        <f t="shared" ref="S12" si="5">SUM((J12*2),(K12*3),(L12*4))</f>
        <v>73</v>
      </c>
      <c r="T12" s="22" t="str">
        <f>IFERROR(VLOOKUP(A12,Games!$I$2:$I$246,1,FALSE)," ")</f>
        <v xml:space="preserve"> </v>
      </c>
      <c r="U12" s="22"/>
    </row>
    <row r="13" spans="1:21" x14ac:dyDescent="0.25">
      <c r="A13" s="8" t="s">
        <v>325</v>
      </c>
      <c r="B13" s="7">
        <v>21</v>
      </c>
      <c r="C13" s="7">
        <v>33</v>
      </c>
      <c r="D13" s="7">
        <v>0</v>
      </c>
      <c r="E13" s="7">
        <v>11</v>
      </c>
      <c r="F13" s="7">
        <v>96</v>
      </c>
      <c r="G13" s="7">
        <v>46</v>
      </c>
      <c r="H13" s="7">
        <v>23</v>
      </c>
      <c r="I13" s="7">
        <v>14</v>
      </c>
      <c r="J13" s="7">
        <v>63</v>
      </c>
      <c r="K13" s="7">
        <v>0</v>
      </c>
      <c r="L13" s="7">
        <v>1</v>
      </c>
      <c r="M13" s="7">
        <v>77</v>
      </c>
      <c r="N13" s="9">
        <f>(VLOOKUP(A13,Games!$A$2:$D$150,3,FALSE))</f>
        <v>1</v>
      </c>
      <c r="O13" s="9">
        <f>VLOOKUP(A13,Games!$A$2:$D$150,4,FALSE)</f>
        <v>22</v>
      </c>
      <c r="P13" s="10">
        <f t="shared" ref="P13:P14" si="6">(R13-S13)/B13</f>
        <v>6</v>
      </c>
      <c r="Q13" s="22"/>
      <c r="R13" s="22">
        <f t="shared" ref="R13:R14" si="7">SUM(M13,I13,H13,G13,F13)</f>
        <v>256</v>
      </c>
      <c r="S13" s="22">
        <f t="shared" ref="S13:S14" si="8">SUM((J13*2),(K13*3),(L13*4))</f>
        <v>130</v>
      </c>
      <c r="T13" s="22" t="str">
        <f>IFERROR(VLOOKUP(A13,Games!$I$2:$I$246,1,FALSE)," ")</f>
        <v xml:space="preserve"> </v>
      </c>
      <c r="U13" s="22"/>
    </row>
    <row r="14" spans="1:21" x14ac:dyDescent="0.25">
      <c r="A14" s="8" t="s">
        <v>326</v>
      </c>
      <c r="B14" s="15">
        <v>2</v>
      </c>
      <c r="C14" s="15">
        <v>6</v>
      </c>
      <c r="D14" s="15">
        <v>0</v>
      </c>
      <c r="E14" s="15">
        <v>0</v>
      </c>
      <c r="F14" s="15">
        <v>12</v>
      </c>
      <c r="G14" s="15">
        <v>2</v>
      </c>
      <c r="H14" s="15">
        <v>1</v>
      </c>
      <c r="I14" s="15">
        <v>0</v>
      </c>
      <c r="J14" s="15">
        <v>3</v>
      </c>
      <c r="K14" s="15">
        <v>0</v>
      </c>
      <c r="L14" s="15">
        <v>0</v>
      </c>
      <c r="M14" s="15">
        <v>12</v>
      </c>
      <c r="N14" s="9">
        <f>(VLOOKUP(A14,Games!$A$2:$D$150,3,FALSE))</f>
        <v>0</v>
      </c>
      <c r="O14" s="9">
        <f>VLOOKUP(A14,Games!$A$2:$D$150,4,FALSE)</f>
        <v>2</v>
      </c>
      <c r="P14" s="10">
        <f t="shared" si="6"/>
        <v>10.5</v>
      </c>
      <c r="Q14" s="22"/>
      <c r="R14" s="22">
        <f t="shared" si="7"/>
        <v>27</v>
      </c>
      <c r="S14" s="22">
        <f t="shared" si="8"/>
        <v>6</v>
      </c>
      <c r="T14" s="22" t="str">
        <f>IFERROR(VLOOKUP(A14,Games!$I$2:$I$246,1,FALSE)," ")</f>
        <v xml:space="preserve"> </v>
      </c>
      <c r="U14" s="22"/>
    </row>
    <row r="15" spans="1:21" s="22" customFormat="1" x14ac:dyDescent="0.25">
      <c r="A15" s="8" t="s">
        <v>327</v>
      </c>
      <c r="B15" s="15">
        <v>1</v>
      </c>
      <c r="C15" s="15">
        <v>3</v>
      </c>
      <c r="D15" s="15">
        <v>0</v>
      </c>
      <c r="E15" s="15">
        <v>0</v>
      </c>
      <c r="F15" s="15">
        <v>6</v>
      </c>
      <c r="G15" s="15">
        <v>1</v>
      </c>
      <c r="H15" s="15">
        <v>3</v>
      </c>
      <c r="I15" s="15">
        <v>0</v>
      </c>
      <c r="J15" s="15">
        <v>3</v>
      </c>
      <c r="K15" s="15">
        <v>0</v>
      </c>
      <c r="L15" s="15">
        <v>0</v>
      </c>
      <c r="M15" s="15">
        <v>6</v>
      </c>
      <c r="N15" s="9">
        <f>(VLOOKUP(A15,Games!$A$2:$D$150,3,FALSE))</f>
        <v>0</v>
      </c>
      <c r="O15" s="9">
        <f>VLOOKUP(A15,Games!$A$2:$D$150,4,FALSE)</f>
        <v>1</v>
      </c>
      <c r="P15" s="10">
        <f t="shared" ref="P15" si="9">(R15-S15)/B15</f>
        <v>10</v>
      </c>
      <c r="R15" s="22">
        <f t="shared" ref="R15" si="10">SUM(M15,I15,H15,G15,F15)</f>
        <v>16</v>
      </c>
      <c r="S15" s="22">
        <f t="shared" ref="S15" si="11">SUM((J15*2),(K15*3),(L15*4))</f>
        <v>6</v>
      </c>
      <c r="T15" s="22" t="str">
        <f>IFERROR(VLOOKUP(A15,Games!$I$2:$I$246,1,FALSE)," ")</f>
        <v xml:space="preserve"> </v>
      </c>
    </row>
    <row r="16" spans="1:21" s="22" customFormat="1" x14ac:dyDescent="0.25">
      <c r="A16" s="8" t="s">
        <v>377</v>
      </c>
      <c r="B16" s="15">
        <v>2</v>
      </c>
      <c r="C16" s="15">
        <v>12</v>
      </c>
      <c r="D16" s="15">
        <v>2</v>
      </c>
      <c r="E16" s="15">
        <v>3</v>
      </c>
      <c r="F16" s="15">
        <v>11</v>
      </c>
      <c r="G16" s="15">
        <v>2</v>
      </c>
      <c r="H16" s="15">
        <v>4</v>
      </c>
      <c r="I16" s="15">
        <v>0</v>
      </c>
      <c r="J16" s="15">
        <v>3</v>
      </c>
      <c r="K16" s="15">
        <v>0</v>
      </c>
      <c r="L16" s="15">
        <v>0</v>
      </c>
      <c r="M16" s="15">
        <v>33</v>
      </c>
      <c r="N16" s="9">
        <f>(VLOOKUP(A16,Games!$A$2:$D$150,3,FALSE))</f>
        <v>0</v>
      </c>
      <c r="O16" s="9">
        <f>VLOOKUP(A16,Games!$A$2:$D$150,4,FALSE)</f>
        <v>2</v>
      </c>
      <c r="P16" s="10">
        <f t="shared" ref="P16" si="12">(R16-S16)/B16</f>
        <v>22</v>
      </c>
      <c r="R16" s="22">
        <f t="shared" ref="R16" si="13">SUM(M16,I16,H16,G16,F16)</f>
        <v>50</v>
      </c>
      <c r="S16" s="22">
        <f t="shared" ref="S16" si="14">SUM((J16*2),(K16*3),(L16*4))</f>
        <v>6</v>
      </c>
      <c r="T16" s="22" t="str">
        <f>IFERROR(VLOOKUP(A16,Games!$I$2:$I$246,1,FALSE)," ")</f>
        <v xml:space="preserve"> </v>
      </c>
    </row>
    <row r="17" spans="1:13" x14ac:dyDescent="0.25">
      <c r="A17" s="36" t="s">
        <v>13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x14ac:dyDescent="0.25">
      <c r="A18" s="52" t="s">
        <v>37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3" x14ac:dyDescent="0.25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7" t="s">
        <v>7</v>
      </c>
      <c r="I19" s="7" t="s">
        <v>8</v>
      </c>
      <c r="J19" s="7" t="s">
        <v>9</v>
      </c>
      <c r="K19" s="7" t="s">
        <v>10</v>
      </c>
      <c r="L19" s="7" t="s">
        <v>11</v>
      </c>
      <c r="M19" s="7" t="s">
        <v>12</v>
      </c>
    </row>
    <row r="20" spans="1:13" x14ac:dyDescent="0.25">
      <c r="A20" s="8" t="str">
        <f t="shared" ref="A20:A32" si="15">IF(A4=""," ",A4)</f>
        <v>Andrew McDonald</v>
      </c>
      <c r="B20" s="9"/>
      <c r="C20" s="10">
        <f t="shared" ref="C20:M20" si="16">IF(ISNUMBER($B4),C4/$B4," ")</f>
        <v>1.9230769230769231</v>
      </c>
      <c r="D20" s="10">
        <f t="shared" si="16"/>
        <v>0</v>
      </c>
      <c r="E20" s="10">
        <f t="shared" si="16"/>
        <v>0.61538461538461542</v>
      </c>
      <c r="F20" s="10">
        <f t="shared" si="16"/>
        <v>5.0384615384615383</v>
      </c>
      <c r="G20" s="10">
        <f t="shared" si="16"/>
        <v>1.7692307692307692</v>
      </c>
      <c r="H20" s="10">
        <f t="shared" si="16"/>
        <v>0.69230769230769229</v>
      </c>
      <c r="I20" s="10">
        <f t="shared" si="16"/>
        <v>0.23076923076923078</v>
      </c>
      <c r="J20" s="10">
        <f t="shared" si="16"/>
        <v>1.2307692307692308</v>
      </c>
      <c r="K20" s="10">
        <f t="shared" si="16"/>
        <v>0</v>
      </c>
      <c r="L20" s="10">
        <f t="shared" si="16"/>
        <v>3.8461538461538464E-2</v>
      </c>
      <c r="M20" s="10">
        <f t="shared" si="16"/>
        <v>4.4615384615384617</v>
      </c>
    </row>
    <row r="21" spans="1:13" x14ac:dyDescent="0.25">
      <c r="A21" s="8" t="str">
        <f t="shared" si="15"/>
        <v>Brenton Nelson</v>
      </c>
      <c r="B21" s="9"/>
      <c r="C21" s="10">
        <f t="shared" ref="C21:M21" si="17">IF(ISNUMBER($B5),C5/$B5," ")</f>
        <v>1.8181818181818181</v>
      </c>
      <c r="D21" s="10">
        <f t="shared" si="17"/>
        <v>2.1363636363636362</v>
      </c>
      <c r="E21" s="10">
        <f t="shared" si="17"/>
        <v>0.86363636363636365</v>
      </c>
      <c r="F21" s="10">
        <f t="shared" si="17"/>
        <v>8.2727272727272734</v>
      </c>
      <c r="G21" s="10">
        <f t="shared" si="17"/>
        <v>1.1818181818181819</v>
      </c>
      <c r="H21" s="10">
        <f t="shared" si="17"/>
        <v>1.3181818181818181</v>
      </c>
      <c r="I21" s="10">
        <f t="shared" si="17"/>
        <v>0.45454545454545453</v>
      </c>
      <c r="J21" s="10">
        <f t="shared" si="17"/>
        <v>0.77272727272727271</v>
      </c>
      <c r="K21" s="10">
        <f t="shared" si="17"/>
        <v>0</v>
      </c>
      <c r="L21" s="10">
        <f t="shared" si="17"/>
        <v>0</v>
      </c>
      <c r="M21" s="10">
        <f t="shared" si="17"/>
        <v>10.909090909090908</v>
      </c>
    </row>
    <row r="22" spans="1:13" x14ac:dyDescent="0.25">
      <c r="A22" s="8" t="str">
        <f t="shared" si="15"/>
        <v>Chris Hall</v>
      </c>
      <c r="B22" s="9"/>
      <c r="C22" s="10">
        <f t="shared" ref="C22:M22" si="18">IF(ISNUMBER($B6),C6/$B6," ")</f>
        <v>4.208333333333333</v>
      </c>
      <c r="D22" s="10">
        <f t="shared" si="18"/>
        <v>0.45833333333333331</v>
      </c>
      <c r="E22" s="10">
        <f t="shared" si="18"/>
        <v>2.125</v>
      </c>
      <c r="F22" s="10">
        <f t="shared" si="18"/>
        <v>7.791666666666667</v>
      </c>
      <c r="G22" s="10">
        <f t="shared" si="18"/>
        <v>1.1666666666666667</v>
      </c>
      <c r="H22" s="10">
        <f t="shared" si="18"/>
        <v>0.33333333333333331</v>
      </c>
      <c r="I22" s="10">
        <f t="shared" si="18"/>
        <v>0.54166666666666663</v>
      </c>
      <c r="J22" s="10">
        <f t="shared" si="18"/>
        <v>2.2916666666666665</v>
      </c>
      <c r="K22" s="10">
        <f t="shared" si="18"/>
        <v>0</v>
      </c>
      <c r="L22" s="10">
        <f t="shared" si="18"/>
        <v>0</v>
      </c>
      <c r="M22" s="10">
        <f t="shared" si="18"/>
        <v>11.916666666666666</v>
      </c>
    </row>
    <row r="23" spans="1:13" x14ac:dyDescent="0.25">
      <c r="A23" s="8" t="str">
        <f t="shared" si="15"/>
        <v>David Sankey</v>
      </c>
      <c r="B23" s="9"/>
      <c r="C23" s="10">
        <f t="shared" ref="C23:M23" si="19">IF(ISNUMBER($B7),C7/$B7," ")</f>
        <v>2</v>
      </c>
      <c r="D23" s="10">
        <f t="shared" si="19"/>
        <v>0</v>
      </c>
      <c r="E23" s="10">
        <f t="shared" si="19"/>
        <v>0</v>
      </c>
      <c r="F23" s="10">
        <f t="shared" si="19"/>
        <v>1</v>
      </c>
      <c r="G23" s="10">
        <f t="shared" si="19"/>
        <v>2</v>
      </c>
      <c r="H23" s="10">
        <f t="shared" si="19"/>
        <v>0</v>
      </c>
      <c r="I23" s="10">
        <f t="shared" si="19"/>
        <v>0</v>
      </c>
      <c r="J23" s="10">
        <f t="shared" si="19"/>
        <v>1</v>
      </c>
      <c r="K23" s="10">
        <f t="shared" si="19"/>
        <v>0</v>
      </c>
      <c r="L23" s="10">
        <f t="shared" si="19"/>
        <v>0</v>
      </c>
      <c r="M23" s="10">
        <f t="shared" si="19"/>
        <v>4</v>
      </c>
    </row>
    <row r="24" spans="1:13" x14ac:dyDescent="0.25">
      <c r="A24" s="8" t="str">
        <f t="shared" si="15"/>
        <v>Ethan Tulk</v>
      </c>
      <c r="B24" s="9"/>
      <c r="C24" s="10">
        <f t="shared" ref="C24:M24" si="20">IF(ISNUMBER($B8),C8/$B8," ")</f>
        <v>6</v>
      </c>
      <c r="D24" s="10">
        <f t="shared" si="20"/>
        <v>0</v>
      </c>
      <c r="E24" s="10">
        <f t="shared" si="20"/>
        <v>0</v>
      </c>
      <c r="F24" s="10">
        <f t="shared" si="20"/>
        <v>9</v>
      </c>
      <c r="G24" s="10">
        <f t="shared" si="20"/>
        <v>2</v>
      </c>
      <c r="H24" s="10">
        <f t="shared" si="20"/>
        <v>1</v>
      </c>
      <c r="I24" s="10">
        <f t="shared" si="20"/>
        <v>0</v>
      </c>
      <c r="J24" s="10">
        <f t="shared" si="20"/>
        <v>0</v>
      </c>
      <c r="K24" s="10">
        <f t="shared" si="20"/>
        <v>0</v>
      </c>
      <c r="L24" s="10">
        <f t="shared" si="20"/>
        <v>0</v>
      </c>
      <c r="M24" s="10">
        <f t="shared" si="20"/>
        <v>12</v>
      </c>
    </row>
    <row r="25" spans="1:13" x14ac:dyDescent="0.25">
      <c r="A25" s="8" t="str">
        <f t="shared" si="15"/>
        <v>Russel Dungganon</v>
      </c>
      <c r="B25" s="9"/>
      <c r="C25" s="10">
        <f t="shared" ref="C25:M25" si="21">IF(ISNUMBER($B9),C9/$B9," ")</f>
        <v>1.1111111111111112</v>
      </c>
      <c r="D25" s="10">
        <f t="shared" si="21"/>
        <v>0.81481481481481477</v>
      </c>
      <c r="E25" s="10">
        <f t="shared" si="21"/>
        <v>0.1111111111111111</v>
      </c>
      <c r="F25" s="10">
        <f t="shared" si="21"/>
        <v>2.5555555555555554</v>
      </c>
      <c r="G25" s="10">
        <f t="shared" si="21"/>
        <v>1.4444444444444444</v>
      </c>
      <c r="H25" s="10">
        <f t="shared" si="21"/>
        <v>0.96296296296296291</v>
      </c>
      <c r="I25" s="10">
        <f t="shared" si="21"/>
        <v>7.407407407407407E-2</v>
      </c>
      <c r="J25" s="10">
        <f t="shared" si="21"/>
        <v>1.037037037037037</v>
      </c>
      <c r="K25" s="10">
        <f t="shared" si="21"/>
        <v>0</v>
      </c>
      <c r="L25" s="10">
        <f t="shared" si="21"/>
        <v>0</v>
      </c>
      <c r="M25" s="10">
        <f t="shared" si="21"/>
        <v>4.7777777777777777</v>
      </c>
    </row>
    <row r="26" spans="1:13" x14ac:dyDescent="0.25">
      <c r="A26" s="8" t="str">
        <f t="shared" si="15"/>
        <v>Scott Culpitt</v>
      </c>
      <c r="B26" s="9"/>
      <c r="C26" s="10">
        <f t="shared" ref="C26:M26" si="22">IF(ISNUMBER($B10),C10/$B10," ")</f>
        <v>2.65</v>
      </c>
      <c r="D26" s="10">
        <f t="shared" si="22"/>
        <v>0.15</v>
      </c>
      <c r="E26" s="10">
        <f t="shared" si="22"/>
        <v>0.6</v>
      </c>
      <c r="F26" s="10">
        <f t="shared" si="22"/>
        <v>3.9</v>
      </c>
      <c r="G26" s="10">
        <f t="shared" si="22"/>
        <v>1.45</v>
      </c>
      <c r="H26" s="10">
        <f t="shared" si="22"/>
        <v>2.0499999999999998</v>
      </c>
      <c r="I26" s="10">
        <f t="shared" si="22"/>
        <v>0.15</v>
      </c>
      <c r="J26" s="10">
        <f t="shared" si="22"/>
        <v>0.9</v>
      </c>
      <c r="K26" s="10">
        <f t="shared" si="22"/>
        <v>0</v>
      </c>
      <c r="L26" s="10">
        <f t="shared" si="22"/>
        <v>0</v>
      </c>
      <c r="M26" s="10">
        <f t="shared" si="22"/>
        <v>6.35</v>
      </c>
    </row>
    <row r="27" spans="1:13" x14ac:dyDescent="0.25">
      <c r="A27" s="8" t="str">
        <f t="shared" si="15"/>
        <v>Stuart Faunt</v>
      </c>
      <c r="B27" s="9"/>
      <c r="C27" s="10">
        <f t="shared" ref="C27:M27" si="23">IF(ISNUMBER($B11),C11/$B11," ")</f>
        <v>0.25925925925925924</v>
      </c>
      <c r="D27" s="10">
        <f t="shared" si="23"/>
        <v>0.1111111111111111</v>
      </c>
      <c r="E27" s="10">
        <f t="shared" si="23"/>
        <v>3.7037037037037035E-2</v>
      </c>
      <c r="F27" s="10">
        <f t="shared" si="23"/>
        <v>2.3703703703703702</v>
      </c>
      <c r="G27" s="10">
        <f t="shared" si="23"/>
        <v>3.5925925925925926</v>
      </c>
      <c r="H27" s="10">
        <f t="shared" si="23"/>
        <v>1.1851851851851851</v>
      </c>
      <c r="I27" s="10">
        <f t="shared" si="23"/>
        <v>0.1111111111111111</v>
      </c>
      <c r="J27" s="10">
        <f t="shared" si="23"/>
        <v>1</v>
      </c>
      <c r="K27" s="10">
        <f t="shared" si="23"/>
        <v>0</v>
      </c>
      <c r="L27" s="10">
        <f t="shared" si="23"/>
        <v>0</v>
      </c>
      <c r="M27" s="10">
        <f t="shared" si="23"/>
        <v>0.88888888888888884</v>
      </c>
    </row>
    <row r="28" spans="1:13" x14ac:dyDescent="0.25">
      <c r="A28" s="8" t="str">
        <f t="shared" si="15"/>
        <v>Tim Zuber</v>
      </c>
      <c r="B28" s="9"/>
      <c r="C28" s="10">
        <f t="shared" ref="C28:M28" si="24">IF(ISNUMBER($B12),C12/$B12," ")</f>
        <v>2.1111111111111112</v>
      </c>
      <c r="D28" s="10">
        <f t="shared" si="24"/>
        <v>0.25925925925925924</v>
      </c>
      <c r="E28" s="10">
        <f t="shared" si="24"/>
        <v>0.40740740740740738</v>
      </c>
      <c r="F28" s="10">
        <f t="shared" si="24"/>
        <v>9.3703703703703702</v>
      </c>
      <c r="G28" s="10">
        <f t="shared" si="24"/>
        <v>1.6666666666666667</v>
      </c>
      <c r="H28" s="10">
        <f t="shared" si="24"/>
        <v>0.48148148148148145</v>
      </c>
      <c r="I28" s="10">
        <f t="shared" si="24"/>
        <v>0.62962962962962965</v>
      </c>
      <c r="J28" s="10">
        <f t="shared" si="24"/>
        <v>1.2962962962962963</v>
      </c>
      <c r="K28" s="10">
        <f t="shared" si="24"/>
        <v>3.7037037037037035E-2</v>
      </c>
      <c r="L28" s="10">
        <f t="shared" si="24"/>
        <v>0</v>
      </c>
      <c r="M28" s="10">
        <f t="shared" si="24"/>
        <v>5.4074074074074074</v>
      </c>
    </row>
    <row r="29" spans="1:13" x14ac:dyDescent="0.25">
      <c r="A29" s="8" t="str">
        <f t="shared" si="15"/>
        <v>Kieran Krogh Neumann</v>
      </c>
      <c r="B29" s="7"/>
      <c r="C29" s="10">
        <f t="shared" ref="C29:M32" si="25">IF(ISNUMBER($B13),C13/$B13," ")</f>
        <v>1.5714285714285714</v>
      </c>
      <c r="D29" s="10">
        <f t="shared" si="25"/>
        <v>0</v>
      </c>
      <c r="E29" s="10">
        <f t="shared" si="25"/>
        <v>0.52380952380952384</v>
      </c>
      <c r="F29" s="10">
        <f t="shared" si="25"/>
        <v>4.5714285714285712</v>
      </c>
      <c r="G29" s="10">
        <f t="shared" si="25"/>
        <v>2.1904761904761907</v>
      </c>
      <c r="H29" s="10">
        <f t="shared" si="25"/>
        <v>1.0952380952380953</v>
      </c>
      <c r="I29" s="10">
        <f t="shared" si="25"/>
        <v>0.66666666666666663</v>
      </c>
      <c r="J29" s="10">
        <f t="shared" si="25"/>
        <v>3</v>
      </c>
      <c r="K29" s="10">
        <f t="shared" si="25"/>
        <v>0</v>
      </c>
      <c r="L29" s="10">
        <f t="shared" si="25"/>
        <v>4.7619047619047616E-2</v>
      </c>
      <c r="M29" s="10">
        <f t="shared" si="25"/>
        <v>3.6666666666666665</v>
      </c>
    </row>
    <row r="30" spans="1:13" x14ac:dyDescent="0.25">
      <c r="A30" s="8" t="str">
        <f t="shared" si="15"/>
        <v>Chris Zuber</v>
      </c>
      <c r="B30" s="15"/>
      <c r="C30" s="10">
        <f t="shared" si="25"/>
        <v>3</v>
      </c>
      <c r="D30" s="10">
        <f t="shared" si="25"/>
        <v>0</v>
      </c>
      <c r="E30" s="10">
        <f t="shared" si="25"/>
        <v>0</v>
      </c>
      <c r="F30" s="10">
        <f t="shared" si="25"/>
        <v>6</v>
      </c>
      <c r="G30" s="10">
        <f t="shared" si="25"/>
        <v>1</v>
      </c>
      <c r="H30" s="10">
        <f t="shared" si="25"/>
        <v>0.5</v>
      </c>
      <c r="I30" s="10">
        <f t="shared" si="25"/>
        <v>0</v>
      </c>
      <c r="J30" s="10">
        <f t="shared" si="25"/>
        <v>1.5</v>
      </c>
      <c r="K30" s="10">
        <f t="shared" si="25"/>
        <v>0</v>
      </c>
      <c r="L30" s="10">
        <f t="shared" si="25"/>
        <v>0</v>
      </c>
      <c r="M30" s="10">
        <f t="shared" si="25"/>
        <v>6</v>
      </c>
    </row>
    <row r="31" spans="1:13" x14ac:dyDescent="0.25">
      <c r="A31" s="8" t="str">
        <f t="shared" si="15"/>
        <v>Ryan Johnson</v>
      </c>
      <c r="B31" s="15"/>
      <c r="C31" s="10">
        <f t="shared" si="25"/>
        <v>3</v>
      </c>
      <c r="D31" s="10">
        <f t="shared" si="25"/>
        <v>0</v>
      </c>
      <c r="E31" s="10">
        <f t="shared" si="25"/>
        <v>0</v>
      </c>
      <c r="F31" s="10">
        <f t="shared" si="25"/>
        <v>6</v>
      </c>
      <c r="G31" s="10">
        <f t="shared" si="25"/>
        <v>1</v>
      </c>
      <c r="H31" s="10">
        <f t="shared" si="25"/>
        <v>3</v>
      </c>
      <c r="I31" s="10">
        <f t="shared" si="25"/>
        <v>0</v>
      </c>
      <c r="J31" s="10">
        <f t="shared" si="25"/>
        <v>3</v>
      </c>
      <c r="K31" s="10">
        <f t="shared" si="25"/>
        <v>0</v>
      </c>
      <c r="L31" s="10">
        <f t="shared" si="25"/>
        <v>0</v>
      </c>
      <c r="M31" s="10">
        <f t="shared" si="25"/>
        <v>6</v>
      </c>
    </row>
    <row r="32" spans="1:13" x14ac:dyDescent="0.25">
      <c r="A32" s="8" t="str">
        <f t="shared" si="15"/>
        <v>Alex Tumurbaatar</v>
      </c>
      <c r="B32" s="15"/>
      <c r="C32" s="10">
        <f t="shared" si="25"/>
        <v>6</v>
      </c>
      <c r="D32" s="10">
        <f t="shared" si="25"/>
        <v>1</v>
      </c>
      <c r="E32" s="10">
        <f t="shared" si="25"/>
        <v>1.5</v>
      </c>
      <c r="F32" s="10">
        <f t="shared" si="25"/>
        <v>5.5</v>
      </c>
      <c r="G32" s="10">
        <f t="shared" si="25"/>
        <v>1</v>
      </c>
      <c r="H32" s="10">
        <f t="shared" si="25"/>
        <v>2</v>
      </c>
      <c r="I32" s="10">
        <f t="shared" si="25"/>
        <v>0</v>
      </c>
      <c r="J32" s="10">
        <f t="shared" si="25"/>
        <v>1.5</v>
      </c>
      <c r="K32" s="10">
        <f t="shared" si="25"/>
        <v>0</v>
      </c>
      <c r="L32" s="10">
        <f t="shared" si="25"/>
        <v>0</v>
      </c>
      <c r="M32" s="10">
        <f t="shared" si="25"/>
        <v>16.5</v>
      </c>
    </row>
  </sheetData>
  <mergeCells count="3">
    <mergeCell ref="A17:M17"/>
    <mergeCell ref="A18:M18"/>
    <mergeCell ref="A2:P2"/>
  </mergeCells>
  <conditionalFormatting sqref="A12:A13">
    <cfRule type="expression" dxfId="18" priority="6">
      <formula>O12&gt;11</formula>
    </cfRule>
  </conditionalFormatting>
  <conditionalFormatting sqref="A4:A11">
    <cfRule type="expression" dxfId="17" priority="5">
      <formula>O4&gt;11</formula>
    </cfRule>
  </conditionalFormatting>
  <conditionalFormatting sqref="A4:A11">
    <cfRule type="expression" dxfId="16" priority="4">
      <formula>EXACT(A4,T4)</formula>
    </cfRule>
  </conditionalFormatting>
  <conditionalFormatting sqref="A14">
    <cfRule type="expression" dxfId="15" priority="3">
      <formula>O14&gt;11</formula>
    </cfRule>
  </conditionalFormatting>
  <conditionalFormatting sqref="A15">
    <cfRule type="expression" dxfId="14" priority="2">
      <formula>O15&gt;11</formula>
    </cfRule>
  </conditionalFormatting>
  <conditionalFormatting sqref="A16">
    <cfRule type="expression" dxfId="13" priority="1">
      <formula>O16&gt;11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T41"/>
  <sheetViews>
    <sheetView workbookViewId="0">
      <selection activeCell="U14" sqref="U14"/>
    </sheetView>
  </sheetViews>
  <sheetFormatPr defaultRowHeight="15" x14ac:dyDescent="0.25"/>
  <cols>
    <col min="1" max="1" width="23.85546875" style="22" bestFit="1" customWidth="1"/>
    <col min="2" max="2" width="13.5703125" style="22" bestFit="1" customWidth="1"/>
    <col min="3" max="3" width="17" style="22" bestFit="1" customWidth="1"/>
    <col min="4" max="4" width="15.140625" style="22" bestFit="1" customWidth="1"/>
    <col min="5" max="13" width="9.140625" style="22"/>
    <col min="14" max="14" width="17" style="22" bestFit="1" customWidth="1"/>
    <col min="15" max="15" width="15.140625" style="22" bestFit="1" customWidth="1"/>
    <col min="16" max="16" width="15.140625" style="22" customWidth="1"/>
    <col min="17" max="17" width="17.28515625" style="22" bestFit="1" customWidth="1"/>
    <col min="18" max="18" width="15.140625" style="22" hidden="1" customWidth="1"/>
    <col min="19" max="20" width="0" style="22" hidden="1" customWidth="1"/>
    <col min="21" max="16384" width="9.140625" style="22"/>
  </cols>
  <sheetData>
    <row r="1" spans="1:20" x14ac:dyDescent="0.25">
      <c r="A1" s="22" t="s">
        <v>312</v>
      </c>
    </row>
    <row r="2" spans="1:20" x14ac:dyDescent="0.25">
      <c r="A2" s="55" t="s">
        <v>71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21" t="s">
        <v>71</v>
      </c>
    </row>
    <row r="3" spans="1:20" x14ac:dyDescent="0.25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15" t="s">
        <v>12</v>
      </c>
      <c r="N3" s="15" t="s">
        <v>35</v>
      </c>
      <c r="O3" s="15" t="s">
        <v>36</v>
      </c>
      <c r="P3" s="15" t="s">
        <v>38</v>
      </c>
      <c r="R3" s="22" t="s">
        <v>39</v>
      </c>
      <c r="S3" s="22" t="s">
        <v>40</v>
      </c>
    </row>
    <row r="4" spans="1:20" x14ac:dyDescent="0.25">
      <c r="A4" s="8" t="s">
        <v>328</v>
      </c>
      <c r="B4" s="9">
        <v>20</v>
      </c>
      <c r="C4" s="9">
        <v>49</v>
      </c>
      <c r="D4" s="9">
        <v>2</v>
      </c>
      <c r="E4" s="9">
        <v>10</v>
      </c>
      <c r="F4" s="9">
        <v>67</v>
      </c>
      <c r="G4" s="9">
        <v>13</v>
      </c>
      <c r="H4" s="9">
        <v>13</v>
      </c>
      <c r="I4" s="9">
        <v>2</v>
      </c>
      <c r="J4" s="9">
        <v>20</v>
      </c>
      <c r="K4" s="9">
        <v>0</v>
      </c>
      <c r="L4" s="9">
        <v>0</v>
      </c>
      <c r="M4" s="9">
        <v>114</v>
      </c>
      <c r="N4" s="9">
        <f>(VLOOKUP(A4,Games!$A$2:$D$150,3,FALSE))</f>
        <v>0</v>
      </c>
      <c r="O4" s="9">
        <f>VLOOKUP(A4,Games!$A$2:$D$150,4,FALSE)</f>
        <v>20</v>
      </c>
      <c r="P4" s="10">
        <f>(R4-S4)/B4</f>
        <v>8.4499999999999993</v>
      </c>
      <c r="R4" s="22">
        <f>SUM(M4,I4,H4,G4,F4)</f>
        <v>209</v>
      </c>
      <c r="S4" s="22">
        <f>SUM((J4*2),(K4*3),(L4*4))</f>
        <v>40</v>
      </c>
      <c r="T4" s="22" t="str">
        <f>IFERROR(VLOOKUP(A4,Games!$I$2:$I$246,1,FALSE)," ")</f>
        <v xml:space="preserve"> </v>
      </c>
    </row>
    <row r="5" spans="1:20" x14ac:dyDescent="0.25">
      <c r="A5" s="8" t="s">
        <v>329</v>
      </c>
      <c r="B5" s="9">
        <v>21</v>
      </c>
      <c r="C5" s="9">
        <v>8</v>
      </c>
      <c r="D5" s="9">
        <v>1</v>
      </c>
      <c r="E5" s="9">
        <v>0</v>
      </c>
      <c r="F5" s="9">
        <v>41</v>
      </c>
      <c r="G5" s="9">
        <v>14</v>
      </c>
      <c r="H5" s="9">
        <v>7</v>
      </c>
      <c r="I5" s="9">
        <v>0</v>
      </c>
      <c r="J5" s="9">
        <v>21</v>
      </c>
      <c r="K5" s="9">
        <v>0</v>
      </c>
      <c r="L5" s="9">
        <v>1</v>
      </c>
      <c r="M5" s="9">
        <v>19</v>
      </c>
      <c r="N5" s="9">
        <f>(VLOOKUP(A5,Games!$A$2:$D$150,3,FALSE))</f>
        <v>0</v>
      </c>
      <c r="O5" s="9">
        <f>VLOOKUP(A5,Games!$A$2:$D$150,4,FALSE)</f>
        <v>21</v>
      </c>
      <c r="P5" s="10">
        <f t="shared" ref="P5:P10" si="0">(R5-S5)/B5</f>
        <v>1.6666666666666667</v>
      </c>
      <c r="R5" s="22">
        <f t="shared" ref="R5:R10" si="1">SUM(M5,I5,H5,G5,F5)</f>
        <v>81</v>
      </c>
      <c r="S5" s="22">
        <f t="shared" ref="S5:S10" si="2">SUM((J5*2),(K5*3),(L5*4))</f>
        <v>46</v>
      </c>
      <c r="T5" s="22" t="str">
        <f>IFERROR(VLOOKUP(A5,Games!$I$2:$I$246,1,FALSE)," ")</f>
        <v xml:space="preserve"> </v>
      </c>
    </row>
    <row r="6" spans="1:20" x14ac:dyDescent="0.25">
      <c r="A6" s="8" t="s">
        <v>76</v>
      </c>
      <c r="B6" s="9">
        <v>26</v>
      </c>
      <c r="C6" s="9">
        <v>5</v>
      </c>
      <c r="D6" s="9">
        <v>14</v>
      </c>
      <c r="E6" s="9">
        <v>9</v>
      </c>
      <c r="F6" s="9">
        <v>36</v>
      </c>
      <c r="G6" s="9">
        <v>15</v>
      </c>
      <c r="H6" s="9">
        <v>24</v>
      </c>
      <c r="I6" s="9">
        <v>0</v>
      </c>
      <c r="J6" s="9">
        <v>61</v>
      </c>
      <c r="K6" s="9">
        <v>0</v>
      </c>
      <c r="L6" s="9">
        <v>1</v>
      </c>
      <c r="M6" s="9">
        <v>61</v>
      </c>
      <c r="N6" s="9">
        <f>(VLOOKUP(A6,Games!$A$2:$D$150,3,FALSE))</f>
        <v>0</v>
      </c>
      <c r="O6" s="9">
        <f>VLOOKUP(A6,Games!$A$2:$D$150,4,FALSE)</f>
        <v>26</v>
      </c>
      <c r="P6" s="10">
        <f t="shared" si="0"/>
        <v>0.38461538461538464</v>
      </c>
      <c r="R6" s="22">
        <f t="shared" si="1"/>
        <v>136</v>
      </c>
      <c r="S6" s="22">
        <f t="shared" si="2"/>
        <v>126</v>
      </c>
      <c r="T6" s="22" t="str">
        <f>IFERROR(VLOOKUP(A6,Games!$I$2:$I$246,1,FALSE)," ")</f>
        <v xml:space="preserve"> </v>
      </c>
    </row>
    <row r="7" spans="1:20" x14ac:dyDescent="0.25">
      <c r="A7" s="8" t="s">
        <v>72</v>
      </c>
      <c r="B7" s="9">
        <v>14</v>
      </c>
      <c r="C7" s="9">
        <v>23</v>
      </c>
      <c r="D7" s="9">
        <v>0</v>
      </c>
      <c r="E7" s="9">
        <v>2</v>
      </c>
      <c r="F7" s="9">
        <v>55</v>
      </c>
      <c r="G7" s="9">
        <v>30</v>
      </c>
      <c r="H7" s="9">
        <v>29</v>
      </c>
      <c r="I7" s="9">
        <v>3</v>
      </c>
      <c r="J7" s="9">
        <v>22</v>
      </c>
      <c r="K7" s="9">
        <v>0</v>
      </c>
      <c r="L7" s="9">
        <v>0</v>
      </c>
      <c r="M7" s="9">
        <v>48</v>
      </c>
      <c r="N7" s="9">
        <f>(VLOOKUP(A7,Games!$A$2:$D$150,3,FALSE))</f>
        <v>0</v>
      </c>
      <c r="O7" s="9">
        <f>VLOOKUP(A7,Games!$A$2:$D$150,4,FALSE)</f>
        <v>14</v>
      </c>
      <c r="P7" s="10">
        <f t="shared" si="0"/>
        <v>8.6428571428571423</v>
      </c>
      <c r="R7" s="22">
        <f t="shared" si="1"/>
        <v>165</v>
      </c>
      <c r="S7" s="22">
        <f t="shared" si="2"/>
        <v>44</v>
      </c>
      <c r="T7" s="22" t="str">
        <f>IFERROR(VLOOKUP(A7,Games!$I$2:$I$246,1,FALSE)," ")</f>
        <v xml:space="preserve"> </v>
      </c>
    </row>
    <row r="8" spans="1:20" x14ac:dyDescent="0.25">
      <c r="A8" s="8" t="s">
        <v>75</v>
      </c>
      <c r="B8" s="9">
        <v>19</v>
      </c>
      <c r="C8" s="9">
        <v>65</v>
      </c>
      <c r="D8" s="9">
        <v>1</v>
      </c>
      <c r="E8" s="9">
        <v>25</v>
      </c>
      <c r="F8" s="9">
        <v>104</v>
      </c>
      <c r="G8" s="9">
        <v>33</v>
      </c>
      <c r="H8" s="9">
        <v>40</v>
      </c>
      <c r="I8" s="9">
        <v>2</v>
      </c>
      <c r="J8" s="9">
        <v>30</v>
      </c>
      <c r="K8" s="9">
        <v>0</v>
      </c>
      <c r="L8" s="9">
        <v>1</v>
      </c>
      <c r="M8" s="9">
        <v>158</v>
      </c>
      <c r="N8" s="9">
        <f>(VLOOKUP(A8,Games!$A$2:$D$150,3,FALSE))</f>
        <v>0</v>
      </c>
      <c r="O8" s="9">
        <f>VLOOKUP(A8,Games!$A$2:$D$150,4,FALSE)</f>
        <v>19</v>
      </c>
      <c r="P8" s="10">
        <f t="shared" si="0"/>
        <v>14.368421052631579</v>
      </c>
      <c r="R8" s="22">
        <f t="shared" si="1"/>
        <v>337</v>
      </c>
      <c r="S8" s="22">
        <f t="shared" si="2"/>
        <v>64</v>
      </c>
      <c r="T8" s="22" t="str">
        <f>IFERROR(VLOOKUP(A8,Games!$I$2:$I$246,1,FALSE)," ")</f>
        <v xml:space="preserve"> </v>
      </c>
    </row>
    <row r="9" spans="1:20" x14ac:dyDescent="0.25">
      <c r="A9" s="8" t="s">
        <v>330</v>
      </c>
      <c r="B9" s="9">
        <v>12</v>
      </c>
      <c r="C9" s="9">
        <v>16</v>
      </c>
      <c r="D9" s="9">
        <v>8</v>
      </c>
      <c r="E9" s="9">
        <v>3</v>
      </c>
      <c r="F9" s="9">
        <v>70</v>
      </c>
      <c r="G9" s="9">
        <v>14</v>
      </c>
      <c r="H9" s="9">
        <v>10</v>
      </c>
      <c r="I9" s="9">
        <v>3</v>
      </c>
      <c r="J9" s="9">
        <v>15</v>
      </c>
      <c r="K9" s="9">
        <v>0</v>
      </c>
      <c r="L9" s="9">
        <v>0</v>
      </c>
      <c r="M9" s="9">
        <v>59</v>
      </c>
      <c r="N9" s="9">
        <f>(VLOOKUP(A9,Games!$A$2:$D$150,3,FALSE))</f>
        <v>0</v>
      </c>
      <c r="O9" s="9">
        <f>VLOOKUP(A9,Games!$A$2:$D$150,4,FALSE)</f>
        <v>12</v>
      </c>
      <c r="P9" s="10">
        <f t="shared" si="0"/>
        <v>10.5</v>
      </c>
      <c r="R9" s="22">
        <f t="shared" si="1"/>
        <v>156</v>
      </c>
      <c r="S9" s="22">
        <f t="shared" si="2"/>
        <v>30</v>
      </c>
      <c r="T9" s="22" t="str">
        <f>IFERROR(VLOOKUP(A9,Games!$I$2:$I$246,1,FALSE)," ")</f>
        <v xml:space="preserve"> </v>
      </c>
    </row>
    <row r="10" spans="1:20" x14ac:dyDescent="0.25">
      <c r="A10" s="8" t="s">
        <v>73</v>
      </c>
      <c r="B10" s="9">
        <v>16</v>
      </c>
      <c r="C10" s="9">
        <v>24</v>
      </c>
      <c r="D10" s="9">
        <v>0</v>
      </c>
      <c r="E10" s="9">
        <v>9</v>
      </c>
      <c r="F10" s="9">
        <v>62</v>
      </c>
      <c r="G10" s="9">
        <v>24</v>
      </c>
      <c r="H10" s="9">
        <v>21</v>
      </c>
      <c r="I10" s="9">
        <v>3</v>
      </c>
      <c r="J10" s="9">
        <v>35</v>
      </c>
      <c r="K10" s="9">
        <v>0</v>
      </c>
      <c r="L10" s="9">
        <v>0</v>
      </c>
      <c r="M10" s="9">
        <v>57</v>
      </c>
      <c r="N10" s="9">
        <f>(VLOOKUP(A10,Games!$A$2:$D$150,3,FALSE))</f>
        <v>0</v>
      </c>
      <c r="O10" s="9">
        <f>VLOOKUP(A10,Games!$A$2:$D$150,4,FALSE)</f>
        <v>16</v>
      </c>
      <c r="P10" s="10">
        <f t="shared" si="0"/>
        <v>6.0625</v>
      </c>
      <c r="R10" s="22">
        <f t="shared" si="1"/>
        <v>167</v>
      </c>
      <c r="S10" s="22">
        <f t="shared" si="2"/>
        <v>70</v>
      </c>
      <c r="T10" s="22" t="str">
        <f>IFERROR(VLOOKUP(A10,Games!$I$2:$I$246,1,FALSE)," ")</f>
        <v xml:space="preserve"> </v>
      </c>
    </row>
    <row r="11" spans="1:20" x14ac:dyDescent="0.25">
      <c r="A11" s="8" t="s">
        <v>79</v>
      </c>
      <c r="B11" s="9">
        <v>23</v>
      </c>
      <c r="C11" s="9">
        <v>61</v>
      </c>
      <c r="D11" s="9">
        <v>21</v>
      </c>
      <c r="E11" s="9">
        <v>31</v>
      </c>
      <c r="F11" s="9">
        <v>143</v>
      </c>
      <c r="G11" s="9">
        <v>47</v>
      </c>
      <c r="H11" s="9">
        <v>37</v>
      </c>
      <c r="I11" s="9">
        <v>4</v>
      </c>
      <c r="J11" s="9">
        <v>29</v>
      </c>
      <c r="K11" s="9">
        <v>0</v>
      </c>
      <c r="L11" s="9">
        <v>0</v>
      </c>
      <c r="M11" s="9">
        <v>216</v>
      </c>
      <c r="N11" s="9">
        <f>(VLOOKUP(A11,Games!$A$2:$D$150,3,FALSE))</f>
        <v>0</v>
      </c>
      <c r="O11" s="9">
        <f>VLOOKUP(A11,Games!$A$2:$D$150,4,FALSE)</f>
        <v>23</v>
      </c>
      <c r="P11" s="10">
        <f t="shared" ref="P11:P13" si="3">(R11-S11)/B11</f>
        <v>16.913043478260871</v>
      </c>
      <c r="R11" s="22">
        <f t="shared" ref="R11:R13" si="4">SUM(M11,I11,H11,G11,F11)</f>
        <v>447</v>
      </c>
      <c r="S11" s="22">
        <f t="shared" ref="S11:S13" si="5">SUM((J11*2),(K11*3),(L11*4))</f>
        <v>58</v>
      </c>
      <c r="T11" s="22" t="str">
        <f>IFERROR(VLOOKUP(A11,Games!$I$2:$I$246,1,FALSE)," ")</f>
        <v xml:space="preserve"> </v>
      </c>
    </row>
    <row r="12" spans="1:20" x14ac:dyDescent="0.25">
      <c r="A12" s="8" t="s">
        <v>74</v>
      </c>
      <c r="B12" s="9">
        <v>17</v>
      </c>
      <c r="C12" s="9">
        <v>30</v>
      </c>
      <c r="D12" s="9">
        <v>1</v>
      </c>
      <c r="E12" s="9">
        <v>14</v>
      </c>
      <c r="F12" s="9">
        <v>93</v>
      </c>
      <c r="G12" s="9">
        <v>12</v>
      </c>
      <c r="H12" s="9">
        <v>20</v>
      </c>
      <c r="I12" s="9">
        <v>8</v>
      </c>
      <c r="J12" s="9">
        <v>18</v>
      </c>
      <c r="K12" s="9">
        <v>0</v>
      </c>
      <c r="L12" s="9">
        <v>0</v>
      </c>
      <c r="M12" s="9">
        <v>77</v>
      </c>
      <c r="N12" s="9">
        <f>(VLOOKUP(A12,Games!$A$2:$D$150,3,FALSE))</f>
        <v>0</v>
      </c>
      <c r="O12" s="9">
        <f>VLOOKUP(A12,Games!$A$2:$D$150,4,FALSE)</f>
        <v>17</v>
      </c>
      <c r="P12" s="10">
        <f t="shared" si="3"/>
        <v>10.235294117647058</v>
      </c>
      <c r="R12" s="22">
        <f t="shared" si="4"/>
        <v>210</v>
      </c>
      <c r="S12" s="22">
        <f t="shared" si="5"/>
        <v>36</v>
      </c>
      <c r="T12" s="22" t="str">
        <f>IFERROR(VLOOKUP(A12,Games!$I$2:$I$246,1,FALSE)," ")</f>
        <v xml:space="preserve"> </v>
      </c>
    </row>
    <row r="13" spans="1:20" x14ac:dyDescent="0.25">
      <c r="A13" s="8" t="s">
        <v>363</v>
      </c>
      <c r="B13" s="15">
        <v>1</v>
      </c>
      <c r="C13" s="15">
        <v>2</v>
      </c>
      <c r="D13" s="15">
        <v>0</v>
      </c>
      <c r="E13" s="15">
        <v>3</v>
      </c>
      <c r="F13" s="15">
        <v>3</v>
      </c>
      <c r="G13" s="15">
        <v>0</v>
      </c>
      <c r="H13" s="15">
        <v>1</v>
      </c>
      <c r="I13" s="15">
        <v>0</v>
      </c>
      <c r="J13" s="15">
        <v>3</v>
      </c>
      <c r="K13" s="15">
        <v>0</v>
      </c>
      <c r="L13" s="15">
        <v>0</v>
      </c>
      <c r="M13" s="15">
        <v>7</v>
      </c>
      <c r="N13" s="9">
        <f>(VLOOKUP(A13,Games!$A$2:$D$150,3,FALSE))</f>
        <v>0</v>
      </c>
      <c r="O13" s="9">
        <f>VLOOKUP(A13,Games!$A$2:$D$150,4,FALSE)</f>
        <v>1</v>
      </c>
      <c r="P13" s="10">
        <f t="shared" si="3"/>
        <v>5</v>
      </c>
      <c r="R13" s="22">
        <f t="shared" si="4"/>
        <v>11</v>
      </c>
      <c r="S13" s="22">
        <f t="shared" si="5"/>
        <v>6</v>
      </c>
      <c r="T13" s="22" t="str">
        <f>IFERROR(VLOOKUP(A13,Games!$I$2:$I$246,1,FALSE)," ")</f>
        <v xml:space="preserve"> </v>
      </c>
    </row>
    <row r="14" spans="1:20" x14ac:dyDescent="0.25">
      <c r="A14" s="8" t="s">
        <v>314</v>
      </c>
      <c r="B14" s="15">
        <v>11</v>
      </c>
      <c r="C14" s="15">
        <v>11</v>
      </c>
      <c r="D14" s="15">
        <v>1</v>
      </c>
      <c r="E14" s="15">
        <v>4</v>
      </c>
      <c r="F14" s="15">
        <v>52</v>
      </c>
      <c r="G14" s="15">
        <v>9</v>
      </c>
      <c r="H14" s="15">
        <v>15</v>
      </c>
      <c r="I14" s="15">
        <v>0</v>
      </c>
      <c r="J14" s="15">
        <v>24</v>
      </c>
      <c r="K14" s="15">
        <v>0</v>
      </c>
      <c r="L14" s="15">
        <v>0</v>
      </c>
      <c r="M14" s="15">
        <v>29</v>
      </c>
      <c r="N14" s="9">
        <f>(VLOOKUP(A14,Games!$A$2:$D$150,3,FALSE))</f>
        <v>0</v>
      </c>
      <c r="O14" s="9">
        <f>VLOOKUP(A14,Games!$A$2:$D$150,4,FALSE)</f>
        <v>11</v>
      </c>
      <c r="P14" s="10">
        <f t="shared" ref="P14:P15" si="6">(R14-S14)/B14</f>
        <v>5.1818181818181817</v>
      </c>
      <c r="R14" s="22">
        <f t="shared" ref="R14:R15" si="7">SUM(M14,I14,H14,G14,F14)</f>
        <v>105</v>
      </c>
      <c r="S14" s="22">
        <f t="shared" ref="S14:S15" si="8">SUM((J14*2),(K14*3),(L14*4))</f>
        <v>48</v>
      </c>
      <c r="T14" s="22" t="str">
        <f>IFERROR(VLOOKUP(A14,Games!$I$2:$I$246,1,FALSE)," ")</f>
        <v xml:space="preserve"> </v>
      </c>
    </row>
    <row r="15" spans="1:20" x14ac:dyDescent="0.25">
      <c r="A15" s="8" t="s">
        <v>364</v>
      </c>
      <c r="B15" s="15">
        <v>1</v>
      </c>
      <c r="C15" s="15">
        <v>0</v>
      </c>
      <c r="D15" s="15">
        <v>0</v>
      </c>
      <c r="E15" s="15">
        <v>0</v>
      </c>
      <c r="F15" s="15">
        <v>1</v>
      </c>
      <c r="G15" s="15">
        <v>1</v>
      </c>
      <c r="H15" s="15">
        <v>0</v>
      </c>
      <c r="I15" s="15">
        <v>0</v>
      </c>
      <c r="J15" s="15">
        <v>1</v>
      </c>
      <c r="K15" s="15">
        <v>0</v>
      </c>
      <c r="L15" s="15">
        <v>0</v>
      </c>
      <c r="M15" s="15">
        <v>0</v>
      </c>
      <c r="N15" s="9">
        <f>(VLOOKUP(A15,Games!$A$2:$D$150,3,FALSE))</f>
        <v>0</v>
      </c>
      <c r="O15" s="9">
        <f>VLOOKUP(A15,Games!$A$2:$D$150,4,FALSE)</f>
        <v>1</v>
      </c>
      <c r="P15" s="10">
        <f t="shared" si="6"/>
        <v>0</v>
      </c>
      <c r="R15" s="22">
        <f t="shared" si="7"/>
        <v>2</v>
      </c>
      <c r="S15" s="22">
        <f t="shared" si="8"/>
        <v>2</v>
      </c>
      <c r="T15" s="22" t="str">
        <f>IFERROR(VLOOKUP(A15,Games!$I$2:$I$246,1,FALSE)," ")</f>
        <v xml:space="preserve"> </v>
      </c>
    </row>
    <row r="16" spans="1:20" x14ac:dyDescent="0.25">
      <c r="A16" s="8" t="s">
        <v>365</v>
      </c>
      <c r="B16" s="15">
        <v>1</v>
      </c>
      <c r="C16" s="15">
        <v>1</v>
      </c>
      <c r="D16" s="15">
        <v>0</v>
      </c>
      <c r="E16" s="15">
        <v>1</v>
      </c>
      <c r="F16" s="15">
        <v>2</v>
      </c>
      <c r="G16" s="15">
        <v>1</v>
      </c>
      <c r="H16" s="15">
        <v>4</v>
      </c>
      <c r="I16" s="15">
        <v>0</v>
      </c>
      <c r="J16" s="15">
        <v>2</v>
      </c>
      <c r="K16" s="15">
        <v>0</v>
      </c>
      <c r="L16" s="15">
        <v>1</v>
      </c>
      <c r="M16" s="15">
        <v>3</v>
      </c>
      <c r="N16" s="9">
        <f>(VLOOKUP(A16,Games!$A$2:$D$150,3,FALSE))</f>
        <v>0</v>
      </c>
      <c r="O16" s="9">
        <f>VLOOKUP(A16,Games!$A$2:$D$150,4,FALSE)</f>
        <v>1</v>
      </c>
      <c r="P16" s="10">
        <f t="shared" ref="P16" si="9">(R16-S16)/B16</f>
        <v>2</v>
      </c>
      <c r="R16" s="22">
        <f t="shared" ref="R16" si="10">SUM(M16,I16,H16,G16,F16)</f>
        <v>10</v>
      </c>
      <c r="S16" s="22">
        <f t="shared" ref="S16" si="11">SUM((J16*2),(K16*3),(L16*4))</f>
        <v>8</v>
      </c>
      <c r="T16" s="22" t="str">
        <f>IFERROR(VLOOKUP(A16,Games!$I$2:$I$246,1,FALSE)," ")</f>
        <v xml:space="preserve"> </v>
      </c>
    </row>
    <row r="17" spans="1:20" x14ac:dyDescent="0.25">
      <c r="A17" s="8" t="s">
        <v>369</v>
      </c>
      <c r="B17" s="15">
        <v>1</v>
      </c>
      <c r="C17" s="15">
        <v>3</v>
      </c>
      <c r="D17" s="15">
        <v>0</v>
      </c>
      <c r="E17" s="15">
        <v>0</v>
      </c>
      <c r="F17" s="15">
        <v>2</v>
      </c>
      <c r="G17" s="15">
        <v>0</v>
      </c>
      <c r="H17" s="15">
        <v>1</v>
      </c>
      <c r="I17" s="15">
        <v>0</v>
      </c>
      <c r="J17" s="15">
        <v>1</v>
      </c>
      <c r="K17" s="15">
        <v>0</v>
      </c>
      <c r="L17" s="15">
        <v>0</v>
      </c>
      <c r="M17" s="15">
        <v>6</v>
      </c>
      <c r="N17" s="9">
        <f>(VLOOKUP(A17,Games!$A$2:$D$150,3,FALSE))</f>
        <v>0</v>
      </c>
      <c r="O17" s="9">
        <f>VLOOKUP(A17,Games!$A$2:$D$150,4,FALSE)</f>
        <v>1</v>
      </c>
      <c r="P17" s="10">
        <f t="shared" ref="P17:P18" si="12">(R17-S17)/B17</f>
        <v>7</v>
      </c>
      <c r="R17" s="22">
        <f t="shared" ref="R17:R18" si="13">SUM(M17,I17,H17,G17,F17)</f>
        <v>9</v>
      </c>
      <c r="S17" s="22">
        <f t="shared" ref="S17:S18" si="14">SUM((J17*2),(K17*3),(L17*4))</f>
        <v>2</v>
      </c>
      <c r="T17" s="22" t="str">
        <f>IFERROR(VLOOKUP(A17,Games!$I$2:$I$246,1,FALSE)," ")</f>
        <v xml:space="preserve"> </v>
      </c>
    </row>
    <row r="18" spans="1:20" x14ac:dyDescent="0.25">
      <c r="A18" s="8" t="s">
        <v>370</v>
      </c>
      <c r="B18" s="15">
        <v>1</v>
      </c>
      <c r="C18" s="15">
        <v>1</v>
      </c>
      <c r="D18" s="15">
        <v>0</v>
      </c>
      <c r="E18" s="15">
        <v>0</v>
      </c>
      <c r="F18" s="15">
        <v>4</v>
      </c>
      <c r="G18" s="15">
        <v>2</v>
      </c>
      <c r="H18" s="15">
        <v>1</v>
      </c>
      <c r="I18" s="15">
        <v>0</v>
      </c>
      <c r="J18" s="15">
        <v>1</v>
      </c>
      <c r="K18" s="15">
        <v>0</v>
      </c>
      <c r="L18" s="15">
        <v>0</v>
      </c>
      <c r="M18" s="15">
        <v>2</v>
      </c>
      <c r="N18" s="9">
        <f>(VLOOKUP(A18,Games!$A$2:$D$150,3,FALSE))</f>
        <v>0</v>
      </c>
      <c r="O18" s="9">
        <f>VLOOKUP(A18,Games!$A$2:$D$150,4,FALSE)</f>
        <v>1</v>
      </c>
      <c r="P18" s="10">
        <f t="shared" si="12"/>
        <v>7</v>
      </c>
      <c r="R18" s="22">
        <f t="shared" si="13"/>
        <v>9</v>
      </c>
      <c r="S18" s="22">
        <f t="shared" si="14"/>
        <v>2</v>
      </c>
      <c r="T18" s="22" t="str">
        <f>IFERROR(VLOOKUP(A18,Games!$I$2:$I$246,1,FALSE)," ")</f>
        <v xml:space="preserve"> </v>
      </c>
    </row>
    <row r="19" spans="1:20" x14ac:dyDescent="0.25">
      <c r="A19" s="8" t="s">
        <v>376</v>
      </c>
      <c r="B19" s="15">
        <v>9</v>
      </c>
      <c r="C19" s="15">
        <v>4</v>
      </c>
      <c r="D19" s="15">
        <v>0</v>
      </c>
      <c r="E19" s="15">
        <v>0</v>
      </c>
      <c r="F19" s="15">
        <v>23</v>
      </c>
      <c r="G19" s="15">
        <v>11</v>
      </c>
      <c r="H19" s="15">
        <v>5</v>
      </c>
      <c r="I19" s="15">
        <v>0</v>
      </c>
      <c r="J19" s="15">
        <v>7</v>
      </c>
      <c r="K19" s="15">
        <v>0</v>
      </c>
      <c r="L19" s="15">
        <v>1</v>
      </c>
      <c r="M19" s="15">
        <v>8</v>
      </c>
      <c r="N19" s="9">
        <f>(VLOOKUP(A19,Games!$A$2:$D$150,3,FALSE))</f>
        <v>0</v>
      </c>
      <c r="O19" s="9">
        <f>VLOOKUP(A19,Games!$A$2:$D$150,4,FALSE)</f>
        <v>9</v>
      </c>
      <c r="P19" s="10">
        <f t="shared" ref="P19" si="15">(R19-S19)/B19</f>
        <v>3.2222222222222223</v>
      </c>
      <c r="R19" s="22">
        <f t="shared" ref="R19" si="16">SUM(M19,I19,H19,G19,F19)</f>
        <v>47</v>
      </c>
      <c r="S19" s="22">
        <f t="shared" ref="S19" si="17">SUM((J19*2),(K19*3),(L19*4))</f>
        <v>18</v>
      </c>
      <c r="T19" s="22" t="str">
        <f>IFERROR(VLOOKUP(A19,Games!$I$2:$I$246,1,FALSE)," ")</f>
        <v xml:space="preserve"> </v>
      </c>
    </row>
    <row r="20" spans="1:20" x14ac:dyDescent="0.25">
      <c r="A20" s="8" t="s">
        <v>552</v>
      </c>
      <c r="B20" s="15">
        <v>4</v>
      </c>
      <c r="C20" s="15">
        <v>2</v>
      </c>
      <c r="D20" s="15">
        <v>4</v>
      </c>
      <c r="E20" s="15">
        <v>5</v>
      </c>
      <c r="F20" s="15">
        <v>12</v>
      </c>
      <c r="G20" s="15">
        <v>0</v>
      </c>
      <c r="H20" s="15">
        <v>7</v>
      </c>
      <c r="I20" s="15">
        <v>1</v>
      </c>
      <c r="J20" s="15">
        <v>11</v>
      </c>
      <c r="K20" s="15">
        <v>0</v>
      </c>
      <c r="L20" s="15">
        <v>0</v>
      </c>
      <c r="M20" s="15">
        <v>21</v>
      </c>
      <c r="N20" s="9">
        <f>(VLOOKUP(A20,Games!$A$2:$D$150,3,FALSE))</f>
        <v>0</v>
      </c>
      <c r="O20" s="9">
        <f>VLOOKUP(A20,Games!$A$2:$D$150,4,FALSE)</f>
        <v>4</v>
      </c>
      <c r="P20" s="10">
        <f t="shared" ref="P20" si="18">(R20-S20)/B20</f>
        <v>4.75</v>
      </c>
      <c r="R20" s="22">
        <f t="shared" ref="R20" si="19">SUM(M20,I20,H20,G20,F20)</f>
        <v>41</v>
      </c>
      <c r="S20" s="22">
        <f t="shared" ref="S20" si="20">SUM((J20*2),(K20*3),(L20*4))</f>
        <v>22</v>
      </c>
      <c r="T20" s="22" t="str">
        <f>IFERROR(VLOOKUP(A20,Games!$I$2:$I$246,1,FALSE)," ")</f>
        <v xml:space="preserve"> </v>
      </c>
    </row>
    <row r="21" spans="1:20" x14ac:dyDescent="0.2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25"/>
      <c r="O21" s="25"/>
      <c r="P21" s="28"/>
    </row>
    <row r="22" spans="1:20" x14ac:dyDescent="0.25">
      <c r="A22" s="36" t="s">
        <v>13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20" x14ac:dyDescent="0.25">
      <c r="A23" s="55" t="s">
        <v>71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</row>
    <row r="24" spans="1:20" x14ac:dyDescent="0.25">
      <c r="A24" s="15" t="s">
        <v>0</v>
      </c>
      <c r="B24" s="15" t="s">
        <v>1</v>
      </c>
      <c r="C24" s="15" t="s">
        <v>2</v>
      </c>
      <c r="D24" s="15" t="s">
        <v>3</v>
      </c>
      <c r="E24" s="15" t="s">
        <v>4</v>
      </c>
      <c r="F24" s="15" t="s">
        <v>5</v>
      </c>
      <c r="G24" s="15" t="s">
        <v>6</v>
      </c>
      <c r="H24" s="15" t="s">
        <v>7</v>
      </c>
      <c r="I24" s="15" t="s">
        <v>8</v>
      </c>
      <c r="J24" s="15" t="s">
        <v>9</v>
      </c>
      <c r="K24" s="15" t="s">
        <v>10</v>
      </c>
      <c r="L24" s="15" t="s">
        <v>11</v>
      </c>
      <c r="M24" s="15" t="s">
        <v>12</v>
      </c>
    </row>
    <row r="25" spans="1:20" x14ac:dyDescent="0.25">
      <c r="A25" s="8" t="str">
        <f t="shared" ref="A25:A41" si="21">IF(A4=""," ",A4)</f>
        <v>Aaron Dunlop</v>
      </c>
      <c r="B25" s="9"/>
      <c r="C25" s="10">
        <f t="shared" ref="C25:M25" si="22">IF(ISNUMBER($B4),C4/$B4," ")</f>
        <v>2.4500000000000002</v>
      </c>
      <c r="D25" s="10">
        <f t="shared" si="22"/>
        <v>0.1</v>
      </c>
      <c r="E25" s="10">
        <f t="shared" si="22"/>
        <v>0.5</v>
      </c>
      <c r="F25" s="10">
        <f t="shared" si="22"/>
        <v>3.35</v>
      </c>
      <c r="G25" s="10">
        <f t="shared" si="22"/>
        <v>0.65</v>
      </c>
      <c r="H25" s="10">
        <f t="shared" si="22"/>
        <v>0.65</v>
      </c>
      <c r="I25" s="10">
        <f t="shared" si="22"/>
        <v>0.1</v>
      </c>
      <c r="J25" s="10">
        <f t="shared" si="22"/>
        <v>1</v>
      </c>
      <c r="K25" s="10">
        <f t="shared" si="22"/>
        <v>0</v>
      </c>
      <c r="L25" s="10">
        <f t="shared" si="22"/>
        <v>0</v>
      </c>
      <c r="M25" s="10">
        <f t="shared" si="22"/>
        <v>5.7</v>
      </c>
    </row>
    <row r="26" spans="1:20" x14ac:dyDescent="0.25">
      <c r="A26" s="8" t="str">
        <f t="shared" si="21"/>
        <v>Adrian Siu</v>
      </c>
      <c r="B26" s="9"/>
      <c r="C26" s="10">
        <f t="shared" ref="C26:M26" si="23">IF(ISNUMBER($B5),C5/$B5," ")</f>
        <v>0.38095238095238093</v>
      </c>
      <c r="D26" s="10">
        <f t="shared" si="23"/>
        <v>4.7619047619047616E-2</v>
      </c>
      <c r="E26" s="10">
        <f t="shared" si="23"/>
        <v>0</v>
      </c>
      <c r="F26" s="10">
        <f t="shared" si="23"/>
        <v>1.9523809523809523</v>
      </c>
      <c r="G26" s="10">
        <f t="shared" si="23"/>
        <v>0.66666666666666663</v>
      </c>
      <c r="H26" s="10">
        <f t="shared" si="23"/>
        <v>0.33333333333333331</v>
      </c>
      <c r="I26" s="10">
        <f t="shared" si="23"/>
        <v>0</v>
      </c>
      <c r="J26" s="10">
        <f t="shared" si="23"/>
        <v>1</v>
      </c>
      <c r="K26" s="10">
        <f t="shared" si="23"/>
        <v>0</v>
      </c>
      <c r="L26" s="10">
        <f t="shared" si="23"/>
        <v>4.7619047619047616E-2</v>
      </c>
      <c r="M26" s="10">
        <f t="shared" si="23"/>
        <v>0.90476190476190477</v>
      </c>
    </row>
    <row r="27" spans="1:20" x14ac:dyDescent="0.25">
      <c r="A27" s="8" t="str">
        <f t="shared" si="21"/>
        <v>Andy Yeung</v>
      </c>
      <c r="B27" s="9"/>
      <c r="C27" s="10">
        <f t="shared" ref="C27:M27" si="24">IF(ISNUMBER($B6),C6/$B6," ")</f>
        <v>0.19230769230769232</v>
      </c>
      <c r="D27" s="10">
        <f t="shared" si="24"/>
        <v>0.53846153846153844</v>
      </c>
      <c r="E27" s="10">
        <f t="shared" si="24"/>
        <v>0.34615384615384615</v>
      </c>
      <c r="F27" s="10">
        <f t="shared" si="24"/>
        <v>1.3846153846153846</v>
      </c>
      <c r="G27" s="10">
        <f t="shared" si="24"/>
        <v>0.57692307692307687</v>
      </c>
      <c r="H27" s="10">
        <f t="shared" si="24"/>
        <v>0.92307692307692313</v>
      </c>
      <c r="I27" s="10">
        <f t="shared" si="24"/>
        <v>0</v>
      </c>
      <c r="J27" s="10">
        <f t="shared" si="24"/>
        <v>2.3461538461538463</v>
      </c>
      <c r="K27" s="10">
        <f t="shared" si="24"/>
        <v>0</v>
      </c>
      <c r="L27" s="10">
        <f t="shared" si="24"/>
        <v>3.8461538461538464E-2</v>
      </c>
      <c r="M27" s="10">
        <f t="shared" si="24"/>
        <v>2.3461538461538463</v>
      </c>
    </row>
    <row r="28" spans="1:20" x14ac:dyDescent="0.25">
      <c r="A28" s="8" t="str">
        <f t="shared" si="21"/>
        <v>Brian Familiar</v>
      </c>
      <c r="B28" s="9"/>
      <c r="C28" s="10">
        <f t="shared" ref="C28:M28" si="25">IF(ISNUMBER($B7),C7/$B7," ")</f>
        <v>1.6428571428571428</v>
      </c>
      <c r="D28" s="10">
        <f t="shared" si="25"/>
        <v>0</v>
      </c>
      <c r="E28" s="10">
        <f t="shared" si="25"/>
        <v>0.14285714285714285</v>
      </c>
      <c r="F28" s="10">
        <f t="shared" si="25"/>
        <v>3.9285714285714284</v>
      </c>
      <c r="G28" s="10">
        <f t="shared" si="25"/>
        <v>2.1428571428571428</v>
      </c>
      <c r="H28" s="10">
        <f t="shared" si="25"/>
        <v>2.0714285714285716</v>
      </c>
      <c r="I28" s="10">
        <f t="shared" si="25"/>
        <v>0.21428571428571427</v>
      </c>
      <c r="J28" s="10">
        <f t="shared" si="25"/>
        <v>1.5714285714285714</v>
      </c>
      <c r="K28" s="10">
        <f t="shared" si="25"/>
        <v>0</v>
      </c>
      <c r="L28" s="10">
        <f t="shared" si="25"/>
        <v>0</v>
      </c>
      <c r="M28" s="10">
        <f t="shared" si="25"/>
        <v>3.4285714285714284</v>
      </c>
    </row>
    <row r="29" spans="1:20" x14ac:dyDescent="0.25">
      <c r="A29" s="8" t="str">
        <f t="shared" si="21"/>
        <v>James Chan</v>
      </c>
      <c r="B29" s="9"/>
      <c r="C29" s="10">
        <f t="shared" ref="C29:M29" si="26">IF(ISNUMBER($B8),C8/$B8," ")</f>
        <v>3.4210526315789473</v>
      </c>
      <c r="D29" s="10">
        <f t="shared" si="26"/>
        <v>5.2631578947368418E-2</v>
      </c>
      <c r="E29" s="10">
        <f t="shared" si="26"/>
        <v>1.3157894736842106</v>
      </c>
      <c r="F29" s="10">
        <f t="shared" si="26"/>
        <v>5.4736842105263159</v>
      </c>
      <c r="G29" s="10">
        <f t="shared" si="26"/>
        <v>1.736842105263158</v>
      </c>
      <c r="H29" s="10">
        <f t="shared" si="26"/>
        <v>2.1052631578947367</v>
      </c>
      <c r="I29" s="10">
        <f t="shared" si="26"/>
        <v>0.10526315789473684</v>
      </c>
      <c r="J29" s="10">
        <f t="shared" si="26"/>
        <v>1.5789473684210527</v>
      </c>
      <c r="K29" s="10">
        <f t="shared" si="26"/>
        <v>0</v>
      </c>
      <c r="L29" s="10">
        <f t="shared" si="26"/>
        <v>5.2631578947368418E-2</v>
      </c>
      <c r="M29" s="10">
        <f t="shared" si="26"/>
        <v>8.3157894736842106</v>
      </c>
    </row>
    <row r="30" spans="1:20" x14ac:dyDescent="0.25">
      <c r="A30" s="8" t="str">
        <f t="shared" si="21"/>
        <v>Paul Weber</v>
      </c>
      <c r="B30" s="9"/>
      <c r="C30" s="10">
        <f t="shared" ref="C30:M30" si="27">IF(ISNUMBER($B9),C9/$B9," ")</f>
        <v>1.3333333333333333</v>
      </c>
      <c r="D30" s="10">
        <f t="shared" si="27"/>
        <v>0.66666666666666663</v>
      </c>
      <c r="E30" s="10">
        <f t="shared" si="27"/>
        <v>0.25</v>
      </c>
      <c r="F30" s="10">
        <f t="shared" si="27"/>
        <v>5.833333333333333</v>
      </c>
      <c r="G30" s="10">
        <f t="shared" si="27"/>
        <v>1.1666666666666667</v>
      </c>
      <c r="H30" s="10">
        <f t="shared" si="27"/>
        <v>0.83333333333333337</v>
      </c>
      <c r="I30" s="10">
        <f t="shared" si="27"/>
        <v>0.25</v>
      </c>
      <c r="J30" s="10">
        <f t="shared" si="27"/>
        <v>1.25</v>
      </c>
      <c r="K30" s="10">
        <f t="shared" si="27"/>
        <v>0</v>
      </c>
      <c r="L30" s="10">
        <f t="shared" si="27"/>
        <v>0</v>
      </c>
      <c r="M30" s="10">
        <f t="shared" si="27"/>
        <v>4.916666666666667</v>
      </c>
    </row>
    <row r="31" spans="1:20" x14ac:dyDescent="0.25">
      <c r="A31" s="8" t="str">
        <f t="shared" si="21"/>
        <v>Robert Davis</v>
      </c>
      <c r="B31" s="9"/>
      <c r="C31" s="10">
        <f t="shared" ref="C31:M31" si="28">IF(ISNUMBER($B10),C10/$B10," ")</f>
        <v>1.5</v>
      </c>
      <c r="D31" s="10">
        <f t="shared" si="28"/>
        <v>0</v>
      </c>
      <c r="E31" s="10">
        <f t="shared" si="28"/>
        <v>0.5625</v>
      </c>
      <c r="F31" s="10">
        <f t="shared" si="28"/>
        <v>3.875</v>
      </c>
      <c r="G31" s="10">
        <f t="shared" si="28"/>
        <v>1.5</v>
      </c>
      <c r="H31" s="10">
        <f t="shared" si="28"/>
        <v>1.3125</v>
      </c>
      <c r="I31" s="10">
        <f t="shared" si="28"/>
        <v>0.1875</v>
      </c>
      <c r="J31" s="10">
        <f t="shared" si="28"/>
        <v>2.1875</v>
      </c>
      <c r="K31" s="10">
        <f t="shared" si="28"/>
        <v>0</v>
      </c>
      <c r="L31" s="10">
        <f t="shared" si="28"/>
        <v>0</v>
      </c>
      <c r="M31" s="10">
        <f t="shared" si="28"/>
        <v>3.5625</v>
      </c>
    </row>
    <row r="32" spans="1:20" x14ac:dyDescent="0.25">
      <c r="A32" s="8" t="str">
        <f t="shared" si="21"/>
        <v>Rohan Potter</v>
      </c>
      <c r="B32" s="9"/>
      <c r="C32" s="10">
        <f t="shared" ref="C32:M32" si="29">IF(ISNUMBER($B11),C11/$B11," ")</f>
        <v>2.652173913043478</v>
      </c>
      <c r="D32" s="10">
        <f t="shared" si="29"/>
        <v>0.91304347826086951</v>
      </c>
      <c r="E32" s="10">
        <f t="shared" si="29"/>
        <v>1.3478260869565217</v>
      </c>
      <c r="F32" s="10">
        <f t="shared" si="29"/>
        <v>6.2173913043478262</v>
      </c>
      <c r="G32" s="10">
        <f t="shared" si="29"/>
        <v>2.0434782608695654</v>
      </c>
      <c r="H32" s="10">
        <f t="shared" si="29"/>
        <v>1.6086956521739131</v>
      </c>
      <c r="I32" s="10">
        <f t="shared" si="29"/>
        <v>0.17391304347826086</v>
      </c>
      <c r="J32" s="10">
        <f t="shared" si="29"/>
        <v>1.2608695652173914</v>
      </c>
      <c r="K32" s="10">
        <f t="shared" si="29"/>
        <v>0</v>
      </c>
      <c r="L32" s="10">
        <f t="shared" si="29"/>
        <v>0</v>
      </c>
      <c r="M32" s="10">
        <f t="shared" si="29"/>
        <v>9.3913043478260878</v>
      </c>
    </row>
    <row r="33" spans="1:13" x14ac:dyDescent="0.25">
      <c r="A33" s="8" t="str">
        <f t="shared" si="21"/>
        <v>Trevor Stephenson</v>
      </c>
      <c r="B33" s="9"/>
      <c r="C33" s="10">
        <f t="shared" ref="C33:M33" si="30">IF(ISNUMBER($B12),C12/$B12," ")</f>
        <v>1.7647058823529411</v>
      </c>
      <c r="D33" s="10">
        <f t="shared" si="30"/>
        <v>5.8823529411764705E-2</v>
      </c>
      <c r="E33" s="10">
        <f t="shared" si="30"/>
        <v>0.82352941176470584</v>
      </c>
      <c r="F33" s="10">
        <f t="shared" si="30"/>
        <v>5.4705882352941178</v>
      </c>
      <c r="G33" s="10">
        <f t="shared" si="30"/>
        <v>0.70588235294117652</v>
      </c>
      <c r="H33" s="10">
        <f t="shared" si="30"/>
        <v>1.1764705882352942</v>
      </c>
      <c r="I33" s="10">
        <f t="shared" si="30"/>
        <v>0.47058823529411764</v>
      </c>
      <c r="J33" s="10">
        <f t="shared" si="30"/>
        <v>1.0588235294117647</v>
      </c>
      <c r="K33" s="10">
        <f t="shared" si="30"/>
        <v>0</v>
      </c>
      <c r="L33" s="10">
        <f t="shared" si="30"/>
        <v>0</v>
      </c>
      <c r="M33" s="10">
        <f t="shared" si="30"/>
        <v>4.5294117647058822</v>
      </c>
    </row>
    <row r="34" spans="1:13" x14ac:dyDescent="0.25">
      <c r="A34" s="8" t="str">
        <f t="shared" si="21"/>
        <v>Adam Viali</v>
      </c>
      <c r="B34" s="15"/>
      <c r="C34" s="10">
        <f t="shared" ref="C34:M37" si="31">IF(ISNUMBER($B13),C13/$B13," ")</f>
        <v>2</v>
      </c>
      <c r="D34" s="10">
        <f t="shared" si="31"/>
        <v>0</v>
      </c>
      <c r="E34" s="10">
        <f t="shared" si="31"/>
        <v>3</v>
      </c>
      <c r="F34" s="10">
        <f t="shared" si="31"/>
        <v>3</v>
      </c>
      <c r="G34" s="10">
        <f t="shared" si="31"/>
        <v>0</v>
      </c>
      <c r="H34" s="10">
        <f t="shared" si="31"/>
        <v>1</v>
      </c>
      <c r="I34" s="10">
        <f t="shared" si="31"/>
        <v>0</v>
      </c>
      <c r="J34" s="10">
        <f t="shared" si="31"/>
        <v>3</v>
      </c>
      <c r="K34" s="10">
        <f t="shared" si="31"/>
        <v>0</v>
      </c>
      <c r="L34" s="10">
        <f t="shared" si="31"/>
        <v>0</v>
      </c>
      <c r="M34" s="10">
        <f t="shared" si="31"/>
        <v>7</v>
      </c>
    </row>
    <row r="35" spans="1:13" x14ac:dyDescent="0.25">
      <c r="A35" s="8" t="str">
        <f t="shared" si="21"/>
        <v>Rhys Garth</v>
      </c>
      <c r="B35" s="15"/>
      <c r="C35" s="10">
        <f t="shared" si="31"/>
        <v>1</v>
      </c>
      <c r="D35" s="10">
        <f t="shared" si="31"/>
        <v>9.0909090909090912E-2</v>
      </c>
      <c r="E35" s="10">
        <f t="shared" si="31"/>
        <v>0.36363636363636365</v>
      </c>
      <c r="F35" s="10">
        <f t="shared" si="31"/>
        <v>4.7272727272727275</v>
      </c>
      <c r="G35" s="10">
        <f t="shared" si="31"/>
        <v>0.81818181818181823</v>
      </c>
      <c r="H35" s="10">
        <f t="shared" si="31"/>
        <v>1.3636363636363635</v>
      </c>
      <c r="I35" s="10">
        <f t="shared" si="31"/>
        <v>0</v>
      </c>
      <c r="J35" s="10">
        <f t="shared" si="31"/>
        <v>2.1818181818181817</v>
      </c>
      <c r="K35" s="10">
        <f t="shared" si="31"/>
        <v>0</v>
      </c>
      <c r="L35" s="10">
        <f t="shared" si="31"/>
        <v>0</v>
      </c>
      <c r="M35" s="10">
        <f t="shared" si="31"/>
        <v>2.6363636363636362</v>
      </c>
    </row>
    <row r="36" spans="1:13" x14ac:dyDescent="0.25">
      <c r="A36" s="8" t="str">
        <f t="shared" si="21"/>
        <v>Paul Kay</v>
      </c>
      <c r="B36" s="15"/>
      <c r="C36" s="10">
        <f t="shared" si="31"/>
        <v>0</v>
      </c>
      <c r="D36" s="10">
        <f t="shared" si="31"/>
        <v>0</v>
      </c>
      <c r="E36" s="10">
        <f t="shared" si="31"/>
        <v>0</v>
      </c>
      <c r="F36" s="10">
        <f t="shared" si="31"/>
        <v>1</v>
      </c>
      <c r="G36" s="10">
        <f t="shared" si="31"/>
        <v>1</v>
      </c>
      <c r="H36" s="10">
        <f t="shared" si="31"/>
        <v>0</v>
      </c>
      <c r="I36" s="10">
        <f t="shared" si="31"/>
        <v>0</v>
      </c>
      <c r="J36" s="10">
        <f t="shared" si="31"/>
        <v>1</v>
      </c>
      <c r="K36" s="10">
        <f t="shared" si="31"/>
        <v>0</v>
      </c>
      <c r="L36" s="10">
        <f t="shared" si="31"/>
        <v>0</v>
      </c>
      <c r="M36" s="10">
        <f t="shared" si="31"/>
        <v>0</v>
      </c>
    </row>
    <row r="37" spans="1:13" x14ac:dyDescent="0.25">
      <c r="A37" s="8" t="str">
        <f t="shared" si="21"/>
        <v>Nick Tanasilo</v>
      </c>
      <c r="B37" s="15"/>
      <c r="C37" s="10">
        <f t="shared" si="31"/>
        <v>1</v>
      </c>
      <c r="D37" s="10">
        <f t="shared" si="31"/>
        <v>0</v>
      </c>
      <c r="E37" s="10">
        <f t="shared" si="31"/>
        <v>1</v>
      </c>
      <c r="F37" s="10">
        <f t="shared" si="31"/>
        <v>2</v>
      </c>
      <c r="G37" s="10">
        <f t="shared" si="31"/>
        <v>1</v>
      </c>
      <c r="H37" s="10">
        <f t="shared" si="31"/>
        <v>4</v>
      </c>
      <c r="I37" s="10">
        <f t="shared" si="31"/>
        <v>0</v>
      </c>
      <c r="J37" s="10">
        <f t="shared" si="31"/>
        <v>2</v>
      </c>
      <c r="K37" s="10">
        <f t="shared" si="31"/>
        <v>0</v>
      </c>
      <c r="L37" s="10">
        <f t="shared" si="31"/>
        <v>1</v>
      </c>
      <c r="M37" s="10">
        <f t="shared" si="31"/>
        <v>3</v>
      </c>
    </row>
    <row r="38" spans="1:13" x14ac:dyDescent="0.25">
      <c r="A38" s="8" t="str">
        <f t="shared" si="21"/>
        <v>Wizards Fill-in</v>
      </c>
      <c r="B38" s="15"/>
      <c r="C38" s="10">
        <f t="shared" ref="C38:M38" si="32">IF(ISNUMBER($B17),C17/$B17," ")</f>
        <v>3</v>
      </c>
      <c r="D38" s="10">
        <f t="shared" si="32"/>
        <v>0</v>
      </c>
      <c r="E38" s="10">
        <f t="shared" si="32"/>
        <v>0</v>
      </c>
      <c r="F38" s="10">
        <f t="shared" si="32"/>
        <v>2</v>
      </c>
      <c r="G38" s="10">
        <f t="shared" si="32"/>
        <v>0</v>
      </c>
      <c r="H38" s="10">
        <f t="shared" si="32"/>
        <v>1</v>
      </c>
      <c r="I38" s="10">
        <f t="shared" si="32"/>
        <v>0</v>
      </c>
      <c r="J38" s="10">
        <f t="shared" si="32"/>
        <v>1</v>
      </c>
      <c r="K38" s="10">
        <f t="shared" si="32"/>
        <v>0</v>
      </c>
      <c r="L38" s="10">
        <f t="shared" si="32"/>
        <v>0</v>
      </c>
      <c r="M38" s="10">
        <f t="shared" si="32"/>
        <v>6</v>
      </c>
    </row>
    <row r="39" spans="1:13" x14ac:dyDescent="0.25">
      <c r="A39" s="8" t="str">
        <f t="shared" si="21"/>
        <v>Al Jo</v>
      </c>
      <c r="B39" s="15"/>
      <c r="C39" s="10">
        <f t="shared" ref="C39:M41" si="33">IF(ISNUMBER($B18),C18/$B18," ")</f>
        <v>1</v>
      </c>
      <c r="D39" s="10">
        <f t="shared" si="33"/>
        <v>0</v>
      </c>
      <c r="E39" s="10">
        <f t="shared" si="33"/>
        <v>0</v>
      </c>
      <c r="F39" s="10">
        <f t="shared" si="33"/>
        <v>4</v>
      </c>
      <c r="G39" s="10">
        <f t="shared" si="33"/>
        <v>2</v>
      </c>
      <c r="H39" s="10">
        <f t="shared" si="33"/>
        <v>1</v>
      </c>
      <c r="I39" s="10">
        <f t="shared" si="33"/>
        <v>0</v>
      </c>
      <c r="J39" s="10">
        <f t="shared" si="33"/>
        <v>1</v>
      </c>
      <c r="K39" s="10">
        <f t="shared" si="33"/>
        <v>0</v>
      </c>
      <c r="L39" s="10">
        <f t="shared" si="33"/>
        <v>0</v>
      </c>
      <c r="M39" s="10">
        <f t="shared" si="33"/>
        <v>2</v>
      </c>
    </row>
    <row r="40" spans="1:13" x14ac:dyDescent="0.25">
      <c r="A40" s="8" t="str">
        <f t="shared" si="21"/>
        <v>David Kay</v>
      </c>
      <c r="B40" s="15"/>
      <c r="C40" s="10">
        <f t="shared" si="33"/>
        <v>0.44444444444444442</v>
      </c>
      <c r="D40" s="10">
        <f t="shared" si="33"/>
        <v>0</v>
      </c>
      <c r="E40" s="10">
        <f t="shared" si="33"/>
        <v>0</v>
      </c>
      <c r="F40" s="10">
        <f t="shared" si="33"/>
        <v>2.5555555555555554</v>
      </c>
      <c r="G40" s="10">
        <f t="shared" si="33"/>
        <v>1.2222222222222223</v>
      </c>
      <c r="H40" s="10">
        <f t="shared" si="33"/>
        <v>0.55555555555555558</v>
      </c>
      <c r="I40" s="10">
        <f t="shared" si="33"/>
        <v>0</v>
      </c>
      <c r="J40" s="10">
        <f t="shared" si="33"/>
        <v>0.77777777777777779</v>
      </c>
      <c r="K40" s="10">
        <f t="shared" si="33"/>
        <v>0</v>
      </c>
      <c r="L40" s="10">
        <f t="shared" si="33"/>
        <v>0.1111111111111111</v>
      </c>
      <c r="M40" s="10">
        <f t="shared" si="33"/>
        <v>0.88888888888888884</v>
      </c>
    </row>
    <row r="41" spans="1:13" x14ac:dyDescent="0.25">
      <c r="A41" s="8" t="str">
        <f t="shared" si="21"/>
        <v>Hisham Attar</v>
      </c>
      <c r="B41" s="15"/>
      <c r="C41" s="10">
        <f t="shared" si="33"/>
        <v>0.5</v>
      </c>
      <c r="D41" s="10">
        <f t="shared" si="33"/>
        <v>1</v>
      </c>
      <c r="E41" s="10">
        <f t="shared" si="33"/>
        <v>1.25</v>
      </c>
      <c r="F41" s="10">
        <f t="shared" si="33"/>
        <v>3</v>
      </c>
      <c r="G41" s="10">
        <f t="shared" si="33"/>
        <v>0</v>
      </c>
      <c r="H41" s="10">
        <f t="shared" si="33"/>
        <v>1.75</v>
      </c>
      <c r="I41" s="10">
        <f t="shared" si="33"/>
        <v>0.25</v>
      </c>
      <c r="J41" s="10">
        <f t="shared" si="33"/>
        <v>2.75</v>
      </c>
      <c r="K41" s="10">
        <f t="shared" si="33"/>
        <v>0</v>
      </c>
      <c r="L41" s="10">
        <f t="shared" si="33"/>
        <v>0</v>
      </c>
      <c r="M41" s="10">
        <f t="shared" si="33"/>
        <v>5.25</v>
      </c>
    </row>
  </sheetData>
  <mergeCells count="3">
    <mergeCell ref="A22:M22"/>
    <mergeCell ref="A23:M23"/>
    <mergeCell ref="A2:P2"/>
  </mergeCells>
  <conditionalFormatting sqref="A4:A13">
    <cfRule type="expression" dxfId="12" priority="14">
      <formula>O4&gt;11</formula>
    </cfRule>
  </conditionalFormatting>
  <conditionalFormatting sqref="A4:A13">
    <cfRule type="expression" dxfId="11" priority="13">
      <formula>EXACT(A4,T4)</formula>
    </cfRule>
  </conditionalFormatting>
  <conditionalFormatting sqref="A14:A15">
    <cfRule type="expression" dxfId="10" priority="10">
      <formula>O14&gt;11</formula>
    </cfRule>
  </conditionalFormatting>
  <conditionalFormatting sqref="A14:A15">
    <cfRule type="expression" dxfId="9" priority="9">
      <formula>EXACT(A14,T14)</formula>
    </cfRule>
  </conditionalFormatting>
  <conditionalFormatting sqref="A16">
    <cfRule type="expression" dxfId="8" priority="8">
      <formula>O16&gt;11</formula>
    </cfRule>
  </conditionalFormatting>
  <conditionalFormatting sqref="A16">
    <cfRule type="expression" dxfId="7" priority="7">
      <formula>EXACT(A16,T16)</formula>
    </cfRule>
  </conditionalFormatting>
  <conditionalFormatting sqref="A17:A18">
    <cfRule type="expression" dxfId="6" priority="6">
      <formula>O17&gt;11</formula>
    </cfRule>
  </conditionalFormatting>
  <conditionalFormatting sqref="A17:A18">
    <cfRule type="expression" dxfId="5" priority="5">
      <formula>EXACT(A17,T17)</formula>
    </cfRule>
  </conditionalFormatting>
  <conditionalFormatting sqref="A19 A21">
    <cfRule type="expression" dxfId="4" priority="4">
      <formula>O19&gt;11</formula>
    </cfRule>
  </conditionalFormatting>
  <conditionalFormatting sqref="A19 A21">
    <cfRule type="expression" dxfId="3" priority="3">
      <formula>EXACT(A19,T19)</formula>
    </cfRule>
  </conditionalFormatting>
  <conditionalFormatting sqref="A20">
    <cfRule type="expression" dxfId="2" priority="2">
      <formula>O20&gt;11</formula>
    </cfRule>
  </conditionalFormatting>
  <conditionalFormatting sqref="A20">
    <cfRule type="expression" dxfId="1" priority="1">
      <formula>EXACT(A20,T20)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Top 15</vt:lpstr>
      <vt:lpstr>Leaders</vt:lpstr>
      <vt:lpstr>Brick Squad</vt:lpstr>
      <vt:lpstr>Dragons</vt:lpstr>
      <vt:lpstr>Meme Team</vt:lpstr>
      <vt:lpstr>Panthers</vt:lpstr>
      <vt:lpstr>Ring Stingers</vt:lpstr>
      <vt:lpstr>Titans</vt:lpstr>
      <vt:lpstr>Wizards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2022-10-19T14:55:48Z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877481-9e35-4b68-b667-876a73c6db41_Enabled">
    <vt:lpwstr>true</vt:lpwstr>
  </property>
  <property fmtid="{D5CDD505-2E9C-101B-9397-08002B2CF9AE}" pid="3" name="MSIP_Label_5f877481-9e35-4b68-b667-876a73c6db41_SetDate">
    <vt:lpwstr>2022-04-13T00:19:17Z</vt:lpwstr>
  </property>
  <property fmtid="{D5CDD505-2E9C-101B-9397-08002B2CF9AE}" pid="4" name="MSIP_Label_5f877481-9e35-4b68-b667-876a73c6db41_Method">
    <vt:lpwstr>Privileged</vt:lpwstr>
  </property>
  <property fmtid="{D5CDD505-2E9C-101B-9397-08002B2CF9AE}" pid="5" name="MSIP_Label_5f877481-9e35-4b68-b667-876a73c6db41_Name">
    <vt:lpwstr>5f877481-9e35-4b68-b667-876a73c6db41</vt:lpwstr>
  </property>
  <property fmtid="{D5CDD505-2E9C-101B-9397-08002B2CF9AE}" pid="6" name="MSIP_Label_5f877481-9e35-4b68-b667-876a73c6db41_SiteId">
    <vt:lpwstr>dd0cfd15-4558-4b12-8bad-ea26984fc417</vt:lpwstr>
  </property>
  <property fmtid="{D5CDD505-2E9C-101B-9397-08002B2CF9AE}" pid="7" name="MSIP_Label_5f877481-9e35-4b68-b667-876a73c6db41_ActionId">
    <vt:lpwstr>163dbf88-06f1-4e10-a78b-23aea9851ba7</vt:lpwstr>
  </property>
  <property fmtid="{D5CDD505-2E9C-101B-9397-08002B2CF9AE}" pid="8" name="MSIP_Label_5f877481-9e35-4b68-b667-876a73c6db41_ContentBits">
    <vt:lpwstr>0</vt:lpwstr>
  </property>
</Properties>
</file>