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education_gov_au/Documents/Desktop/CPL/Weekly Stats/"/>
    </mc:Choice>
  </mc:AlternateContent>
  <xr:revisionPtr revIDLastSave="4" documentId="8_{7C3D1066-2CF2-415C-8822-20B30A6C24FE}" xr6:coauthVersionLast="47" xr6:coauthVersionMax="47" xr10:uidLastSave="{56579851-F7E1-4C27-B909-676E04536EEE}"/>
  <bookViews>
    <workbookView xWindow="-120" yWindow="-120" windowWidth="29040" windowHeight="15840" xr2:uid="{00000000-000D-0000-FFFF-FFFF00000000}"/>
  </bookViews>
  <sheets>
    <sheet name="Top 15" sheetId="3" r:id="rId1"/>
    <sheet name="Leaders" sheetId="12" r:id="rId2"/>
    <sheet name="All4Show" sheetId="2" r:id="rId3"/>
    <sheet name="Baitong Ballers" sheetId="4" r:id="rId4"/>
    <sheet name="Owls 3" sheetId="15" r:id="rId5"/>
    <sheet name="Dunkin' Donuts" sheetId="8" r:id="rId6"/>
    <sheet name="Raiders" sheetId="6" r:id="rId7"/>
    <sheet name="Robo Pandas" sheetId="7" r:id="rId8"/>
    <sheet name="Stallions" sheetId="16" r:id="rId9"/>
    <sheet name="The Revolution" sheetId="9" r:id="rId10"/>
    <sheet name="Thunder" sheetId="17" r:id="rId11"/>
    <sheet name="WaterMalones" sheetId="5" r:id="rId12"/>
    <sheet name="Games" sheetId="13" state="hidden" r:id="rId13"/>
  </sheets>
  <externalReferences>
    <externalReference r:id="rId14"/>
  </externalReference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5" l="1"/>
  <c r="O18" i="5"/>
  <c r="R18" i="5"/>
  <c r="P18" i="5" s="1"/>
  <c r="S18" i="5"/>
  <c r="T18" i="5"/>
  <c r="N19" i="5"/>
  <c r="O19" i="5"/>
  <c r="R19" i="5"/>
  <c r="P19" i="5" s="1"/>
  <c r="S19" i="5"/>
  <c r="T19" i="5"/>
  <c r="N20" i="5"/>
  <c r="O20" i="5"/>
  <c r="R20" i="5"/>
  <c r="P20" i="5" s="1"/>
  <c r="S20" i="5"/>
  <c r="T20" i="5"/>
  <c r="N21" i="5"/>
  <c r="O21" i="5"/>
  <c r="R21" i="5"/>
  <c r="P21" i="5" s="1"/>
  <c r="S21" i="5"/>
  <c r="T21" i="5"/>
  <c r="N22" i="5"/>
  <c r="O22" i="5"/>
  <c r="R22" i="5"/>
  <c r="P22" i="5" s="1"/>
  <c r="S22" i="5"/>
  <c r="T22" i="5"/>
  <c r="N19" i="8"/>
  <c r="O19" i="8"/>
  <c r="P19" i="8"/>
  <c r="A38" i="8"/>
  <c r="C38" i="8"/>
  <c r="D38" i="8"/>
  <c r="E38" i="8"/>
  <c r="F38" i="8"/>
  <c r="G38" i="8"/>
  <c r="H38" i="8"/>
  <c r="I38" i="8"/>
  <c r="J38" i="8"/>
  <c r="K38" i="8"/>
  <c r="L38" i="8"/>
  <c r="M38" i="8"/>
  <c r="N18" i="8"/>
  <c r="O18" i="8"/>
  <c r="R18" i="8"/>
  <c r="S18" i="8"/>
  <c r="T18" i="8"/>
  <c r="A49" i="7"/>
  <c r="C49" i="7"/>
  <c r="D49" i="7"/>
  <c r="E49" i="7"/>
  <c r="F49" i="7"/>
  <c r="G49" i="7"/>
  <c r="H49" i="7"/>
  <c r="I49" i="7"/>
  <c r="J49" i="7"/>
  <c r="K49" i="7"/>
  <c r="L49" i="7"/>
  <c r="M49" i="7"/>
  <c r="N24" i="7"/>
  <c r="O24" i="7"/>
  <c r="R24" i="7"/>
  <c r="P24" i="7" s="1"/>
  <c r="S24" i="7"/>
  <c r="T24" i="7"/>
  <c r="A37" i="8"/>
  <c r="C37" i="8"/>
  <c r="D37" i="8"/>
  <c r="E37" i="8"/>
  <c r="F37" i="8"/>
  <c r="G37" i="8"/>
  <c r="H37" i="8"/>
  <c r="I37" i="8"/>
  <c r="J37" i="8"/>
  <c r="K37" i="8"/>
  <c r="L37" i="8"/>
  <c r="M37" i="8"/>
  <c r="N17" i="8"/>
  <c r="O17" i="8"/>
  <c r="R17" i="8"/>
  <c r="S17" i="8"/>
  <c r="T17" i="8"/>
  <c r="A48" i="7"/>
  <c r="C48" i="7"/>
  <c r="D48" i="7"/>
  <c r="E48" i="7"/>
  <c r="F48" i="7"/>
  <c r="G48" i="7"/>
  <c r="H48" i="7"/>
  <c r="I48" i="7"/>
  <c r="J48" i="7"/>
  <c r="K48" i="7"/>
  <c r="L48" i="7"/>
  <c r="M48" i="7"/>
  <c r="N23" i="7"/>
  <c r="O23" i="7"/>
  <c r="R23" i="7"/>
  <c r="S23" i="7"/>
  <c r="T23" i="7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4" i="15"/>
  <c r="A36" i="16"/>
  <c r="C36" i="16"/>
  <c r="D36" i="16"/>
  <c r="E36" i="16"/>
  <c r="F36" i="16"/>
  <c r="G36" i="16"/>
  <c r="H36" i="16"/>
  <c r="I36" i="16"/>
  <c r="J36" i="16"/>
  <c r="K36" i="16"/>
  <c r="L36" i="16"/>
  <c r="M36" i="16"/>
  <c r="N18" i="16"/>
  <c r="O18" i="16"/>
  <c r="R18" i="16"/>
  <c r="S18" i="16"/>
  <c r="T18" i="16"/>
  <c r="A47" i="7"/>
  <c r="C47" i="7"/>
  <c r="D47" i="7"/>
  <c r="E47" i="7"/>
  <c r="F47" i="7"/>
  <c r="G47" i="7"/>
  <c r="H47" i="7"/>
  <c r="I47" i="7"/>
  <c r="J47" i="7"/>
  <c r="K47" i="7"/>
  <c r="L47" i="7"/>
  <c r="M47" i="7"/>
  <c r="N22" i="7"/>
  <c r="O22" i="7"/>
  <c r="R22" i="7"/>
  <c r="S22" i="7"/>
  <c r="T22" i="7"/>
  <c r="A42" i="5"/>
  <c r="C42" i="5"/>
  <c r="D42" i="5"/>
  <c r="E42" i="5"/>
  <c r="F42" i="5"/>
  <c r="G42" i="5"/>
  <c r="H42" i="5"/>
  <c r="I42" i="5"/>
  <c r="J42" i="5"/>
  <c r="K42" i="5"/>
  <c r="L42" i="5"/>
  <c r="M42" i="5"/>
  <c r="A43" i="5"/>
  <c r="C43" i="5"/>
  <c r="D43" i="5"/>
  <c r="E43" i="5"/>
  <c r="F43" i="5"/>
  <c r="G43" i="5"/>
  <c r="H43" i="5"/>
  <c r="I43" i="5"/>
  <c r="J43" i="5"/>
  <c r="K43" i="5"/>
  <c r="L43" i="5"/>
  <c r="M43" i="5"/>
  <c r="A44" i="5"/>
  <c r="C44" i="5"/>
  <c r="D44" i="5"/>
  <c r="E44" i="5"/>
  <c r="F44" i="5"/>
  <c r="G44" i="5"/>
  <c r="H44" i="5"/>
  <c r="I44" i="5"/>
  <c r="J44" i="5"/>
  <c r="K44" i="5"/>
  <c r="L44" i="5"/>
  <c r="M44" i="5"/>
  <c r="A35" i="16"/>
  <c r="C35" i="16"/>
  <c r="D35" i="16"/>
  <c r="E35" i="16"/>
  <c r="F35" i="16"/>
  <c r="G35" i="16"/>
  <c r="H35" i="16"/>
  <c r="I35" i="16"/>
  <c r="J35" i="16"/>
  <c r="K35" i="16"/>
  <c r="L35" i="16"/>
  <c r="M35" i="16"/>
  <c r="N17" i="16"/>
  <c r="O17" i="16"/>
  <c r="R17" i="16"/>
  <c r="P17" i="16" s="1"/>
  <c r="S17" i="16"/>
  <c r="T17" i="16"/>
  <c r="N17" i="9"/>
  <c r="O17" i="9"/>
  <c r="R17" i="9"/>
  <c r="S17" i="9"/>
  <c r="T17" i="9"/>
  <c r="N18" i="9"/>
  <c r="O18" i="9"/>
  <c r="R18" i="9"/>
  <c r="S18" i="9"/>
  <c r="T18" i="9"/>
  <c r="A34" i="16"/>
  <c r="C34" i="16"/>
  <c r="D34" i="16"/>
  <c r="E34" i="16"/>
  <c r="F34" i="16"/>
  <c r="G34" i="16"/>
  <c r="H34" i="16"/>
  <c r="I34" i="16"/>
  <c r="J34" i="16"/>
  <c r="K34" i="16"/>
  <c r="L34" i="16"/>
  <c r="M34" i="16"/>
  <c r="N16" i="16"/>
  <c r="O16" i="16"/>
  <c r="R16" i="16"/>
  <c r="S16" i="16"/>
  <c r="T16" i="16"/>
  <c r="A44" i="7"/>
  <c r="C44" i="7"/>
  <c r="D44" i="7"/>
  <c r="E44" i="7"/>
  <c r="F44" i="7"/>
  <c r="G44" i="7"/>
  <c r="H44" i="7"/>
  <c r="I44" i="7"/>
  <c r="J44" i="7"/>
  <c r="K44" i="7"/>
  <c r="L44" i="7"/>
  <c r="M44" i="7"/>
  <c r="A45" i="7"/>
  <c r="C45" i="7"/>
  <c r="D45" i="7"/>
  <c r="E45" i="7"/>
  <c r="F45" i="7"/>
  <c r="G45" i="7"/>
  <c r="H45" i="7"/>
  <c r="I45" i="7"/>
  <c r="J45" i="7"/>
  <c r="K45" i="7"/>
  <c r="L45" i="7"/>
  <c r="M45" i="7"/>
  <c r="A46" i="7"/>
  <c r="C46" i="7"/>
  <c r="D46" i="7"/>
  <c r="E46" i="7"/>
  <c r="F46" i="7"/>
  <c r="G46" i="7"/>
  <c r="H46" i="7"/>
  <c r="I46" i="7"/>
  <c r="J46" i="7"/>
  <c r="K46" i="7"/>
  <c r="L46" i="7"/>
  <c r="M46" i="7"/>
  <c r="N21" i="7"/>
  <c r="O21" i="7"/>
  <c r="R21" i="7"/>
  <c r="S21" i="7"/>
  <c r="T21" i="7"/>
  <c r="R10" i="6"/>
  <c r="S10" i="6"/>
  <c r="T10" i="6"/>
  <c r="N15" i="16"/>
  <c r="O15" i="16"/>
  <c r="R15" i="16"/>
  <c r="S15" i="16"/>
  <c r="T15" i="16"/>
  <c r="N19" i="7"/>
  <c r="O19" i="7"/>
  <c r="R19" i="7"/>
  <c r="S19" i="7"/>
  <c r="T19" i="7"/>
  <c r="N20" i="7"/>
  <c r="O20" i="7"/>
  <c r="R20" i="7"/>
  <c r="S20" i="7"/>
  <c r="T20" i="7"/>
  <c r="A35" i="8"/>
  <c r="C35" i="8"/>
  <c r="D35" i="8"/>
  <c r="E35" i="8"/>
  <c r="F35" i="8"/>
  <c r="G35" i="8"/>
  <c r="H35" i="8"/>
  <c r="I35" i="8"/>
  <c r="J35" i="8"/>
  <c r="K35" i="8"/>
  <c r="L35" i="8"/>
  <c r="M35" i="8"/>
  <c r="A36" i="8"/>
  <c r="C36" i="8"/>
  <c r="D36" i="8"/>
  <c r="E36" i="8"/>
  <c r="F36" i="8"/>
  <c r="G36" i="8"/>
  <c r="H36" i="8"/>
  <c r="I36" i="8"/>
  <c r="J36" i="8"/>
  <c r="K36" i="8"/>
  <c r="L36" i="8"/>
  <c r="M36" i="8"/>
  <c r="N15" i="8"/>
  <c r="O15" i="8"/>
  <c r="R15" i="8"/>
  <c r="S15" i="8"/>
  <c r="T15" i="8"/>
  <c r="N16" i="8"/>
  <c r="O16" i="8"/>
  <c r="R16" i="8"/>
  <c r="S16" i="8"/>
  <c r="T16" i="8"/>
  <c r="A41" i="5"/>
  <c r="C41" i="5"/>
  <c r="D41" i="5"/>
  <c r="E41" i="5"/>
  <c r="F41" i="5"/>
  <c r="G41" i="5"/>
  <c r="H41" i="5"/>
  <c r="I41" i="5"/>
  <c r="J41" i="5"/>
  <c r="K41" i="5"/>
  <c r="L41" i="5"/>
  <c r="M41" i="5"/>
  <c r="N16" i="9"/>
  <c r="O16" i="9"/>
  <c r="R16" i="9"/>
  <c r="S16" i="9"/>
  <c r="T16" i="9"/>
  <c r="N14" i="16"/>
  <c r="O14" i="16"/>
  <c r="R14" i="16"/>
  <c r="S14" i="16"/>
  <c r="T14" i="16"/>
  <c r="A43" i="7"/>
  <c r="C43" i="7"/>
  <c r="D43" i="7"/>
  <c r="E43" i="7"/>
  <c r="F43" i="7"/>
  <c r="G43" i="7"/>
  <c r="H43" i="7"/>
  <c r="I43" i="7"/>
  <c r="J43" i="7"/>
  <c r="K43" i="7"/>
  <c r="L43" i="7"/>
  <c r="M43" i="7"/>
  <c r="N18" i="7"/>
  <c r="O18" i="7"/>
  <c r="R18" i="7"/>
  <c r="S18" i="7"/>
  <c r="T18" i="7"/>
  <c r="A33" i="6"/>
  <c r="C33" i="6"/>
  <c r="D33" i="6"/>
  <c r="E33" i="6"/>
  <c r="F33" i="6"/>
  <c r="G33" i="6"/>
  <c r="H33" i="6"/>
  <c r="I33" i="6"/>
  <c r="J33" i="6"/>
  <c r="K33" i="6"/>
  <c r="L33" i="6"/>
  <c r="M33" i="6"/>
  <c r="N16" i="6"/>
  <c r="O16" i="6"/>
  <c r="R16" i="6"/>
  <c r="S16" i="6"/>
  <c r="T16" i="6"/>
  <c r="A40" i="5"/>
  <c r="C40" i="5"/>
  <c r="D40" i="5"/>
  <c r="E40" i="5"/>
  <c r="F40" i="5"/>
  <c r="G40" i="5"/>
  <c r="H40" i="5"/>
  <c r="I40" i="5"/>
  <c r="J40" i="5"/>
  <c r="K40" i="5"/>
  <c r="L40" i="5"/>
  <c r="M40" i="5"/>
  <c r="N17" i="5"/>
  <c r="O17" i="5"/>
  <c r="R17" i="5"/>
  <c r="S17" i="5"/>
  <c r="T17" i="5"/>
  <c r="N15" i="9"/>
  <c r="O15" i="9"/>
  <c r="R15" i="9"/>
  <c r="S15" i="9"/>
  <c r="T15" i="9"/>
  <c r="A32" i="6"/>
  <c r="C32" i="6"/>
  <c r="D32" i="6"/>
  <c r="E32" i="6"/>
  <c r="F32" i="6"/>
  <c r="G32" i="6"/>
  <c r="H32" i="6"/>
  <c r="I32" i="6"/>
  <c r="J32" i="6"/>
  <c r="K32" i="6"/>
  <c r="L32" i="6"/>
  <c r="M32" i="6"/>
  <c r="N14" i="6"/>
  <c r="O14" i="6"/>
  <c r="R14" i="6"/>
  <c r="S14" i="6"/>
  <c r="T14" i="6"/>
  <c r="N15" i="6"/>
  <c r="O15" i="6"/>
  <c r="R15" i="6"/>
  <c r="S15" i="6"/>
  <c r="T15" i="6"/>
  <c r="R16" i="15"/>
  <c r="S16" i="15"/>
  <c r="T16" i="15"/>
  <c r="R17" i="15"/>
  <c r="S17" i="15"/>
  <c r="T17" i="15"/>
  <c r="A34" i="8"/>
  <c r="C34" i="8"/>
  <c r="D34" i="8"/>
  <c r="E34" i="8"/>
  <c r="F34" i="8"/>
  <c r="G34" i="8"/>
  <c r="H34" i="8"/>
  <c r="I34" i="8"/>
  <c r="J34" i="8"/>
  <c r="K34" i="8"/>
  <c r="L34" i="8"/>
  <c r="M34" i="8"/>
  <c r="N14" i="8"/>
  <c r="O14" i="8"/>
  <c r="R14" i="8"/>
  <c r="S14" i="8"/>
  <c r="T14" i="8"/>
  <c r="N14" i="2"/>
  <c r="O14" i="2"/>
  <c r="R14" i="2"/>
  <c r="S14" i="2"/>
  <c r="T14" i="2"/>
  <c r="N13" i="8"/>
  <c r="O13" i="8"/>
  <c r="R13" i="8"/>
  <c r="S13" i="8"/>
  <c r="T13" i="8"/>
  <c r="N13" i="16"/>
  <c r="O13" i="16"/>
  <c r="R13" i="16"/>
  <c r="S13" i="16"/>
  <c r="T13" i="16"/>
  <c r="A36" i="4"/>
  <c r="C36" i="4"/>
  <c r="D36" i="4"/>
  <c r="E36" i="4"/>
  <c r="F36" i="4"/>
  <c r="G36" i="4"/>
  <c r="H36" i="4"/>
  <c r="I36" i="4"/>
  <c r="J36" i="4"/>
  <c r="K36" i="4"/>
  <c r="L36" i="4"/>
  <c r="M36" i="4"/>
  <c r="N17" i="4"/>
  <c r="O17" i="4"/>
  <c r="R17" i="4"/>
  <c r="S17" i="4"/>
  <c r="T17" i="4"/>
  <c r="T4" i="2"/>
  <c r="S4" i="2"/>
  <c r="R4" i="2"/>
  <c r="A39" i="5"/>
  <c r="C39" i="5"/>
  <c r="D39" i="5"/>
  <c r="E39" i="5"/>
  <c r="F39" i="5"/>
  <c r="G39" i="5"/>
  <c r="H39" i="5"/>
  <c r="I39" i="5"/>
  <c r="J39" i="5"/>
  <c r="K39" i="5"/>
  <c r="L39" i="5"/>
  <c r="M39" i="5"/>
  <c r="N16" i="5"/>
  <c r="O16" i="5"/>
  <c r="R16" i="5"/>
  <c r="S16" i="5"/>
  <c r="T16" i="5"/>
  <c r="N12" i="8"/>
  <c r="O12" i="8"/>
  <c r="R12" i="8"/>
  <c r="S12" i="8"/>
  <c r="T12" i="8"/>
  <c r="A42" i="7"/>
  <c r="C42" i="7"/>
  <c r="D42" i="7"/>
  <c r="E42" i="7"/>
  <c r="F42" i="7"/>
  <c r="G42" i="7"/>
  <c r="H42" i="7"/>
  <c r="I42" i="7"/>
  <c r="J42" i="7"/>
  <c r="K42" i="7"/>
  <c r="L42" i="7"/>
  <c r="M42" i="7"/>
  <c r="N17" i="7"/>
  <c r="O17" i="7"/>
  <c r="R17" i="7"/>
  <c r="S17" i="7"/>
  <c r="T17" i="7"/>
  <c r="N13" i="6"/>
  <c r="O13" i="6"/>
  <c r="R13" i="6"/>
  <c r="S13" i="6"/>
  <c r="T13" i="6"/>
  <c r="N14" i="5"/>
  <c r="O14" i="5"/>
  <c r="R14" i="5"/>
  <c r="S14" i="5"/>
  <c r="T14" i="5"/>
  <c r="N15" i="5"/>
  <c r="O15" i="5"/>
  <c r="R15" i="5"/>
  <c r="S15" i="5"/>
  <c r="T15" i="5"/>
  <c r="A41" i="7"/>
  <c r="C41" i="7"/>
  <c r="D41" i="7"/>
  <c r="E41" i="7"/>
  <c r="F41" i="7"/>
  <c r="G41" i="7"/>
  <c r="H41" i="7"/>
  <c r="I41" i="7"/>
  <c r="J41" i="7"/>
  <c r="K41" i="7"/>
  <c r="L41" i="7"/>
  <c r="M41" i="7"/>
  <c r="N15" i="7"/>
  <c r="O15" i="7"/>
  <c r="R15" i="7"/>
  <c r="S15" i="7"/>
  <c r="T15" i="7"/>
  <c r="N16" i="7"/>
  <c r="O16" i="7"/>
  <c r="R16" i="7"/>
  <c r="S16" i="7"/>
  <c r="T16" i="7"/>
  <c r="R15" i="15"/>
  <c r="S15" i="15"/>
  <c r="T15" i="15"/>
  <c r="N14" i="9"/>
  <c r="O14" i="9"/>
  <c r="R14" i="9"/>
  <c r="S14" i="9"/>
  <c r="T14" i="9"/>
  <c r="N14" i="7"/>
  <c r="O14" i="7"/>
  <c r="R14" i="7"/>
  <c r="S14" i="7"/>
  <c r="T14" i="7"/>
  <c r="N12" i="2"/>
  <c r="O12" i="2"/>
  <c r="R12" i="2"/>
  <c r="S12" i="2"/>
  <c r="T12" i="2"/>
  <c r="N13" i="2"/>
  <c r="O13" i="2"/>
  <c r="R13" i="2"/>
  <c r="S13" i="2"/>
  <c r="T13" i="2"/>
  <c r="R14" i="15"/>
  <c r="S14" i="15"/>
  <c r="T14" i="15"/>
  <c r="P18" i="8" l="1"/>
  <c r="P17" i="8"/>
  <c r="P16" i="16"/>
  <c r="P18" i="16"/>
  <c r="P23" i="7"/>
  <c r="P22" i="7"/>
  <c r="P16" i="8"/>
  <c r="P21" i="7"/>
  <c r="P20" i="7"/>
  <c r="P10" i="6"/>
  <c r="P13" i="8"/>
  <c r="P17" i="9"/>
  <c r="P18" i="9"/>
  <c r="P15" i="8"/>
  <c r="P16" i="9"/>
  <c r="P14" i="16"/>
  <c r="P15" i="16"/>
  <c r="P19" i="7"/>
  <c r="P18" i="7"/>
  <c r="P16" i="6"/>
  <c r="P16" i="15"/>
  <c r="P16" i="5"/>
  <c r="P15" i="9"/>
  <c r="P17" i="4"/>
  <c r="P15" i="6"/>
  <c r="P17" i="5"/>
  <c r="P14" i="6"/>
  <c r="P17" i="15"/>
  <c r="P4" i="2"/>
  <c r="P14" i="2"/>
  <c r="P14" i="8"/>
  <c r="P13" i="16"/>
  <c r="P15" i="15"/>
  <c r="P12" i="8"/>
  <c r="P17" i="7"/>
  <c r="P14" i="5"/>
  <c r="P15" i="7"/>
  <c r="P16" i="7"/>
  <c r="P13" i="6"/>
  <c r="P12" i="2"/>
  <c r="P14" i="15"/>
  <c r="P15" i="5"/>
  <c r="P14" i="9"/>
  <c r="P14" i="7"/>
  <c r="P13" i="2"/>
  <c r="N12" i="5"/>
  <c r="O12" i="5"/>
  <c r="R12" i="5"/>
  <c r="S12" i="5"/>
  <c r="T12" i="5"/>
  <c r="N13" i="5"/>
  <c r="O13" i="5"/>
  <c r="R13" i="5"/>
  <c r="S13" i="5"/>
  <c r="T13" i="5"/>
  <c r="N13" i="9"/>
  <c r="O13" i="9"/>
  <c r="R13" i="9"/>
  <c r="S13" i="9"/>
  <c r="T13" i="9"/>
  <c r="N10" i="16"/>
  <c r="O10" i="16"/>
  <c r="R10" i="16"/>
  <c r="S10" i="16"/>
  <c r="T10" i="16"/>
  <c r="N11" i="16"/>
  <c r="O11" i="16"/>
  <c r="R11" i="16"/>
  <c r="S11" i="16"/>
  <c r="T11" i="16"/>
  <c r="N12" i="16"/>
  <c r="O12" i="16"/>
  <c r="R12" i="16"/>
  <c r="S12" i="16"/>
  <c r="T12" i="16"/>
  <c r="N11" i="6"/>
  <c r="O11" i="6"/>
  <c r="R11" i="6"/>
  <c r="S11" i="6"/>
  <c r="T11" i="6"/>
  <c r="N12" i="6"/>
  <c r="O12" i="6"/>
  <c r="R12" i="6"/>
  <c r="S12" i="6"/>
  <c r="T12" i="6"/>
  <c r="N11" i="8"/>
  <c r="O11" i="8"/>
  <c r="R11" i="8"/>
  <c r="S11" i="8"/>
  <c r="T11" i="8"/>
  <c r="A35" i="4"/>
  <c r="C35" i="4"/>
  <c r="D35" i="4"/>
  <c r="E35" i="4"/>
  <c r="F35" i="4"/>
  <c r="G35" i="4"/>
  <c r="H35" i="4"/>
  <c r="I35" i="4"/>
  <c r="J35" i="4"/>
  <c r="K35" i="4"/>
  <c r="L35" i="4"/>
  <c r="M35" i="4"/>
  <c r="N11" i="4"/>
  <c r="O11" i="4"/>
  <c r="R11" i="4"/>
  <c r="S11" i="4"/>
  <c r="T11" i="4"/>
  <c r="N12" i="4"/>
  <c r="O12" i="4"/>
  <c r="R12" i="4"/>
  <c r="S12" i="4"/>
  <c r="T12" i="4"/>
  <c r="N13" i="4"/>
  <c r="O13" i="4"/>
  <c r="R13" i="4"/>
  <c r="S13" i="4"/>
  <c r="T13" i="4"/>
  <c r="N14" i="4"/>
  <c r="O14" i="4"/>
  <c r="R14" i="4"/>
  <c r="S14" i="4"/>
  <c r="T14" i="4"/>
  <c r="N15" i="4"/>
  <c r="O15" i="4"/>
  <c r="R15" i="4"/>
  <c r="S15" i="4"/>
  <c r="T15" i="4"/>
  <c r="N16" i="4"/>
  <c r="O16" i="4"/>
  <c r="R16" i="4"/>
  <c r="S16" i="4"/>
  <c r="T16" i="4"/>
  <c r="N11" i="2"/>
  <c r="O11" i="2"/>
  <c r="R11" i="2"/>
  <c r="S11" i="2"/>
  <c r="T11" i="2"/>
  <c r="A34" i="15"/>
  <c r="C34" i="15"/>
  <c r="D34" i="15"/>
  <c r="E34" i="15"/>
  <c r="F34" i="15"/>
  <c r="G34" i="15"/>
  <c r="H34" i="15"/>
  <c r="I34" i="15"/>
  <c r="J34" i="15"/>
  <c r="K34" i="15"/>
  <c r="L34" i="15"/>
  <c r="M34" i="15"/>
  <c r="M31" i="17"/>
  <c r="L31" i="17"/>
  <c r="K31" i="17"/>
  <c r="J31" i="17"/>
  <c r="I31" i="17"/>
  <c r="H31" i="17"/>
  <c r="G31" i="17"/>
  <c r="F31" i="17"/>
  <c r="E31" i="17"/>
  <c r="D31" i="17"/>
  <c r="C31" i="17"/>
  <c r="A31" i="17"/>
  <c r="M30" i="17"/>
  <c r="L30" i="17"/>
  <c r="K30" i="17"/>
  <c r="J30" i="17"/>
  <c r="I30" i="17"/>
  <c r="H30" i="17"/>
  <c r="G30" i="17"/>
  <c r="F30" i="17"/>
  <c r="E30" i="17"/>
  <c r="D30" i="17"/>
  <c r="C30" i="17"/>
  <c r="A30" i="17"/>
  <c r="M29" i="17"/>
  <c r="L29" i="17"/>
  <c r="K29" i="17"/>
  <c r="J29" i="17"/>
  <c r="I29" i="17"/>
  <c r="H29" i="17"/>
  <c r="G29" i="17"/>
  <c r="F29" i="17"/>
  <c r="E29" i="17"/>
  <c r="D29" i="17"/>
  <c r="C29" i="17"/>
  <c r="A29" i="17"/>
  <c r="M28" i="17"/>
  <c r="L28" i="17"/>
  <c r="K28" i="17"/>
  <c r="J28" i="17"/>
  <c r="I28" i="17"/>
  <c r="H28" i="17"/>
  <c r="G28" i="17"/>
  <c r="F28" i="17"/>
  <c r="E28" i="17"/>
  <c r="D28" i="17"/>
  <c r="C28" i="17"/>
  <c r="A28" i="17"/>
  <c r="M27" i="17"/>
  <c r="L27" i="17"/>
  <c r="K27" i="17"/>
  <c r="J27" i="17"/>
  <c r="I27" i="17"/>
  <c r="H27" i="17"/>
  <c r="G27" i="17"/>
  <c r="F27" i="17"/>
  <c r="E27" i="17"/>
  <c r="D27" i="17"/>
  <c r="C27" i="17"/>
  <c r="A27" i="17"/>
  <c r="M26" i="17"/>
  <c r="L26" i="17"/>
  <c r="K26" i="17"/>
  <c r="J26" i="17"/>
  <c r="I26" i="17"/>
  <c r="H26" i="17"/>
  <c r="G26" i="17"/>
  <c r="F26" i="17"/>
  <c r="E26" i="17"/>
  <c r="D26" i="17"/>
  <c r="C26" i="17"/>
  <c r="A26" i="17"/>
  <c r="M25" i="17"/>
  <c r="L25" i="17"/>
  <c r="K25" i="17"/>
  <c r="J25" i="17"/>
  <c r="I25" i="17"/>
  <c r="H25" i="17"/>
  <c r="G25" i="17"/>
  <c r="F25" i="17"/>
  <c r="E25" i="17"/>
  <c r="D25" i="17"/>
  <c r="C25" i="17"/>
  <c r="A25" i="17"/>
  <c r="M24" i="17"/>
  <c r="L24" i="17"/>
  <c r="K24" i="17"/>
  <c r="J24" i="17"/>
  <c r="I24" i="17"/>
  <c r="H24" i="17"/>
  <c r="G24" i="17"/>
  <c r="F24" i="17"/>
  <c r="E24" i="17"/>
  <c r="D24" i="17"/>
  <c r="C24" i="17"/>
  <c r="A24" i="17"/>
  <c r="M23" i="17"/>
  <c r="L23" i="17"/>
  <c r="K23" i="17"/>
  <c r="J23" i="17"/>
  <c r="I23" i="17"/>
  <c r="H23" i="17"/>
  <c r="G23" i="17"/>
  <c r="F23" i="17"/>
  <c r="E23" i="17"/>
  <c r="D23" i="17"/>
  <c r="C23" i="17"/>
  <c r="A23" i="17"/>
  <c r="M22" i="17"/>
  <c r="L22" i="17"/>
  <c r="K22" i="17"/>
  <c r="J22" i="17"/>
  <c r="I22" i="17"/>
  <c r="H22" i="17"/>
  <c r="G22" i="17"/>
  <c r="F22" i="17"/>
  <c r="E22" i="17"/>
  <c r="D22" i="17"/>
  <c r="C22" i="17"/>
  <c r="A22" i="17"/>
  <c r="M21" i="17"/>
  <c r="L21" i="17"/>
  <c r="K21" i="17"/>
  <c r="J21" i="17"/>
  <c r="I21" i="17"/>
  <c r="H21" i="17"/>
  <c r="G21" i="17"/>
  <c r="F21" i="17"/>
  <c r="E21" i="17"/>
  <c r="D21" i="17"/>
  <c r="C21" i="17"/>
  <c r="A21" i="17"/>
  <c r="M20" i="17"/>
  <c r="L20" i="17"/>
  <c r="K20" i="17"/>
  <c r="J20" i="17"/>
  <c r="I20" i="17"/>
  <c r="H20" i="17"/>
  <c r="G20" i="17"/>
  <c r="F20" i="17"/>
  <c r="E20" i="17"/>
  <c r="D20" i="17"/>
  <c r="C20" i="17"/>
  <c r="A20" i="17"/>
  <c r="S15" i="17"/>
  <c r="R15" i="17"/>
  <c r="T14" i="17"/>
  <c r="S14" i="17"/>
  <c r="R14" i="17"/>
  <c r="T13" i="17"/>
  <c r="S13" i="17"/>
  <c r="R13" i="17"/>
  <c r="O13" i="17"/>
  <c r="N13" i="17"/>
  <c r="T12" i="17"/>
  <c r="S12" i="17"/>
  <c r="R12" i="17"/>
  <c r="O12" i="17"/>
  <c r="N12" i="17"/>
  <c r="T11" i="17"/>
  <c r="S11" i="17"/>
  <c r="R11" i="17"/>
  <c r="O11" i="17"/>
  <c r="N11" i="17"/>
  <c r="T10" i="17"/>
  <c r="S10" i="17"/>
  <c r="R10" i="17"/>
  <c r="O10" i="17"/>
  <c r="N10" i="17"/>
  <c r="T9" i="17"/>
  <c r="S9" i="17"/>
  <c r="R9" i="17"/>
  <c r="O9" i="17"/>
  <c r="N9" i="17"/>
  <c r="T8" i="17"/>
  <c r="S8" i="17"/>
  <c r="R8" i="17"/>
  <c r="O8" i="17"/>
  <c r="N8" i="17"/>
  <c r="T7" i="17"/>
  <c r="S7" i="17"/>
  <c r="R7" i="17"/>
  <c r="O7" i="17"/>
  <c r="N7" i="17"/>
  <c r="T6" i="17"/>
  <c r="S6" i="17"/>
  <c r="R6" i="17"/>
  <c r="O6" i="17"/>
  <c r="N6" i="17"/>
  <c r="T5" i="17"/>
  <c r="S5" i="17"/>
  <c r="R5" i="17"/>
  <c r="O5" i="17"/>
  <c r="N5" i="17"/>
  <c r="T4" i="17"/>
  <c r="S4" i="17"/>
  <c r="R4" i="17"/>
  <c r="O4" i="17"/>
  <c r="N4" i="17"/>
  <c r="A34" i="4"/>
  <c r="C34" i="4"/>
  <c r="D34" i="4"/>
  <c r="E34" i="4"/>
  <c r="F34" i="4"/>
  <c r="G34" i="4"/>
  <c r="H34" i="4"/>
  <c r="I34" i="4"/>
  <c r="J34" i="4"/>
  <c r="K34" i="4"/>
  <c r="L34" i="4"/>
  <c r="M34" i="4"/>
  <c r="A31" i="6"/>
  <c r="C31" i="6"/>
  <c r="D31" i="6"/>
  <c r="E31" i="6"/>
  <c r="F31" i="6"/>
  <c r="G31" i="6"/>
  <c r="H31" i="6"/>
  <c r="I31" i="6"/>
  <c r="J31" i="6"/>
  <c r="K31" i="6"/>
  <c r="L31" i="6"/>
  <c r="M31" i="6"/>
  <c r="N13" i="7"/>
  <c r="O13" i="7"/>
  <c r="R13" i="7"/>
  <c r="S13" i="7"/>
  <c r="T13" i="7"/>
  <c r="R5" i="2"/>
  <c r="S5" i="2"/>
  <c r="R7" i="2"/>
  <c r="S7" i="2"/>
  <c r="R8" i="2"/>
  <c r="S8" i="2"/>
  <c r="R9" i="2"/>
  <c r="S9" i="2"/>
  <c r="R10" i="2"/>
  <c r="S10" i="2"/>
  <c r="R4" i="6"/>
  <c r="S4" i="6"/>
  <c r="R5" i="6"/>
  <c r="S5" i="6"/>
  <c r="R7" i="6"/>
  <c r="S7" i="6"/>
  <c r="R8" i="6"/>
  <c r="S8" i="6"/>
  <c r="R9" i="6"/>
  <c r="S9" i="6"/>
  <c r="R4" i="7"/>
  <c r="S4" i="7"/>
  <c r="R5" i="7"/>
  <c r="S5" i="7"/>
  <c r="R6" i="7"/>
  <c r="S6" i="7"/>
  <c r="R7" i="7"/>
  <c r="S7" i="7"/>
  <c r="R8" i="7"/>
  <c r="S8" i="7"/>
  <c r="R9" i="7"/>
  <c r="S9" i="7"/>
  <c r="R10" i="7"/>
  <c r="S10" i="7"/>
  <c r="R11" i="7"/>
  <c r="S11" i="7"/>
  <c r="R12" i="7"/>
  <c r="S12" i="7"/>
  <c r="R4" i="8"/>
  <c r="S4" i="8"/>
  <c r="R5" i="8"/>
  <c r="S5" i="8"/>
  <c r="R7" i="8"/>
  <c r="S7" i="8"/>
  <c r="R8" i="8"/>
  <c r="S8" i="8"/>
  <c r="R9" i="8"/>
  <c r="S9" i="8"/>
  <c r="R4" i="4"/>
  <c r="S4" i="4"/>
  <c r="R5" i="4"/>
  <c r="S5" i="4"/>
  <c r="R7" i="4"/>
  <c r="S7" i="4"/>
  <c r="R8" i="4"/>
  <c r="S8" i="4"/>
  <c r="R9" i="4"/>
  <c r="S9" i="4"/>
  <c r="R10" i="4"/>
  <c r="S10" i="4"/>
  <c r="R4" i="9"/>
  <c r="S4" i="9"/>
  <c r="R5" i="9"/>
  <c r="S5" i="9"/>
  <c r="R6" i="9"/>
  <c r="S6" i="9"/>
  <c r="R7" i="9"/>
  <c r="S7" i="9"/>
  <c r="R8" i="9"/>
  <c r="S8" i="9"/>
  <c r="R10" i="9"/>
  <c r="S10" i="9"/>
  <c r="R11" i="9"/>
  <c r="S11" i="9"/>
  <c r="R12" i="9"/>
  <c r="S12" i="9"/>
  <c r="R4" i="5"/>
  <c r="S4" i="5"/>
  <c r="R5" i="5"/>
  <c r="S5" i="5"/>
  <c r="R6" i="5"/>
  <c r="S6" i="5"/>
  <c r="R7" i="5"/>
  <c r="S7" i="5"/>
  <c r="R11" i="5"/>
  <c r="S11" i="5"/>
  <c r="R5" i="15"/>
  <c r="S5" i="15"/>
  <c r="R6" i="15"/>
  <c r="S6" i="15"/>
  <c r="R7" i="15"/>
  <c r="S7" i="15"/>
  <c r="R8" i="15"/>
  <c r="S8" i="15"/>
  <c r="R9" i="15"/>
  <c r="S9" i="15"/>
  <c r="R10" i="15"/>
  <c r="S10" i="15"/>
  <c r="R4" i="16"/>
  <c r="S4" i="16"/>
  <c r="R5" i="16"/>
  <c r="S5" i="16"/>
  <c r="R6" i="16"/>
  <c r="S6" i="16"/>
  <c r="R7" i="16"/>
  <c r="S7" i="16"/>
  <c r="R8" i="16"/>
  <c r="S8" i="16"/>
  <c r="A33" i="4"/>
  <c r="C33" i="4"/>
  <c r="D33" i="4"/>
  <c r="E33" i="4"/>
  <c r="F33" i="4"/>
  <c r="G33" i="4"/>
  <c r="H33" i="4"/>
  <c r="I33" i="4"/>
  <c r="J33" i="4"/>
  <c r="K33" i="4"/>
  <c r="L33" i="4"/>
  <c r="M33" i="4"/>
  <c r="T5" i="5"/>
  <c r="T6" i="5"/>
  <c r="T7" i="5"/>
  <c r="T8" i="5"/>
  <c r="T9" i="5"/>
  <c r="T10" i="5"/>
  <c r="T11" i="5"/>
  <c r="T4" i="5"/>
  <c r="T5" i="9"/>
  <c r="T6" i="9"/>
  <c r="T7" i="9"/>
  <c r="T8" i="9"/>
  <c r="T9" i="9"/>
  <c r="T10" i="9"/>
  <c r="T11" i="9"/>
  <c r="T12" i="9"/>
  <c r="T4" i="9"/>
  <c r="T5" i="16"/>
  <c r="T6" i="16"/>
  <c r="T7" i="16"/>
  <c r="T8" i="16"/>
  <c r="T9" i="16"/>
  <c r="T4" i="16"/>
  <c r="T5" i="8"/>
  <c r="T6" i="8"/>
  <c r="T7" i="8"/>
  <c r="T8" i="8"/>
  <c r="T9" i="8"/>
  <c r="T10" i="8"/>
  <c r="T4" i="8"/>
  <c r="T5" i="7"/>
  <c r="T6" i="7"/>
  <c r="T7" i="7"/>
  <c r="T8" i="7"/>
  <c r="T9" i="7"/>
  <c r="T10" i="7"/>
  <c r="T11" i="7"/>
  <c r="T12" i="7"/>
  <c r="T4" i="7"/>
  <c r="T5" i="6"/>
  <c r="T6" i="6"/>
  <c r="T7" i="6"/>
  <c r="T8" i="6"/>
  <c r="T9" i="6"/>
  <c r="T4" i="6"/>
  <c r="T5" i="15"/>
  <c r="T6" i="15"/>
  <c r="T7" i="15"/>
  <c r="T8" i="15"/>
  <c r="T9" i="15"/>
  <c r="T10" i="15"/>
  <c r="T11" i="15"/>
  <c r="T12" i="15"/>
  <c r="T13" i="15"/>
  <c r="T4" i="15"/>
  <c r="T10" i="4"/>
  <c r="T9" i="4"/>
  <c r="T8" i="4"/>
  <c r="T7" i="4"/>
  <c r="T6" i="4"/>
  <c r="T5" i="4"/>
  <c r="T4" i="4"/>
  <c r="T5" i="2"/>
  <c r="T6" i="2"/>
  <c r="T7" i="2"/>
  <c r="T8" i="2"/>
  <c r="T9" i="2"/>
  <c r="T10" i="2"/>
  <c r="T15" i="2"/>
  <c r="T3" i="9"/>
  <c r="A33" i="15"/>
  <c r="C33" i="15"/>
  <c r="D33" i="15"/>
  <c r="E33" i="15"/>
  <c r="F33" i="15"/>
  <c r="G33" i="15"/>
  <c r="H33" i="15"/>
  <c r="I33" i="15"/>
  <c r="J33" i="15"/>
  <c r="K33" i="15"/>
  <c r="L33" i="15"/>
  <c r="M33" i="15"/>
  <c r="A32" i="15"/>
  <c r="C32" i="15"/>
  <c r="D32" i="15"/>
  <c r="E32" i="15"/>
  <c r="F32" i="15"/>
  <c r="G32" i="15"/>
  <c r="H32" i="15"/>
  <c r="I32" i="15"/>
  <c r="J32" i="15"/>
  <c r="K32" i="15"/>
  <c r="L32" i="15"/>
  <c r="M32" i="15"/>
  <c r="N11" i="7"/>
  <c r="O11" i="7"/>
  <c r="N12" i="7"/>
  <c r="O12" i="7"/>
  <c r="R6" i="2"/>
  <c r="S6" i="2"/>
  <c r="R10" i="8"/>
  <c r="S10" i="8"/>
  <c r="R4" i="15"/>
  <c r="S4" i="15"/>
  <c r="R11" i="15"/>
  <c r="S11" i="15"/>
  <c r="R12" i="15"/>
  <c r="S12" i="15"/>
  <c r="R13" i="15"/>
  <c r="S13" i="15"/>
  <c r="R9" i="16"/>
  <c r="S9" i="16"/>
  <c r="R8" i="5"/>
  <c r="S8" i="5"/>
  <c r="R9" i="5"/>
  <c r="S9" i="5"/>
  <c r="R10" i="5"/>
  <c r="S10" i="5"/>
  <c r="R9" i="9"/>
  <c r="S9" i="9"/>
  <c r="R6" i="4"/>
  <c r="S6" i="4"/>
  <c r="R6" i="8"/>
  <c r="S6" i="8"/>
  <c r="R15" i="2"/>
  <c r="S15" i="2"/>
  <c r="S6" i="6"/>
  <c r="R6" i="6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O4" i="5"/>
  <c r="N4" i="5"/>
  <c r="M33" i="16"/>
  <c r="L33" i="16"/>
  <c r="K33" i="16"/>
  <c r="J33" i="16"/>
  <c r="I33" i="16"/>
  <c r="H33" i="16"/>
  <c r="G33" i="16"/>
  <c r="F33" i="16"/>
  <c r="E33" i="16"/>
  <c r="D33" i="16"/>
  <c r="C33" i="16"/>
  <c r="A33" i="16"/>
  <c r="M32" i="16"/>
  <c r="L32" i="16"/>
  <c r="K32" i="16"/>
  <c r="J32" i="16"/>
  <c r="I32" i="16"/>
  <c r="H32" i="16"/>
  <c r="G32" i="16"/>
  <c r="F32" i="16"/>
  <c r="E32" i="16"/>
  <c r="D32" i="16"/>
  <c r="C32" i="16"/>
  <c r="A32" i="16"/>
  <c r="M31" i="16"/>
  <c r="L31" i="16"/>
  <c r="K31" i="16"/>
  <c r="J31" i="16"/>
  <c r="I31" i="16"/>
  <c r="H31" i="16"/>
  <c r="G31" i="16"/>
  <c r="F31" i="16"/>
  <c r="E31" i="16"/>
  <c r="D31" i="16"/>
  <c r="C31" i="16"/>
  <c r="A31" i="16"/>
  <c r="M30" i="16"/>
  <c r="L30" i="16"/>
  <c r="K30" i="16"/>
  <c r="J30" i="16"/>
  <c r="I30" i="16"/>
  <c r="H30" i="16"/>
  <c r="G30" i="16"/>
  <c r="F30" i="16"/>
  <c r="E30" i="16"/>
  <c r="D30" i="16"/>
  <c r="C30" i="16"/>
  <c r="A30" i="16"/>
  <c r="M29" i="16"/>
  <c r="L29" i="16"/>
  <c r="K29" i="16"/>
  <c r="J29" i="16"/>
  <c r="I29" i="16"/>
  <c r="H29" i="16"/>
  <c r="G29" i="16"/>
  <c r="F29" i="16"/>
  <c r="E29" i="16"/>
  <c r="D29" i="16"/>
  <c r="C29" i="16"/>
  <c r="A29" i="16"/>
  <c r="M28" i="16"/>
  <c r="L28" i="16"/>
  <c r="K28" i="16"/>
  <c r="J28" i="16"/>
  <c r="I28" i="16"/>
  <c r="H28" i="16"/>
  <c r="G28" i="16"/>
  <c r="F28" i="16"/>
  <c r="E28" i="16"/>
  <c r="D28" i="16"/>
  <c r="C28" i="16"/>
  <c r="A28" i="16"/>
  <c r="M27" i="16"/>
  <c r="L27" i="16"/>
  <c r="K27" i="16"/>
  <c r="J27" i="16"/>
  <c r="I27" i="16"/>
  <c r="H27" i="16"/>
  <c r="G27" i="16"/>
  <c r="F27" i="16"/>
  <c r="E27" i="16"/>
  <c r="D27" i="16"/>
  <c r="C27" i="16"/>
  <c r="A27" i="16"/>
  <c r="M26" i="16"/>
  <c r="L26" i="16"/>
  <c r="K26" i="16"/>
  <c r="J26" i="16"/>
  <c r="I26" i="16"/>
  <c r="H26" i="16"/>
  <c r="G26" i="16"/>
  <c r="F26" i="16"/>
  <c r="E26" i="16"/>
  <c r="D26" i="16"/>
  <c r="C26" i="16"/>
  <c r="A26" i="16"/>
  <c r="M25" i="16"/>
  <c r="L25" i="16"/>
  <c r="K25" i="16"/>
  <c r="J25" i="16"/>
  <c r="I25" i="16"/>
  <c r="H25" i="16"/>
  <c r="G25" i="16"/>
  <c r="F25" i="16"/>
  <c r="E25" i="16"/>
  <c r="D25" i="16"/>
  <c r="C25" i="16"/>
  <c r="A25" i="16"/>
  <c r="M24" i="16"/>
  <c r="L24" i="16"/>
  <c r="K24" i="16"/>
  <c r="J24" i="16"/>
  <c r="I24" i="16"/>
  <c r="H24" i="16"/>
  <c r="G24" i="16"/>
  <c r="F24" i="16"/>
  <c r="E24" i="16"/>
  <c r="D24" i="16"/>
  <c r="C24" i="16"/>
  <c r="A24" i="16"/>
  <c r="M23" i="16"/>
  <c r="L23" i="16"/>
  <c r="K23" i="16"/>
  <c r="J23" i="16"/>
  <c r="I23" i="16"/>
  <c r="H23" i="16"/>
  <c r="G23" i="16"/>
  <c r="F23" i="16"/>
  <c r="E23" i="16"/>
  <c r="D23" i="16"/>
  <c r="C23" i="16"/>
  <c r="A23" i="16"/>
  <c r="M22" i="16"/>
  <c r="L22" i="16"/>
  <c r="K22" i="16"/>
  <c r="J22" i="16"/>
  <c r="I22" i="16"/>
  <c r="H22" i="16"/>
  <c r="G22" i="16"/>
  <c r="F22" i="16"/>
  <c r="E22" i="16"/>
  <c r="D22" i="16"/>
  <c r="C22" i="16"/>
  <c r="A22" i="16"/>
  <c r="O9" i="16"/>
  <c r="N9" i="16"/>
  <c r="O8" i="16"/>
  <c r="N8" i="16"/>
  <c r="O7" i="16"/>
  <c r="N7" i="16"/>
  <c r="O6" i="16"/>
  <c r="N6" i="16"/>
  <c r="O5" i="16"/>
  <c r="N5" i="16"/>
  <c r="O4" i="16"/>
  <c r="N4" i="16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M22" i="15"/>
  <c r="L22" i="15"/>
  <c r="K22" i="15"/>
  <c r="J22" i="15"/>
  <c r="I22" i="15"/>
  <c r="H22" i="15"/>
  <c r="G22" i="15"/>
  <c r="F22" i="15"/>
  <c r="E22" i="15"/>
  <c r="D22" i="15"/>
  <c r="C22" i="15"/>
  <c r="A22" i="15"/>
  <c r="M21" i="15"/>
  <c r="L21" i="15"/>
  <c r="K21" i="15"/>
  <c r="J21" i="15"/>
  <c r="I21" i="15"/>
  <c r="H21" i="15"/>
  <c r="G21" i="15"/>
  <c r="F21" i="15"/>
  <c r="E21" i="15"/>
  <c r="D21" i="15"/>
  <c r="C21" i="15"/>
  <c r="A21" i="15"/>
  <c r="A29" i="2"/>
  <c r="C29" i="2"/>
  <c r="D29" i="2"/>
  <c r="E29" i="2"/>
  <c r="F29" i="2"/>
  <c r="G29" i="2"/>
  <c r="H29" i="2"/>
  <c r="I29" i="2"/>
  <c r="J29" i="2"/>
  <c r="K29" i="2"/>
  <c r="L29" i="2"/>
  <c r="M29" i="2"/>
  <c r="A30" i="2"/>
  <c r="C30" i="2"/>
  <c r="D30" i="2"/>
  <c r="E30" i="2"/>
  <c r="F30" i="2"/>
  <c r="G30" i="2"/>
  <c r="H30" i="2"/>
  <c r="I30" i="2"/>
  <c r="J30" i="2"/>
  <c r="K30" i="2"/>
  <c r="L30" i="2"/>
  <c r="M30" i="2"/>
  <c r="A31" i="2"/>
  <c r="C31" i="2"/>
  <c r="D31" i="2"/>
  <c r="E31" i="2"/>
  <c r="F31" i="2"/>
  <c r="G31" i="2"/>
  <c r="H31" i="2"/>
  <c r="I31" i="2"/>
  <c r="J31" i="2"/>
  <c r="K31" i="2"/>
  <c r="L31" i="2"/>
  <c r="M31" i="2"/>
  <c r="A32" i="2"/>
  <c r="C32" i="2"/>
  <c r="D32" i="2"/>
  <c r="E32" i="2"/>
  <c r="F32" i="2"/>
  <c r="G32" i="2"/>
  <c r="H32" i="2"/>
  <c r="I32" i="2"/>
  <c r="J32" i="2"/>
  <c r="K32" i="2"/>
  <c r="L32" i="2"/>
  <c r="M32" i="2"/>
  <c r="N10" i="6"/>
  <c r="O10" i="6"/>
  <c r="N5" i="9"/>
  <c r="O5" i="9"/>
  <c r="N6" i="9"/>
  <c r="O6" i="9"/>
  <c r="N7" i="9"/>
  <c r="O7" i="9"/>
  <c r="N8" i="9"/>
  <c r="O8" i="9"/>
  <c r="N9" i="9"/>
  <c r="O9" i="9"/>
  <c r="N10" i="9"/>
  <c r="O10" i="9"/>
  <c r="N11" i="9"/>
  <c r="O11" i="9"/>
  <c r="N12" i="9"/>
  <c r="O12" i="9"/>
  <c r="O4" i="9"/>
  <c r="N4" i="9"/>
  <c r="N5" i="8"/>
  <c r="O5" i="8"/>
  <c r="N6" i="8"/>
  <c r="O6" i="8"/>
  <c r="N7" i="8"/>
  <c r="O7" i="8"/>
  <c r="N8" i="8"/>
  <c r="O8" i="8"/>
  <c r="N9" i="8"/>
  <c r="O9" i="8"/>
  <c r="N10" i="8"/>
  <c r="O10" i="8"/>
  <c r="O4" i="8"/>
  <c r="N4" i="8"/>
  <c r="N5" i="7"/>
  <c r="O5" i="7"/>
  <c r="N6" i="7"/>
  <c r="O6" i="7"/>
  <c r="N7" i="7"/>
  <c r="O7" i="7"/>
  <c r="N8" i="7"/>
  <c r="O8" i="7"/>
  <c r="N9" i="7"/>
  <c r="O9" i="7"/>
  <c r="N10" i="7"/>
  <c r="O10" i="7"/>
  <c r="O4" i="7"/>
  <c r="N4" i="7"/>
  <c r="N5" i="6"/>
  <c r="O5" i="6"/>
  <c r="N6" i="6"/>
  <c r="O6" i="6"/>
  <c r="N7" i="6"/>
  <c r="O7" i="6"/>
  <c r="N8" i="6"/>
  <c r="O8" i="6"/>
  <c r="N9" i="6"/>
  <c r="O9" i="6"/>
  <c r="O4" i="6"/>
  <c r="N4" i="6"/>
  <c r="O5" i="2"/>
  <c r="O6" i="2"/>
  <c r="O7" i="2"/>
  <c r="O8" i="2"/>
  <c r="O9" i="2"/>
  <c r="O10" i="2"/>
  <c r="O4" i="2"/>
  <c r="N5" i="2"/>
  <c r="N6" i="2"/>
  <c r="N7" i="2"/>
  <c r="N8" i="2"/>
  <c r="N9" i="2"/>
  <c r="N10" i="2"/>
  <c r="N4" i="2"/>
  <c r="O5" i="4"/>
  <c r="O6" i="4"/>
  <c r="O7" i="4"/>
  <c r="O8" i="4"/>
  <c r="O9" i="4"/>
  <c r="O10" i="4"/>
  <c r="O4" i="4"/>
  <c r="N5" i="4"/>
  <c r="N6" i="4"/>
  <c r="N7" i="4"/>
  <c r="N8" i="4"/>
  <c r="N9" i="4"/>
  <c r="N10" i="4"/>
  <c r="N4" i="4"/>
  <c r="C20" i="2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A30" i="6"/>
  <c r="C30" i="6"/>
  <c r="D30" i="6"/>
  <c r="E30" i="6"/>
  <c r="F30" i="6"/>
  <c r="G30" i="6"/>
  <c r="H30" i="6"/>
  <c r="I30" i="6"/>
  <c r="J30" i="6"/>
  <c r="K30" i="6"/>
  <c r="L30" i="6"/>
  <c r="M30" i="6"/>
  <c r="M35" i="9"/>
  <c r="L35" i="9"/>
  <c r="K35" i="9"/>
  <c r="J35" i="9"/>
  <c r="I35" i="9"/>
  <c r="H35" i="9"/>
  <c r="G35" i="9"/>
  <c r="F35" i="9"/>
  <c r="E35" i="9"/>
  <c r="D35" i="9"/>
  <c r="C35" i="9"/>
  <c r="A35" i="9"/>
  <c r="M34" i="9"/>
  <c r="L34" i="9"/>
  <c r="K34" i="9"/>
  <c r="J34" i="9"/>
  <c r="I34" i="9"/>
  <c r="H34" i="9"/>
  <c r="G34" i="9"/>
  <c r="F34" i="9"/>
  <c r="E34" i="9"/>
  <c r="D34" i="9"/>
  <c r="C34" i="9"/>
  <c r="A34" i="9"/>
  <c r="M33" i="9"/>
  <c r="L33" i="9"/>
  <c r="K33" i="9"/>
  <c r="J33" i="9"/>
  <c r="I33" i="9"/>
  <c r="H33" i="9"/>
  <c r="G33" i="9"/>
  <c r="F33" i="9"/>
  <c r="E33" i="9"/>
  <c r="D33" i="9"/>
  <c r="C33" i="9"/>
  <c r="A33" i="9"/>
  <c r="M32" i="9"/>
  <c r="L32" i="9"/>
  <c r="K32" i="9"/>
  <c r="J32" i="9"/>
  <c r="I32" i="9"/>
  <c r="H32" i="9"/>
  <c r="G32" i="9"/>
  <c r="F32" i="9"/>
  <c r="E32" i="9"/>
  <c r="D32" i="9"/>
  <c r="C32" i="9"/>
  <c r="A32" i="9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33" i="8"/>
  <c r="L33" i="8"/>
  <c r="K33" i="8"/>
  <c r="J33" i="8"/>
  <c r="I33" i="8"/>
  <c r="H33" i="8"/>
  <c r="G33" i="8"/>
  <c r="F33" i="8"/>
  <c r="E33" i="8"/>
  <c r="D33" i="8"/>
  <c r="C33" i="8"/>
  <c r="A33" i="8"/>
  <c r="M32" i="8"/>
  <c r="L32" i="8"/>
  <c r="K32" i="8"/>
  <c r="J32" i="8"/>
  <c r="I32" i="8"/>
  <c r="H32" i="8"/>
  <c r="G32" i="8"/>
  <c r="F32" i="8"/>
  <c r="E32" i="8"/>
  <c r="D32" i="8"/>
  <c r="C32" i="8"/>
  <c r="A32" i="8"/>
  <c r="M31" i="8"/>
  <c r="L31" i="8"/>
  <c r="K31" i="8"/>
  <c r="J31" i="8"/>
  <c r="I31" i="8"/>
  <c r="H31" i="8"/>
  <c r="G31" i="8"/>
  <c r="F31" i="8"/>
  <c r="E31" i="8"/>
  <c r="D31" i="8"/>
  <c r="C31" i="8"/>
  <c r="A31" i="8"/>
  <c r="M30" i="8"/>
  <c r="L30" i="8"/>
  <c r="K30" i="8"/>
  <c r="J30" i="8"/>
  <c r="I30" i="8"/>
  <c r="H30" i="8"/>
  <c r="G30" i="8"/>
  <c r="F30" i="8"/>
  <c r="E30" i="8"/>
  <c r="D30" i="8"/>
  <c r="C30" i="8"/>
  <c r="A30" i="8"/>
  <c r="M29" i="8"/>
  <c r="L29" i="8"/>
  <c r="K29" i="8"/>
  <c r="J29" i="8"/>
  <c r="I29" i="8"/>
  <c r="H29" i="8"/>
  <c r="G29" i="8"/>
  <c r="F29" i="8"/>
  <c r="E29" i="8"/>
  <c r="D29" i="8"/>
  <c r="C29" i="8"/>
  <c r="A29" i="8"/>
  <c r="M28" i="8"/>
  <c r="L28" i="8"/>
  <c r="K28" i="8"/>
  <c r="J28" i="8"/>
  <c r="I28" i="8"/>
  <c r="H28" i="8"/>
  <c r="G28" i="8"/>
  <c r="F28" i="8"/>
  <c r="E28" i="8"/>
  <c r="D28" i="8"/>
  <c r="C28" i="8"/>
  <c r="A28" i="8"/>
  <c r="M27" i="8"/>
  <c r="L27" i="8"/>
  <c r="K27" i="8"/>
  <c r="J27" i="8"/>
  <c r="I27" i="8"/>
  <c r="H27" i="8"/>
  <c r="G27" i="8"/>
  <c r="F27" i="8"/>
  <c r="E27" i="8"/>
  <c r="D27" i="8"/>
  <c r="C27" i="8"/>
  <c r="A27" i="8"/>
  <c r="M26" i="8"/>
  <c r="L26" i="8"/>
  <c r="K26" i="8"/>
  <c r="J26" i="8"/>
  <c r="I26" i="8"/>
  <c r="H26" i="8"/>
  <c r="G26" i="8"/>
  <c r="F26" i="8"/>
  <c r="E26" i="8"/>
  <c r="D26" i="8"/>
  <c r="C26" i="8"/>
  <c r="A26" i="8"/>
  <c r="M25" i="8"/>
  <c r="L25" i="8"/>
  <c r="K25" i="8"/>
  <c r="J25" i="8"/>
  <c r="I25" i="8"/>
  <c r="H25" i="8"/>
  <c r="G25" i="8"/>
  <c r="F25" i="8"/>
  <c r="E25" i="8"/>
  <c r="D25" i="8"/>
  <c r="C25" i="8"/>
  <c r="A25" i="8"/>
  <c r="M24" i="8"/>
  <c r="L24" i="8"/>
  <c r="K24" i="8"/>
  <c r="J24" i="8"/>
  <c r="I24" i="8"/>
  <c r="H24" i="8"/>
  <c r="G24" i="8"/>
  <c r="F24" i="8"/>
  <c r="E24" i="8"/>
  <c r="D24" i="8"/>
  <c r="C24" i="8"/>
  <c r="A24" i="8"/>
  <c r="M40" i="7"/>
  <c r="L40" i="7"/>
  <c r="K40" i="7"/>
  <c r="J40" i="7"/>
  <c r="I40" i="7"/>
  <c r="H40" i="7"/>
  <c r="G40" i="7"/>
  <c r="F40" i="7"/>
  <c r="E40" i="7"/>
  <c r="D40" i="7"/>
  <c r="C40" i="7"/>
  <c r="A40" i="7"/>
  <c r="M39" i="7"/>
  <c r="L39" i="7"/>
  <c r="K39" i="7"/>
  <c r="J39" i="7"/>
  <c r="I39" i="7"/>
  <c r="H39" i="7"/>
  <c r="G39" i="7"/>
  <c r="F39" i="7"/>
  <c r="E39" i="7"/>
  <c r="D39" i="7"/>
  <c r="C39" i="7"/>
  <c r="A39" i="7"/>
  <c r="M38" i="7"/>
  <c r="L38" i="7"/>
  <c r="K38" i="7"/>
  <c r="J38" i="7"/>
  <c r="I38" i="7"/>
  <c r="H38" i="7"/>
  <c r="G38" i="7"/>
  <c r="F38" i="7"/>
  <c r="E38" i="7"/>
  <c r="D38" i="7"/>
  <c r="C38" i="7"/>
  <c r="A38" i="7"/>
  <c r="M37" i="7"/>
  <c r="L37" i="7"/>
  <c r="K37" i="7"/>
  <c r="J37" i="7"/>
  <c r="I37" i="7"/>
  <c r="H37" i="7"/>
  <c r="G37" i="7"/>
  <c r="F37" i="7"/>
  <c r="E37" i="7"/>
  <c r="D37" i="7"/>
  <c r="C37" i="7"/>
  <c r="A37" i="7"/>
  <c r="M36" i="7"/>
  <c r="L36" i="7"/>
  <c r="K36" i="7"/>
  <c r="J36" i="7"/>
  <c r="I36" i="7"/>
  <c r="H36" i="7"/>
  <c r="G36" i="7"/>
  <c r="F36" i="7"/>
  <c r="E36" i="7"/>
  <c r="D36" i="7"/>
  <c r="C36" i="7"/>
  <c r="A36" i="7"/>
  <c r="M35" i="7"/>
  <c r="L35" i="7"/>
  <c r="K35" i="7"/>
  <c r="J35" i="7"/>
  <c r="I35" i="7"/>
  <c r="H35" i="7"/>
  <c r="G35" i="7"/>
  <c r="F35" i="7"/>
  <c r="E35" i="7"/>
  <c r="D35" i="7"/>
  <c r="C35" i="7"/>
  <c r="A35" i="7"/>
  <c r="M34" i="7"/>
  <c r="L34" i="7"/>
  <c r="K34" i="7"/>
  <c r="J34" i="7"/>
  <c r="I34" i="7"/>
  <c r="H34" i="7"/>
  <c r="G34" i="7"/>
  <c r="F34" i="7"/>
  <c r="E34" i="7"/>
  <c r="D34" i="7"/>
  <c r="C34" i="7"/>
  <c r="A34" i="7"/>
  <c r="M33" i="7"/>
  <c r="L33" i="7"/>
  <c r="K33" i="7"/>
  <c r="J33" i="7"/>
  <c r="I33" i="7"/>
  <c r="H33" i="7"/>
  <c r="G33" i="7"/>
  <c r="F33" i="7"/>
  <c r="E33" i="7"/>
  <c r="D33" i="7"/>
  <c r="C33" i="7"/>
  <c r="A33" i="7"/>
  <c r="M32" i="7"/>
  <c r="L32" i="7"/>
  <c r="K32" i="7"/>
  <c r="J32" i="7"/>
  <c r="I32" i="7"/>
  <c r="H32" i="7"/>
  <c r="G32" i="7"/>
  <c r="F32" i="7"/>
  <c r="E32" i="7"/>
  <c r="D32" i="7"/>
  <c r="C32" i="7"/>
  <c r="A32" i="7"/>
  <c r="M31" i="7"/>
  <c r="L31" i="7"/>
  <c r="K31" i="7"/>
  <c r="J31" i="7"/>
  <c r="I31" i="7"/>
  <c r="H31" i="7"/>
  <c r="G31" i="7"/>
  <c r="F31" i="7"/>
  <c r="E31" i="7"/>
  <c r="D31" i="7"/>
  <c r="C31" i="7"/>
  <c r="A31" i="7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C32" i="4"/>
  <c r="D32" i="4"/>
  <c r="E32" i="4"/>
  <c r="F32" i="4"/>
  <c r="G32" i="4"/>
  <c r="H32" i="4"/>
  <c r="I32" i="4"/>
  <c r="J32" i="4"/>
  <c r="K32" i="4"/>
  <c r="L32" i="4"/>
  <c r="M32" i="4"/>
  <c r="C36" i="5"/>
  <c r="D36" i="5"/>
  <c r="E36" i="5"/>
  <c r="F36" i="5"/>
  <c r="G36" i="5"/>
  <c r="H36" i="5"/>
  <c r="I36" i="5"/>
  <c r="J36" i="5"/>
  <c r="K36" i="5"/>
  <c r="L36" i="5"/>
  <c r="M36" i="5"/>
  <c r="C37" i="5"/>
  <c r="D37" i="5"/>
  <c r="E37" i="5"/>
  <c r="F37" i="5"/>
  <c r="G37" i="5"/>
  <c r="H37" i="5"/>
  <c r="I37" i="5"/>
  <c r="J37" i="5"/>
  <c r="K37" i="5"/>
  <c r="L37" i="5"/>
  <c r="M37" i="5"/>
  <c r="C38" i="5"/>
  <c r="D38" i="5"/>
  <c r="E38" i="5"/>
  <c r="F38" i="5"/>
  <c r="G38" i="5"/>
  <c r="H38" i="5"/>
  <c r="I38" i="5"/>
  <c r="J38" i="5"/>
  <c r="K38" i="5"/>
  <c r="L38" i="5"/>
  <c r="M38" i="5"/>
  <c r="M21" i="6"/>
  <c r="L21" i="6"/>
  <c r="K21" i="6"/>
  <c r="J21" i="6"/>
  <c r="I21" i="6"/>
  <c r="H21" i="6"/>
  <c r="G21" i="6"/>
  <c r="F21" i="6"/>
  <c r="E21" i="6"/>
  <c r="D21" i="6"/>
  <c r="C21" i="6"/>
  <c r="A21" i="6"/>
  <c r="A38" i="5"/>
  <c r="A37" i="5"/>
  <c r="A36" i="5"/>
  <c r="M35" i="5"/>
  <c r="L35" i="5"/>
  <c r="K35" i="5"/>
  <c r="J35" i="5"/>
  <c r="I35" i="5"/>
  <c r="H35" i="5"/>
  <c r="G35" i="5"/>
  <c r="F35" i="5"/>
  <c r="E35" i="5"/>
  <c r="D35" i="5"/>
  <c r="C35" i="5"/>
  <c r="A35" i="5"/>
  <c r="M34" i="5"/>
  <c r="L34" i="5"/>
  <c r="K34" i="5"/>
  <c r="J34" i="5"/>
  <c r="I34" i="5"/>
  <c r="H34" i="5"/>
  <c r="G34" i="5"/>
  <c r="F34" i="5"/>
  <c r="E34" i="5"/>
  <c r="D34" i="5"/>
  <c r="C34" i="5"/>
  <c r="A34" i="5"/>
  <c r="M33" i="5"/>
  <c r="L33" i="5"/>
  <c r="K33" i="5"/>
  <c r="J33" i="5"/>
  <c r="I33" i="5"/>
  <c r="H33" i="5"/>
  <c r="G33" i="5"/>
  <c r="F33" i="5"/>
  <c r="E33" i="5"/>
  <c r="D33" i="5"/>
  <c r="C33" i="5"/>
  <c r="A33" i="5"/>
  <c r="M32" i="5"/>
  <c r="L32" i="5"/>
  <c r="K32" i="5"/>
  <c r="J32" i="5"/>
  <c r="I32" i="5"/>
  <c r="H32" i="5"/>
  <c r="G32" i="5"/>
  <c r="F32" i="5"/>
  <c r="E32" i="5"/>
  <c r="D32" i="5"/>
  <c r="C32" i="5"/>
  <c r="A32" i="5"/>
  <c r="M31" i="5"/>
  <c r="L31" i="5"/>
  <c r="K31" i="5"/>
  <c r="J31" i="5"/>
  <c r="I31" i="5"/>
  <c r="H31" i="5"/>
  <c r="G31" i="5"/>
  <c r="F31" i="5"/>
  <c r="E31" i="5"/>
  <c r="D31" i="5"/>
  <c r="C31" i="5"/>
  <c r="A31" i="5"/>
  <c r="M30" i="5"/>
  <c r="L30" i="5"/>
  <c r="K30" i="5"/>
  <c r="J30" i="5"/>
  <c r="I30" i="5"/>
  <c r="H30" i="5"/>
  <c r="G30" i="5"/>
  <c r="F30" i="5"/>
  <c r="E30" i="5"/>
  <c r="D30" i="5"/>
  <c r="C30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A32" i="4"/>
  <c r="M31" i="4"/>
  <c r="L31" i="4"/>
  <c r="K31" i="4"/>
  <c r="J31" i="4"/>
  <c r="I31" i="4"/>
  <c r="H31" i="4"/>
  <c r="G31" i="4"/>
  <c r="F31" i="4"/>
  <c r="E31" i="4"/>
  <c r="D31" i="4"/>
  <c r="C31" i="4"/>
  <c r="A31" i="4"/>
  <c r="M30" i="4"/>
  <c r="L30" i="4"/>
  <c r="K30" i="4"/>
  <c r="J30" i="4"/>
  <c r="I30" i="4"/>
  <c r="H30" i="4"/>
  <c r="G30" i="4"/>
  <c r="F30" i="4"/>
  <c r="E30" i="4"/>
  <c r="D30" i="4"/>
  <c r="C30" i="4"/>
  <c r="A30" i="4"/>
  <c r="M29" i="4"/>
  <c r="L29" i="4"/>
  <c r="K29" i="4"/>
  <c r="J29" i="4"/>
  <c r="I29" i="4"/>
  <c r="H29" i="4"/>
  <c r="G29" i="4"/>
  <c r="F29" i="4"/>
  <c r="E29" i="4"/>
  <c r="D29" i="4"/>
  <c r="C29" i="4"/>
  <c r="A29" i="4"/>
  <c r="M28" i="4"/>
  <c r="L28" i="4"/>
  <c r="K28" i="4"/>
  <c r="J28" i="4"/>
  <c r="I28" i="4"/>
  <c r="H28" i="4"/>
  <c r="G28" i="4"/>
  <c r="F28" i="4"/>
  <c r="E28" i="4"/>
  <c r="D28" i="4"/>
  <c r="C28" i="4"/>
  <c r="A28" i="4"/>
  <c r="M27" i="4"/>
  <c r="L27" i="4"/>
  <c r="K27" i="4"/>
  <c r="J27" i="4"/>
  <c r="I27" i="4"/>
  <c r="H27" i="4"/>
  <c r="G27" i="4"/>
  <c r="F27" i="4"/>
  <c r="E27" i="4"/>
  <c r="D27" i="4"/>
  <c r="C27" i="4"/>
  <c r="A27" i="4"/>
  <c r="M26" i="4"/>
  <c r="L26" i="4"/>
  <c r="K26" i="4"/>
  <c r="J26" i="4"/>
  <c r="I26" i="4"/>
  <c r="H26" i="4"/>
  <c r="G26" i="4"/>
  <c r="F26" i="4"/>
  <c r="E26" i="4"/>
  <c r="D26" i="4"/>
  <c r="C26" i="4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M24" i="4"/>
  <c r="L24" i="4"/>
  <c r="K24" i="4"/>
  <c r="J24" i="4"/>
  <c r="I24" i="4"/>
  <c r="H24" i="4"/>
  <c r="G24" i="4"/>
  <c r="F24" i="4"/>
  <c r="E24" i="4"/>
  <c r="D24" i="4"/>
  <c r="C24" i="4"/>
  <c r="A24" i="4"/>
  <c r="M23" i="4"/>
  <c r="L23" i="4"/>
  <c r="K23" i="4"/>
  <c r="J23" i="4"/>
  <c r="I23" i="4"/>
  <c r="H23" i="4"/>
  <c r="G23" i="4"/>
  <c r="F23" i="4"/>
  <c r="E23" i="4"/>
  <c r="D23" i="4"/>
  <c r="C23" i="4"/>
  <c r="A23" i="4"/>
  <c r="D20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E20" i="2"/>
  <c r="F20" i="2"/>
  <c r="G20" i="2"/>
  <c r="H20" i="2"/>
  <c r="I20" i="2"/>
  <c r="J20" i="2"/>
  <c r="K20" i="2"/>
  <c r="L20" i="2"/>
  <c r="M20" i="2"/>
  <c r="A21" i="2"/>
  <c r="A22" i="2"/>
  <c r="A23" i="2"/>
  <c r="A24" i="2"/>
  <c r="A25" i="2"/>
  <c r="A26" i="2"/>
  <c r="A27" i="2"/>
  <c r="A28" i="2"/>
  <c r="A20" i="2"/>
  <c r="P14" i="4" l="1"/>
  <c r="P5" i="4"/>
  <c r="P8" i="4"/>
  <c r="P9" i="9"/>
  <c r="P4" i="5"/>
  <c r="P6" i="2"/>
  <c r="P12" i="9"/>
  <c r="P15" i="4"/>
  <c r="P10" i="4"/>
  <c r="P10" i="2"/>
  <c r="P8" i="5"/>
  <c r="P7" i="2"/>
  <c r="P7" i="9"/>
  <c r="P10" i="9"/>
  <c r="P7" i="16"/>
  <c r="P5" i="16"/>
  <c r="P11" i="2"/>
  <c r="P11" i="5"/>
  <c r="P13" i="5"/>
  <c r="P10" i="17"/>
  <c r="P13" i="17"/>
  <c r="P6" i="9"/>
  <c r="P13" i="9"/>
  <c r="P5" i="9"/>
  <c r="P4" i="9"/>
  <c r="P4" i="16"/>
  <c r="P10" i="16"/>
  <c r="P9" i="7"/>
  <c r="P6" i="6"/>
  <c r="P8" i="8"/>
  <c r="P4" i="8"/>
  <c r="P9" i="8"/>
  <c r="P12" i="4"/>
  <c r="P4" i="4"/>
  <c r="P7" i="4"/>
  <c r="P13" i="4"/>
  <c r="P9" i="4"/>
  <c r="P11" i="4"/>
  <c r="P12" i="5"/>
  <c r="P11" i="16"/>
  <c r="P6" i="16"/>
  <c r="P12" i="16"/>
  <c r="P8" i="16"/>
  <c r="P8" i="7"/>
  <c r="P10" i="7"/>
  <c r="P7" i="6"/>
  <c r="P11" i="6"/>
  <c r="P12" i="6"/>
  <c r="P5" i="8"/>
  <c r="P11" i="8"/>
  <c r="P10" i="8"/>
  <c r="P6" i="8"/>
  <c r="P12" i="15"/>
  <c r="P9" i="2"/>
  <c r="P8" i="17"/>
  <c r="P5" i="17"/>
  <c r="P7" i="17"/>
  <c r="P6" i="17"/>
  <c r="P9" i="5"/>
  <c r="P11" i="9"/>
  <c r="P8" i="9"/>
  <c r="P9" i="16"/>
  <c r="P7" i="8"/>
  <c r="P16" i="4"/>
  <c r="P6" i="4"/>
  <c r="P8" i="2"/>
  <c r="P5" i="2"/>
  <c r="P10" i="5"/>
  <c r="P5" i="5"/>
  <c r="P7" i="5"/>
  <c r="P6" i="5"/>
  <c r="P11" i="17"/>
  <c r="P4" i="17"/>
  <c r="P9" i="17"/>
  <c r="P12" i="17"/>
  <c r="P5" i="7"/>
  <c r="P12" i="7"/>
  <c r="P6" i="7"/>
  <c r="P11" i="7"/>
  <c r="P13" i="7"/>
  <c r="P9" i="6"/>
  <c r="P5" i="6"/>
  <c r="P8" i="6"/>
  <c r="P7" i="15"/>
  <c r="P11" i="15"/>
  <c r="P5" i="15"/>
  <c r="P8" i="15"/>
  <c r="P13" i="15"/>
  <c r="P6" i="15"/>
  <c r="P4" i="15"/>
  <c r="P10" i="15"/>
  <c r="P9" i="15"/>
  <c r="P4" i="6"/>
  <c r="P7" i="7"/>
  <c r="P4" i="7"/>
</calcChain>
</file>

<file path=xl/sharedStrings.xml><?xml version="1.0" encoding="utf-8"?>
<sst xmlns="http://schemas.openxmlformats.org/spreadsheetml/2006/main" count="1756" uniqueCount="432">
  <si>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</si>
  <si>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</si>
  <si>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</si>
  <si>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</si>
  <si>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</si>
  <si>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</si>
  <si>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</si>
  <si>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</si>
  <si>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</si>
  <si>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</si>
  <si>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</si>
  <si>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</si>
  <si>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</si>
  <si>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</si>
  <si>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</si>
  <si>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</si>
  <si>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</si>
  <si>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</si>
  <si>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</si>
  <si>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</si>
  <si>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</si>
  <si>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</si>
  <si>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</si>
  <si>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</si>
  <si>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</si>
  <si>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</si>
  <si>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</si>
  <si>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</si>
  <si>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</si>
  <si>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</si>
  <si>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</si>
  <si>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</si>
  <si>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</si>
  <si>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Robo Pandas</t>
  </si>
  <si>
    <t>The Revolution</t>
  </si>
  <si>
    <t>Aaron Baguley</t>
  </si>
  <si>
    <t>Brian Christensen</t>
  </si>
  <si>
    <t>Leigh Morgan</t>
  </si>
  <si>
    <t>Division 3 League Leader totals</t>
  </si>
  <si>
    <t>IA</t>
  </si>
  <si>
    <t>Grand Total</t>
  </si>
  <si>
    <t>Injury Attendance</t>
  </si>
  <si>
    <t>Game eligibility</t>
  </si>
  <si>
    <t>Matt Ward</t>
  </si>
  <si>
    <t>Anthony Brown</t>
  </si>
  <si>
    <t>Stallions</t>
  </si>
  <si>
    <t>Anwar Arif</t>
  </si>
  <si>
    <t>Jake Lauritz</t>
  </si>
  <si>
    <t>Brodie Peek</t>
  </si>
  <si>
    <t>Nicholas Biddle</t>
  </si>
  <si>
    <t>Michael Wilson</t>
  </si>
  <si>
    <t>CPR</t>
  </si>
  <si>
    <t>Poistive</t>
  </si>
  <si>
    <t>Negative</t>
  </si>
  <si>
    <t>CPL Proficiency Rating  (CPR)</t>
  </si>
  <si>
    <t>Connor Stien</t>
  </si>
  <si>
    <t>Matt Northcott</t>
  </si>
  <si>
    <t>Baitong Ballers</t>
  </si>
  <si>
    <t>Alex Bell-Rowe</t>
  </si>
  <si>
    <t>Arthur Richardson</t>
  </si>
  <si>
    <t>Robert Clear</t>
  </si>
  <si>
    <t>Ryan Leonard</t>
  </si>
  <si>
    <t>Raiders</t>
  </si>
  <si>
    <t>Ben Doyle</t>
  </si>
  <si>
    <t>Nik Radulovich</t>
  </si>
  <si>
    <t>Paule Radulovich</t>
  </si>
  <si>
    <t>Jonathan Lang</t>
  </si>
  <si>
    <t>Billy Brine</t>
  </si>
  <si>
    <t>Edward Craft</t>
  </si>
  <si>
    <t>WaterMalones</t>
  </si>
  <si>
    <t>Paul Hamilton</t>
  </si>
  <si>
    <t>Todd Nebauer</t>
  </si>
  <si>
    <t>Dat Nguyen</t>
  </si>
  <si>
    <t>Gian-Carlo Montaos</t>
  </si>
  <si>
    <t>Ethan Sharp</t>
  </si>
  <si>
    <t>Ryan Williams</t>
  </si>
  <si>
    <t>Zac Brill-Luck</t>
  </si>
  <si>
    <t>Aiden McLean</t>
  </si>
  <si>
    <t>Jake Whatman</t>
  </si>
  <si>
    <t>Jack Milton</t>
  </si>
  <si>
    <t>Josh Ramesh</t>
  </si>
  <si>
    <t>Josh Williams</t>
  </si>
  <si>
    <t>All4Show</t>
  </si>
  <si>
    <t>Matthew Breen</t>
  </si>
  <si>
    <t>Jacob McCarthy</t>
  </si>
  <si>
    <t>Mick Lees</t>
  </si>
  <si>
    <t>Jack Street</t>
  </si>
  <si>
    <t>Steven Perkov</t>
  </si>
  <si>
    <t>Josh Sewell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</si>
  <si>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</si>
  <si>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</si>
  <si>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</si>
  <si>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</si>
  <si>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</si>
  <si>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</si>
  <si>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</si>
  <si>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</si>
  <si>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</si>
  <si>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</si>
  <si>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</si>
  <si>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</si>
  <si>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</si>
  <si>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</si>
  <si>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</si>
  <si>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</si>
  <si>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</si>
  <si>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</si>
  <si>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</si>
  <si>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</si>
  <si>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</si>
  <si>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</si>
  <si>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</si>
  <si>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</si>
  <si>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</si>
  <si>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</si>
  <si>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</si>
  <si>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</si>
  <si>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</si>
  <si>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</si>
  <si>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</si>
  <si>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</si>
  <si>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</si>
  <si>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</si>
  <si>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</si>
  <si>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</si>
  <si>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</si>
  <si>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</si>
  <si>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</si>
  <si>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</si>
  <si>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</si>
  <si>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</si>
  <si>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</si>
  <si>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</si>
  <si>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</si>
  <si>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</si>
  <si>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</si>
  <si>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</si>
  <si>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</si>
  <si>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</si>
  <si>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</si>
  <si>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</si>
  <si>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</si>
  <si>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</si>
  <si>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</si>
  <si>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</si>
  <si>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</si>
  <si>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</si>
  <si>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</si>
  <si>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</si>
  <si>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</si>
  <si>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</si>
  <si>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</si>
  <si>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</si>
  <si>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</si>
  <si>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</si>
  <si>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</si>
  <si>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</si>
  <si>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</si>
  <si>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</si>
  <si>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</si>
  <si>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</si>
  <si>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</si>
  <si>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</si>
  <si>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</si>
  <si>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</si>
  <si>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</si>
  <si>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</si>
  <si>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</si>
  <si>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</si>
  <si>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</si>
  <si>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</si>
  <si>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</si>
  <si>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</si>
  <si>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</si>
  <si>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</si>
  <si>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</si>
  <si>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</si>
  <si>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</si>
  <si>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</si>
  <si>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</si>
  <si>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</si>
  <si>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</si>
  <si>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</si>
  <si>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</si>
  <si>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</si>
  <si>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</si>
  <si>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</si>
  <si>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</si>
  <si>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Paul Horsfall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</si>
  <si>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</si>
  <si>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</si>
  <si>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</si>
  <si>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</si>
  <si>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</si>
  <si>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</si>
  <si>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</si>
  <si>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</si>
  <si>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</si>
  <si>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</si>
  <si>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</si>
  <si>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</si>
  <si>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</si>
  <si>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</si>
  <si>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</si>
  <si>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</si>
  <si>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</si>
  <si>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</si>
  <si>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</si>
  <si>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</si>
  <si>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</si>
  <si>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</si>
  <si>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</si>
  <si>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</si>
  <si>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</si>
  <si>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</si>
  <si>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</si>
  <si>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</si>
  <si>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</si>
  <si>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</si>
  <si>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</si>
  <si>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</si>
  <si>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</si>
  <si>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</si>
  <si>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</si>
  <si>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</si>
  <si>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</si>
  <si>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</si>
  <si>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</si>
  <si>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</si>
  <si>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</si>
  <si>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</si>
  <si>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</si>
  <si>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</si>
  <si>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</si>
  <si>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</si>
  <si>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Brad Manzanillo</t>
  </si>
  <si>
    <t>Declan Kain</t>
  </si>
  <si>
    <t>Ewen Kennedy</t>
  </si>
  <si>
    <t>Flyn Briskey</t>
  </si>
  <si>
    <t>Flynn Attard</t>
  </si>
  <si>
    <t>Jordan Smith</t>
  </si>
  <si>
    <t>Nghia Tran</t>
  </si>
  <si>
    <t>Samuel Colosimo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</si>
  <si>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</si>
  <si>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</si>
  <si>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</si>
  <si>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</si>
  <si>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</si>
  <si>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</si>
  <si>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</si>
  <si>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</si>
  <si>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</si>
  <si>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</si>
  <si>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</si>
  <si>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</si>
  <si>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</si>
  <si>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</si>
  <si>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</si>
  <si>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</si>
  <si>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</si>
  <si>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</si>
  <si>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</si>
  <si>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</si>
  <si>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</si>
  <si>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</si>
  <si>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</si>
  <si>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</si>
  <si>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</si>
  <si>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</si>
  <si>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</si>
  <si>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</si>
  <si>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</si>
  <si>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</si>
  <si>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</si>
  <si>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</si>
  <si>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</si>
  <si>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</si>
  <si>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</si>
  <si>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</si>
  <si>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</si>
  <si>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</si>
  <si>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</si>
  <si>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</si>
  <si>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</si>
  <si>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</si>
  <si>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</si>
  <si>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</si>
  <si>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</si>
  <si>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</si>
  <si>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</si>
  <si>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</si>
  <si>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</si>
  <si>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</si>
  <si>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</si>
  <si>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</si>
  <si>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</si>
  <si>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</si>
  <si>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</si>
  <si>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</si>
  <si>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</si>
  <si>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</si>
  <si>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</si>
  <si>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</si>
  <si>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</si>
  <si>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</si>
  <si>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</si>
  <si>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</si>
  <si>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</si>
  <si>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</si>
  <si>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</si>
  <si>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</si>
  <si>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</si>
  <si>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</si>
  <si>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</si>
  <si>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</si>
  <si>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</si>
  <si>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</si>
  <si>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</si>
  <si>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Tony Fleming</t>
  </si>
  <si>
    <t>Hayden Trill</t>
  </si>
  <si>
    <t>Seymour Isip</t>
  </si>
  <si>
    <t>minimum 14 games required for finals eligibility</t>
  </si>
  <si>
    <t>Thunder</t>
  </si>
  <si>
    <t>minimum 13 games required for finals eligibility</t>
  </si>
  <si>
    <t>Chris Brown</t>
  </si>
  <si>
    <t>Abobaker Ugool</t>
  </si>
  <si>
    <t>Shane Turner</t>
  </si>
  <si>
    <t>Todd Gregory</t>
  </si>
  <si>
    <t>Daniel Sheehan</t>
  </si>
  <si>
    <t>Trent Naden</t>
  </si>
  <si>
    <t>Travis Naden</t>
  </si>
  <si>
    <t>Isaac Cregan</t>
  </si>
  <si>
    <t>Nathan Hoitink</t>
  </si>
  <si>
    <t>Bradley Matheson</t>
  </si>
  <si>
    <t>Brendan Willingham</t>
  </si>
  <si>
    <t>Val Baxter</t>
  </si>
  <si>
    <t>James Stevens</t>
  </si>
  <si>
    <t>Damien Burns</t>
  </si>
  <si>
    <t>Daniel Beames</t>
  </si>
  <si>
    <t>Matthew Lovett</t>
  </si>
  <si>
    <t>Will Jiang</t>
  </si>
  <si>
    <t>Todd Matthews</t>
  </si>
  <si>
    <t>Zach Dowse</t>
  </si>
  <si>
    <t>Darren Beer</t>
  </si>
  <si>
    <t>Alex Block</t>
  </si>
  <si>
    <t>James Robinson</t>
  </si>
  <si>
    <t>Nick Ramirez</t>
  </si>
  <si>
    <t>Rob Whild</t>
  </si>
  <si>
    <t>Terence Bakkum</t>
  </si>
  <si>
    <t>Mitchell Grant</t>
  </si>
  <si>
    <t>Travis Ey</t>
  </si>
  <si>
    <t>Marv Kumar</t>
  </si>
  <si>
    <t>Jack Statton</t>
  </si>
  <si>
    <t>Lachlan Macalister</t>
  </si>
  <si>
    <t>Phillip Jonas</t>
  </si>
  <si>
    <t>Sam Richardson</t>
  </si>
  <si>
    <t>Jay Hernandez</t>
  </si>
  <si>
    <t>Jay Fernandez</t>
  </si>
  <si>
    <t>Owls 3</t>
  </si>
  <si>
    <t>Curtis Lasaveric</t>
  </si>
  <si>
    <t>Fred Nguyen</t>
  </si>
  <si>
    <t>Geoff Brown</t>
  </si>
  <si>
    <t>Kevin Poulton</t>
  </si>
  <si>
    <t>Tim Treloggen</t>
  </si>
  <si>
    <t>Trevor Forde</t>
  </si>
  <si>
    <t>Ewan Tracey</t>
  </si>
  <si>
    <t>Jak McAlister</t>
  </si>
  <si>
    <t>Aaron Murphy</t>
  </si>
  <si>
    <t>Luke Condon</t>
  </si>
  <si>
    <t>Edison Zhu</t>
  </si>
  <si>
    <t>Angelo Limcango</t>
  </si>
  <si>
    <t>Aaron Lankester</t>
  </si>
  <si>
    <t>Nathan Vince</t>
  </si>
  <si>
    <t>Jerry Zhang</t>
  </si>
  <si>
    <t>Liam Caskie</t>
  </si>
  <si>
    <t>Dean Drazenovic</t>
  </si>
  <si>
    <t>Thomas Ng</t>
  </si>
  <si>
    <t>Justin Pickering</t>
  </si>
  <si>
    <t>Etienne Maujean</t>
  </si>
  <si>
    <t>Jianhau Hu</t>
  </si>
  <si>
    <t>Dunkin' Donuts</t>
  </si>
  <si>
    <t>Brendan Moenting</t>
  </si>
  <si>
    <t>Isaac Walters</t>
  </si>
  <si>
    <t>Kogul Komi</t>
  </si>
  <si>
    <t>Stephen James</t>
  </si>
  <si>
    <t>Walter Collins</t>
  </si>
  <si>
    <t>Zachery James</t>
  </si>
  <si>
    <t>Tommy Scrivener</t>
  </si>
  <si>
    <t>Josh Ward</t>
  </si>
  <si>
    <t>Adam Viali</t>
  </si>
  <si>
    <t>Stefan Szcerbiak</t>
  </si>
  <si>
    <t>Brad Kajewski</t>
  </si>
  <si>
    <t>Simon Reynolds</t>
  </si>
  <si>
    <t>Thomas Brake</t>
  </si>
  <si>
    <t>Khalid Kamard</t>
  </si>
  <si>
    <t>Josh Eade</t>
  </si>
  <si>
    <t>William Comensoli</t>
  </si>
  <si>
    <t>Luke Kilkeary</t>
  </si>
  <si>
    <t>Brett Hanlon</t>
  </si>
  <si>
    <t>Ari Lyras</t>
  </si>
  <si>
    <t>Addison Sullivan</t>
  </si>
  <si>
    <t>David Smout</t>
  </si>
  <si>
    <t>Hal Painter</t>
  </si>
  <si>
    <t>Ryan Henman</t>
  </si>
  <si>
    <t>Josh Bell</t>
  </si>
  <si>
    <t>Jacob Brimms</t>
  </si>
  <si>
    <t>Lewis Carmichael</t>
  </si>
  <si>
    <t>Stuart Faunt</t>
  </si>
  <si>
    <t>Brad Stephens</t>
  </si>
  <si>
    <t>Tom Bermingham</t>
  </si>
  <si>
    <t>Chris Murphy</t>
  </si>
  <si>
    <t>Scott Culpitt</t>
  </si>
  <si>
    <t>Rob Bob</t>
  </si>
  <si>
    <t>Chris Hall</t>
  </si>
  <si>
    <t>Russel Dungganon</t>
  </si>
  <si>
    <t>Cody Denham</t>
  </si>
  <si>
    <t>Daniel Thomas</t>
  </si>
  <si>
    <t>Bailey Jonas</t>
  </si>
  <si>
    <t>Shahbaz Goraya</t>
  </si>
  <si>
    <t>Noah Heany</t>
  </si>
  <si>
    <t>Ishan Biddle</t>
  </si>
  <si>
    <t>Benjamin Huntley</t>
  </si>
  <si>
    <t>Alex Ye</t>
  </si>
  <si>
    <t>Liam Hall</t>
  </si>
  <si>
    <t>Podrick Xue</t>
  </si>
  <si>
    <t>Division 3 League Leaders - 13 games played minimum</t>
  </si>
  <si>
    <t>Ross Garrett</t>
  </si>
  <si>
    <t>James Hasler</t>
  </si>
  <si>
    <t>Daniel Twyerould</t>
  </si>
  <si>
    <t>Luke Collins</t>
  </si>
  <si>
    <t>Taylor Skelton</t>
  </si>
  <si>
    <t>Max 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</si>
</sst>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C000"/>
      <name val="Arial"/>
      <family val="2"/>
    </font>
    <font>
      <b/>
      <sz val="11"/>
      <color theme="1"/>
      <name val="Arial"/>
      <family val="2"/>
    </font>
    <font>
      <b/>
      <sz val="11"/>
      <color theme="7" tint="-0.249977111117893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rgb="FFFFFF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B0F0"/>
        <bgColor indexed="64"/>
      </patternFill>
    </fill>
    <fill>
      <gradientFill degree="180">
        <stop position="0">
          <color rgb="FF99FF33"/>
        </stop>
        <stop position="1">
          <color rgb="FFFF5050"/>
        </stop>
      </gradientFill>
    </fill>
    <fill>
      <gradientFill degree="270">
        <stop position="0">
          <color rgb="FFFF0000"/>
        </stop>
        <stop position="1">
          <color rgb="FF00CC99"/>
        </stop>
      </gradient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5" fillId="17" borderId="2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5" fillId="0" borderId="0" xfId="0" applyFont="1" applyAlignment="1">
      <alignment horizontal="left" indent="1"/>
    </xf>
    <xf numFmtId="1" fontId="7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8" fillId="0" borderId="0" xfId="0" applyFont="1"/>
    <xf numFmtId="0" fontId="0" fillId="0" borderId="0" xfId="0"/>
    <xf numFmtId="0" fontId="5" fillId="0" borderId="0" xfId="0" applyNumberFormat="1" applyFont="1"/>
    <xf numFmtId="0" fontId="5" fillId="18" borderId="8" xfId="0" applyFont="1" applyFill="1" applyBorder="1"/>
    <xf numFmtId="0" fontId="0" fillId="0" borderId="9" xfId="0" applyBorder="1"/>
    <xf numFmtId="164" fontId="0" fillId="0" borderId="0" xfId="0" applyNumberFormat="1" applyBorder="1"/>
    <xf numFmtId="0" fontId="0" fillId="0" borderId="0" xfId="0" applyNumberFormat="1" applyBorder="1"/>
    <xf numFmtId="0" fontId="0" fillId="0" borderId="0" xfId="0" applyAlignment="1">
      <alignment horizontal="center"/>
    </xf>
    <xf numFmtId="0" fontId="0" fillId="0" borderId="10" xfId="0" applyBorder="1"/>
    <xf numFmtId="2" fontId="0" fillId="0" borderId="0" xfId="0" applyNumberFormat="1" applyBorder="1"/>
    <xf numFmtId="0" fontId="14" fillId="0" borderId="0" xfId="0" applyFont="1"/>
    <xf numFmtId="16" fontId="0" fillId="0" borderId="0" xfId="0" applyNumberFormat="1"/>
    <xf numFmtId="0" fontId="0" fillId="0" borderId="9" xfId="0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0" fillId="0" borderId="7" xfId="0" applyBorder="1"/>
    <xf numFmtId="0" fontId="5" fillId="15" borderId="2" xfId="0" applyFont="1" applyFill="1" applyBorder="1" applyAlignment="1">
      <alignment horizontal="center"/>
    </xf>
    <xf numFmtId="0" fontId="6" fillId="16" borderId="6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19" borderId="2" xfId="0" applyFont="1" applyFill="1" applyBorder="1" applyAlignment="1">
      <alignment horizontal="center" shrinkToFit="1"/>
    </xf>
    <xf numFmtId="0" fontId="9" fillId="19" borderId="4" xfId="0" applyFont="1" applyFill="1" applyBorder="1" applyAlignment="1">
      <alignment horizontal="center" shrinkToFit="1"/>
    </xf>
    <xf numFmtId="0" fontId="9" fillId="19" borderId="5" xfId="0" applyFont="1" applyFill="1" applyBorder="1" applyAlignment="1">
      <alignment horizontal="center" shrinkToFit="1"/>
    </xf>
    <xf numFmtId="0" fontId="9" fillId="19" borderId="11" xfId="0" applyFont="1" applyFill="1" applyBorder="1" applyAlignment="1">
      <alignment horizontal="center" shrinkToFit="1"/>
    </xf>
    <xf numFmtId="0" fontId="0" fillId="0" borderId="9" xfId="0" applyBorder="1" applyAlignment="1">
      <alignment horizontal="center"/>
    </xf>
    <xf numFmtId="0" fontId="15" fillId="22" borderId="4" xfId="0" applyFont="1" applyFill="1" applyBorder="1" applyAlignment="1">
      <alignment horizontal="center" shrinkToFit="1"/>
    </xf>
    <xf numFmtId="0" fontId="15" fillId="22" borderId="5" xfId="0" applyFont="1" applyFill="1" applyBorder="1" applyAlignment="1">
      <alignment horizontal="center" shrinkToFit="1"/>
    </xf>
    <xf numFmtId="0" fontId="10" fillId="24" borderId="4" xfId="0" applyFont="1" applyFill="1" applyBorder="1" applyAlignment="1">
      <alignment horizontal="center" shrinkToFit="1"/>
    </xf>
    <xf numFmtId="0" fontId="10" fillId="24" borderId="5" xfId="0" applyFont="1" applyFill="1" applyBorder="1" applyAlignment="1">
      <alignment horizontal="center" shrinkToFit="1"/>
    </xf>
    <xf numFmtId="0" fontId="15" fillId="26" borderId="12" xfId="0" applyFont="1" applyFill="1" applyBorder="1" applyAlignment="1">
      <alignment horizontal="center" shrinkToFit="1"/>
    </xf>
    <xf numFmtId="0" fontId="15" fillId="26" borderId="5" xfId="0" applyFont="1" applyFill="1" applyBorder="1" applyAlignment="1">
      <alignment horizontal="center" shrinkToFit="1"/>
    </xf>
    <xf numFmtId="0" fontId="15" fillId="26" borderId="11" xfId="0" applyFont="1" applyFill="1" applyBorder="1" applyAlignment="1">
      <alignment horizontal="center" shrinkToFit="1"/>
    </xf>
    <xf numFmtId="0" fontId="11" fillId="20" borderId="4" xfId="0" applyFont="1" applyFill="1" applyBorder="1" applyAlignment="1">
      <alignment horizontal="center" shrinkToFit="1"/>
    </xf>
    <xf numFmtId="0" fontId="11" fillId="20" borderId="5" xfId="0" applyFont="1" applyFill="1" applyBorder="1" applyAlignment="1">
      <alignment horizontal="center" shrinkToFit="1"/>
    </xf>
    <xf numFmtId="0" fontId="13" fillId="21" borderId="4" xfId="0" applyFont="1" applyFill="1" applyBorder="1" applyAlignment="1">
      <alignment horizontal="center" shrinkToFit="1"/>
    </xf>
    <xf numFmtId="0" fontId="13" fillId="21" borderId="5" xfId="0" applyFont="1" applyFill="1" applyBorder="1" applyAlignment="1">
      <alignment horizontal="center" shrinkToFit="1"/>
    </xf>
    <xf numFmtId="0" fontId="13" fillId="21" borderId="11" xfId="0" applyFont="1" applyFill="1" applyBorder="1" applyAlignment="1">
      <alignment horizontal="center" shrinkToFit="1"/>
    </xf>
    <xf numFmtId="0" fontId="0" fillId="0" borderId="7" xfId="0" applyBorder="1" applyAlignment="1">
      <alignment horizontal="center"/>
    </xf>
    <xf numFmtId="0" fontId="16" fillId="27" borderId="2" xfId="0" applyFont="1" applyFill="1" applyBorder="1" applyAlignment="1">
      <alignment horizontal="center" vertical="center"/>
    </xf>
    <xf numFmtId="0" fontId="12" fillId="23" borderId="4" xfId="0" applyFont="1" applyFill="1" applyBorder="1" applyAlignment="1">
      <alignment horizontal="center" shrinkToFit="1"/>
    </xf>
    <xf numFmtId="0" fontId="12" fillId="23" borderId="5" xfId="0" applyFont="1" applyFill="1" applyBorder="1" applyAlignment="1">
      <alignment horizontal="center" shrinkToFit="1"/>
    </xf>
    <xf numFmtId="0" fontId="12" fillId="23" borderId="11" xfId="0" applyFont="1" applyFill="1" applyBorder="1" applyAlignment="1">
      <alignment horizontal="center" shrinkToFit="1"/>
    </xf>
    <xf numFmtId="0" fontId="10" fillId="25" borderId="4" xfId="0" applyFont="1" applyFill="1" applyBorder="1" applyAlignment="1">
      <alignment horizontal="center" shrinkToFit="1"/>
    </xf>
    <xf numFmtId="0" fontId="10" fillId="25" borderId="5" xfId="0" applyFont="1" applyFill="1" applyBorder="1" applyAlignment="1">
      <alignment horizontal="center" shrinkToFit="1"/>
    </xf>
    <xf numFmtId="0" fontId="10" fillId="25" borderId="11" xfId="0" applyFont="1" applyFill="1" applyBorder="1" applyAlignment="1">
      <alignment horizontal="center" shrinkToFit="1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72"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8000"/>
      <color rgb="FF00CC99"/>
      <color rgb="FFFF5050"/>
      <color rgb="FF99FF33"/>
      <color rgb="FF0000FF"/>
      <color rgb="FF000099"/>
      <color rgb="FF00FFCC"/>
      <color rgb="FF33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v%201%20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15"/>
      <sheetName val="Leaders"/>
      <sheetName val="Ball Don't Lie"/>
      <sheetName val="Cannons"/>
      <sheetName val="Grill Masters"/>
      <sheetName val="Hawks"/>
      <sheetName val="Phantoms"/>
      <sheetName val="Pork Swords"/>
      <sheetName val="PUJIT"/>
      <sheetName val="The Gentlemen"/>
      <sheetName val="Players"/>
      <sheetName val="G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I2" t="str">
            <v>Akech Aliir</v>
          </cell>
        </row>
        <row r="3">
          <cell r="I3" t="str">
            <v>Akoy Mayen</v>
          </cell>
        </row>
        <row r="4">
          <cell r="I4" t="str">
            <v>Charles Potter</v>
          </cell>
        </row>
        <row r="5">
          <cell r="I5" t="str">
            <v>David Dutt</v>
          </cell>
        </row>
        <row r="6">
          <cell r="I6" t="str">
            <v>Derek Emelifeonwu</v>
          </cell>
        </row>
        <row r="7">
          <cell r="I7" t="str">
            <v>Ethan Jetter</v>
          </cell>
        </row>
        <row r="8">
          <cell r="I8" t="str">
            <v>James Hurley</v>
          </cell>
        </row>
        <row r="9">
          <cell r="I9" t="str">
            <v>Kezekia Aluong</v>
          </cell>
        </row>
        <row r="10">
          <cell r="I10" t="str">
            <v>Mamadou Fall</v>
          </cell>
        </row>
        <row r="11">
          <cell r="I11" t="str">
            <v>Robert Emelifeonwu</v>
          </cell>
        </row>
        <row r="12">
          <cell r="I12" t="str">
            <v>William Paterson</v>
          </cell>
        </row>
        <row r="13">
          <cell r="I13" t="str">
            <v>Aimable Rutayisire</v>
          </cell>
        </row>
        <row r="14">
          <cell r="I14" t="str">
            <v>Alexander Toohey</v>
          </cell>
        </row>
        <row r="15">
          <cell r="I15" t="str">
            <v>Ben Gold</v>
          </cell>
        </row>
        <row r="16">
          <cell r="I16" t="str">
            <v>Bol Dengdit</v>
          </cell>
        </row>
        <row r="17">
          <cell r="I17" t="str">
            <v>David Okwera</v>
          </cell>
        </row>
        <row r="18">
          <cell r="I18" t="str">
            <v>Dyson Daniels</v>
          </cell>
        </row>
        <row r="19">
          <cell r="I19" t="str">
            <v>Evan Kilminster</v>
          </cell>
        </row>
        <row r="20">
          <cell r="I20" t="str">
            <v>Fiston Ipassou</v>
          </cell>
        </row>
        <row r="21">
          <cell r="I21" t="str">
            <v>Harry Wessels</v>
          </cell>
        </row>
        <row r="22">
          <cell r="I22" t="str">
            <v>Jaylin Galloway</v>
          </cell>
        </row>
        <row r="23">
          <cell r="I23" t="str">
            <v>Joshua Duach</v>
          </cell>
        </row>
        <row r="24">
          <cell r="I24" t="str">
            <v>Joshua Hughes</v>
          </cell>
        </row>
        <row r="25">
          <cell r="I25" t="str">
            <v>Joshua Ojianwuna</v>
          </cell>
        </row>
        <row r="26">
          <cell r="I26" t="str">
            <v>Lachlan Olbrich</v>
          </cell>
        </row>
        <row r="27">
          <cell r="I27" t="str">
            <v>Patrick Ryan</v>
          </cell>
        </row>
        <row r="28">
          <cell r="I28" t="str">
            <v>Reyne Smith</v>
          </cell>
        </row>
        <row r="29">
          <cell r="I29" t="str">
            <v>Tyrese Proctor</v>
          </cell>
        </row>
        <row r="30">
          <cell r="I30" t="str">
            <v>Yaak Yaak</v>
          </cell>
        </row>
        <row r="31">
          <cell r="I31" t="str">
            <v>Declan Pratt</v>
          </cell>
        </row>
        <row r="32">
          <cell r="I32" t="str">
            <v>Glenn Morison</v>
          </cell>
        </row>
        <row r="33">
          <cell r="I33" t="str">
            <v>Iain Morison</v>
          </cell>
        </row>
        <row r="34">
          <cell r="I34" t="str">
            <v>Jack Bartholomeusz</v>
          </cell>
        </row>
        <row r="35">
          <cell r="I35" t="str">
            <v>Jarrod Hampton</v>
          </cell>
        </row>
        <row r="36">
          <cell r="I36" t="str">
            <v>Samuel Bates</v>
          </cell>
        </row>
        <row r="37">
          <cell r="I37" t="str">
            <v>Shaun Mills</v>
          </cell>
        </row>
        <row r="38">
          <cell r="I38" t="str">
            <v>Thomas Commins</v>
          </cell>
        </row>
        <row r="39">
          <cell r="I39" t="str">
            <v>William Mayfield</v>
          </cell>
        </row>
        <row r="40">
          <cell r="I40" t="str">
            <v>Antony Arena</v>
          </cell>
        </row>
        <row r="41">
          <cell r="I41" t="str">
            <v>Bryn Williams</v>
          </cell>
        </row>
        <row r="42">
          <cell r="I42" t="str">
            <v>Campbell Millar</v>
          </cell>
        </row>
        <row r="43">
          <cell r="I43" t="str">
            <v>Hayden Galbraith</v>
          </cell>
        </row>
        <row r="44">
          <cell r="I44" t="str">
            <v>Lachlan Ross</v>
          </cell>
        </row>
        <row r="45">
          <cell r="I45" t="str">
            <v>Lachlan Smith</v>
          </cell>
        </row>
        <row r="46">
          <cell r="I46" t="str">
            <v>Nathan Smith</v>
          </cell>
        </row>
        <row r="47">
          <cell r="I47" t="str">
            <v>Timothy Hewett</v>
          </cell>
        </row>
        <row r="48">
          <cell r="I48" t="str">
            <v>William Emmer Nichols</v>
          </cell>
        </row>
        <row r="49">
          <cell r="I49" t="str">
            <v>Alex Archer</v>
          </cell>
        </row>
        <row r="50">
          <cell r="I50" t="str">
            <v>Bowyn Beatty</v>
          </cell>
        </row>
        <row r="51">
          <cell r="I51" t="str">
            <v>Cameron Pender</v>
          </cell>
        </row>
        <row r="52">
          <cell r="I52" t="str">
            <v>David Mcdonald</v>
          </cell>
        </row>
        <row r="53">
          <cell r="I53" t="str">
            <v>Diing Diing</v>
          </cell>
        </row>
        <row r="54">
          <cell r="I54" t="str">
            <v>Isaac Plunkett</v>
          </cell>
        </row>
        <row r="55">
          <cell r="I55" t="str">
            <v>Jarryd Heywood</v>
          </cell>
        </row>
        <row r="56">
          <cell r="I56" t="str">
            <v>Michael Cassidy</v>
          </cell>
        </row>
        <row r="57">
          <cell r="I57" t="str">
            <v>Samuel Adams</v>
          </cell>
        </row>
        <row r="58">
          <cell r="I58" t="str">
            <v>Stephen Bellette</v>
          </cell>
        </row>
        <row r="59">
          <cell r="I59" t="str">
            <v>David Cox</v>
          </cell>
        </row>
        <row r="60">
          <cell r="I60" t="str">
            <v>Finn Sleigh</v>
          </cell>
        </row>
        <row r="61">
          <cell r="I61" t="str">
            <v>Ian Arachi</v>
          </cell>
        </row>
        <row r="62">
          <cell r="I62" t="str">
            <v>Max Cooper</v>
          </cell>
        </row>
        <row r="63">
          <cell r="I63" t="str">
            <v>Nelson Lee</v>
          </cell>
        </row>
        <row r="64">
          <cell r="I64" t="str">
            <v>Richard Bakkum</v>
          </cell>
        </row>
        <row r="65">
          <cell r="I65" t="str">
            <v>Solomon Inyang</v>
          </cell>
        </row>
        <row r="66">
          <cell r="I66" t="str">
            <v>Aaron Crowe</v>
          </cell>
        </row>
        <row r="67">
          <cell r="I67" t="str">
            <v>Andrew Rice</v>
          </cell>
        </row>
        <row r="68">
          <cell r="I68" t="str">
            <v>Angus Williams</v>
          </cell>
        </row>
        <row r="69">
          <cell r="I69" t="str">
            <v>Daniel Slater</v>
          </cell>
        </row>
        <row r="70">
          <cell r="I70" t="str">
            <v>Deng Diing</v>
          </cell>
        </row>
        <row r="71">
          <cell r="I71" t="str">
            <v>Isaac Maher</v>
          </cell>
        </row>
        <row r="72">
          <cell r="I72" t="str">
            <v>Jacob Crowe</v>
          </cell>
        </row>
        <row r="73">
          <cell r="I73" t="str">
            <v>Jacob Saunders</v>
          </cell>
        </row>
        <row r="74">
          <cell r="I74" t="str">
            <v>James Fouquet</v>
          </cell>
        </row>
        <row r="75">
          <cell r="I75" t="str">
            <v>Mitchell Robinson</v>
          </cell>
        </row>
        <row r="76">
          <cell r="I76" t="str">
            <v>Nathan Mazengarb</v>
          </cell>
        </row>
        <row r="77">
          <cell r="I77" t="str">
            <v>William Rice</v>
          </cell>
        </row>
        <row r="78">
          <cell r="I78" t="str">
            <v>Zac Mcdermott</v>
          </cell>
        </row>
        <row r="79">
          <cell r="I79" t="str">
            <v>Player Name</v>
          </cell>
        </row>
        <row r="80">
          <cell r="I80" t="str">
            <v>Anthony Pronin</v>
          </cell>
        </row>
        <row r="81">
          <cell r="I81" t="str">
            <v>Daniel Busing</v>
          </cell>
        </row>
        <row r="82">
          <cell r="I82" t="str">
            <v>Diego Parsa</v>
          </cell>
        </row>
        <row r="83">
          <cell r="I83" t="str">
            <v>Evan Fowler</v>
          </cell>
        </row>
        <row r="84">
          <cell r="I84" t="str">
            <v>Henry Wallace</v>
          </cell>
        </row>
        <row r="85">
          <cell r="I85" t="str">
            <v>Jordan Rowe</v>
          </cell>
        </row>
        <row r="86">
          <cell r="I86" t="str">
            <v>Joshua Hathaway</v>
          </cell>
        </row>
        <row r="87">
          <cell r="I87" t="str">
            <v>Peter Edwards</v>
          </cell>
        </row>
        <row r="88">
          <cell r="I88" t="str">
            <v>Pietro Badalassi</v>
          </cell>
        </row>
        <row r="89">
          <cell r="I89" t="str">
            <v>Stephen Rowe</v>
          </cell>
        </row>
        <row r="90">
          <cell r="I90" t="str">
            <v>Adam Gavranich</v>
          </cell>
        </row>
        <row r="91">
          <cell r="I91" t="str">
            <v>Ben Mitchell</v>
          </cell>
        </row>
        <row r="92">
          <cell r="I92" t="str">
            <v>Brooklyn Bruton</v>
          </cell>
        </row>
        <row r="93">
          <cell r="I93" t="str">
            <v>Charlie Mellick</v>
          </cell>
        </row>
        <row r="94">
          <cell r="I94" t="str">
            <v>Lachlan Mayo</v>
          </cell>
        </row>
        <row r="95">
          <cell r="I95" t="str">
            <v>Mason Bruce</v>
          </cell>
        </row>
        <row r="96">
          <cell r="I96" t="str">
            <v>Mikus Eversons</v>
          </cell>
        </row>
        <row r="97">
          <cell r="I97" t="str">
            <v>Mohamed Jj Jalloh</v>
          </cell>
        </row>
        <row r="98">
          <cell r="I98" t="str">
            <v>Tristan Scotcher</v>
          </cell>
        </row>
        <row r="99">
          <cell r="I99" t="str">
            <v>William Cooper</v>
          </cell>
        </row>
        <row r="100">
          <cell r="I100" t="str">
            <v>Paul Horsfall</v>
          </cell>
        </row>
        <row r="101">
          <cell r="I101" t="str">
            <v>Andrew Barber</v>
          </cell>
        </row>
        <row r="102">
          <cell r="I102" t="str">
            <v>Angus Byatt</v>
          </cell>
        </row>
        <row r="103">
          <cell r="I103" t="str">
            <v>Benny Marr</v>
          </cell>
        </row>
        <row r="104">
          <cell r="I104" t="str">
            <v>Edward Bigg-Wither</v>
          </cell>
        </row>
        <row r="105">
          <cell r="I105" t="str">
            <v>Reuben Layton Thompson</v>
          </cell>
        </row>
        <row r="106">
          <cell r="I106" t="str">
            <v>Simon Thomson</v>
          </cell>
        </row>
        <row r="107">
          <cell r="I107" t="str">
            <v>Spencer Musgrove</v>
          </cell>
        </row>
        <row r="108">
          <cell r="I108" t="str">
            <v>Timothy Boxsell</v>
          </cell>
        </row>
        <row r="109">
          <cell r="I109" t="str">
            <v>Brynn Williams</v>
          </cell>
        </row>
        <row r="110">
          <cell r="I110" t="str">
            <v>Dion Majstorovic</v>
          </cell>
        </row>
        <row r="111">
          <cell r="I111" t="str">
            <v>Douglas Hardie</v>
          </cell>
        </row>
        <row r="112">
          <cell r="I112" t="str">
            <v>Joshua Russell</v>
          </cell>
        </row>
        <row r="113">
          <cell r="I113" t="str">
            <v>Matusi Lubang</v>
          </cell>
        </row>
        <row r="114">
          <cell r="I114" t="str">
            <v>Rhys Willis</v>
          </cell>
        </row>
        <row r="115">
          <cell r="I115" t="str">
            <v>Riley Furbank</v>
          </cell>
        </row>
        <row r="116">
          <cell r="I116" t="str">
            <v>Stephen Dhieu</v>
          </cell>
        </row>
        <row r="117">
          <cell r="I117" t="str">
            <v>Tate Harris</v>
          </cell>
        </row>
        <row r="118">
          <cell r="I118" t="str">
            <v>Zlatan Hadzic</v>
          </cell>
        </row>
        <row r="119">
          <cell r="I119" t="str">
            <v>Anthony Pronin</v>
          </cell>
        </row>
        <row r="120">
          <cell r="I120" t="str">
            <v>Blake Mckenna</v>
          </cell>
        </row>
        <row r="121">
          <cell r="I121" t="str">
            <v>Brady Priddle</v>
          </cell>
        </row>
        <row r="122">
          <cell r="I122" t="str">
            <v>Diego Parsa</v>
          </cell>
        </row>
        <row r="123">
          <cell r="I123" t="str">
            <v>Grant Keys</v>
          </cell>
        </row>
        <row r="124">
          <cell r="I124" t="str">
            <v>Jack Danenbergsons</v>
          </cell>
        </row>
        <row r="125">
          <cell r="I125" t="str">
            <v>James Carrick</v>
          </cell>
        </row>
        <row r="126">
          <cell r="I126" t="str">
            <v>Jayme Markus</v>
          </cell>
        </row>
        <row r="127">
          <cell r="I127" t="str">
            <v>Jordan Rowe</v>
          </cell>
        </row>
        <row r="128">
          <cell r="I128" t="str">
            <v>Jordon Benson</v>
          </cell>
        </row>
        <row r="129">
          <cell r="I129" t="str">
            <v>Nicholas Pappas</v>
          </cell>
        </row>
        <row r="130">
          <cell r="I130" t="str">
            <v>Brendan Hoang</v>
          </cell>
        </row>
        <row r="131">
          <cell r="I131" t="str">
            <v>Caden Spinks</v>
          </cell>
        </row>
        <row r="132">
          <cell r="I132" t="str">
            <v>Jimmy Heaton</v>
          </cell>
        </row>
        <row r="133">
          <cell r="I133" t="str">
            <v>Jordan Sembel</v>
          </cell>
        </row>
        <row r="134">
          <cell r="I134" t="str">
            <v>Justin Mesman</v>
          </cell>
        </row>
        <row r="135">
          <cell r="I135" t="str">
            <v>Lachlan Kendrick</v>
          </cell>
        </row>
        <row r="136">
          <cell r="I136" t="str">
            <v>Michael Lloyd</v>
          </cell>
        </row>
        <row r="137">
          <cell r="I137" t="str">
            <v>Michael Patron</v>
          </cell>
        </row>
        <row r="138">
          <cell r="I138" t="str">
            <v>Sebastian Kouw</v>
          </cell>
        </row>
        <row r="139">
          <cell r="I139" t="str">
            <v>Alexander Tu</v>
          </cell>
        </row>
        <row r="140">
          <cell r="I140" t="str">
            <v>Amir Elhag</v>
          </cell>
        </row>
        <row r="141">
          <cell r="I141" t="str">
            <v>Frank Afor</v>
          </cell>
        </row>
        <row r="142">
          <cell r="I142" t="str">
            <v>Hany Ezzat</v>
          </cell>
        </row>
        <row r="143">
          <cell r="I143" t="str">
            <v>Jordan Reilly</v>
          </cell>
        </row>
        <row r="144">
          <cell r="I144" t="str">
            <v>Kayne Critchlow</v>
          </cell>
        </row>
        <row r="145">
          <cell r="I145" t="str">
            <v>Muhayed Hamed</v>
          </cell>
        </row>
        <row r="146">
          <cell r="I146" t="str">
            <v>Nathan Spink</v>
          </cell>
        </row>
        <row r="147">
          <cell r="I147" t="str">
            <v>Peter Harris</v>
          </cell>
        </row>
        <row r="148">
          <cell r="I148" t="str">
            <v>Samir Ezzat</v>
          </cell>
        </row>
        <row r="149">
          <cell r="I149" t="str">
            <v>Taylor Gauci</v>
          </cell>
        </row>
        <row r="150">
          <cell r="I150" t="str">
            <v>Brad Manzanillo</v>
          </cell>
        </row>
        <row r="151">
          <cell r="I151" t="str">
            <v>Declan Kain</v>
          </cell>
        </row>
        <row r="152">
          <cell r="I152" t="str">
            <v>Ewen Kennedy</v>
          </cell>
        </row>
        <row r="153">
          <cell r="I153" t="str">
            <v>Flyn Briskey</v>
          </cell>
        </row>
        <row r="154">
          <cell r="I154" t="str">
            <v>Flynn Attard</v>
          </cell>
        </row>
        <row r="155">
          <cell r="I155" t="str">
            <v>Jack Street</v>
          </cell>
        </row>
        <row r="156">
          <cell r="I156" t="str">
            <v>Jordan Smith</v>
          </cell>
        </row>
        <row r="157">
          <cell r="I157" t="str">
            <v>Nghia Tran</v>
          </cell>
        </row>
        <row r="158">
          <cell r="I158" t="str">
            <v>Samuel Colosimo</v>
          </cell>
        </row>
        <row r="159">
          <cell r="I159" t="str">
            <v>Thomas Perez</v>
          </cell>
        </row>
        <row r="160">
          <cell r="I160" t="str">
            <v>Andrew Murphy</v>
          </cell>
        </row>
        <row r="161">
          <cell r="I161" t="str">
            <v>Casey Baines</v>
          </cell>
        </row>
        <row r="162">
          <cell r="I162" t="str">
            <v>Chris Hartmann</v>
          </cell>
        </row>
        <row r="163">
          <cell r="I163" t="str">
            <v>Cooper Smith</v>
          </cell>
        </row>
        <row r="164">
          <cell r="I164" t="str">
            <v>David Mcdonald</v>
          </cell>
        </row>
        <row r="165">
          <cell r="I165" t="str">
            <v>Eric Malcolm</v>
          </cell>
        </row>
        <row r="166">
          <cell r="I166" t="str">
            <v>Jarryd Heywood</v>
          </cell>
        </row>
        <row r="167">
          <cell r="I167" t="str">
            <v>Justin Pronin</v>
          </cell>
        </row>
        <row r="168">
          <cell r="I168" t="str">
            <v>Lachlan Stevens</v>
          </cell>
        </row>
        <row r="169">
          <cell r="I169" t="str">
            <v>Matthew Rodgers</v>
          </cell>
        </row>
        <row r="170">
          <cell r="I170" t="str">
            <v>Aaron Crowe</v>
          </cell>
        </row>
        <row r="171">
          <cell r="I171" t="str">
            <v>Brendan Hallett</v>
          </cell>
        </row>
        <row r="172">
          <cell r="I172" t="str">
            <v>Daniel Slater</v>
          </cell>
        </row>
        <row r="173">
          <cell r="I173" t="str">
            <v>Jacob Crowe</v>
          </cell>
        </row>
        <row r="174">
          <cell r="I174" t="str">
            <v>James Fouquet</v>
          </cell>
        </row>
        <row r="175">
          <cell r="I175" t="str">
            <v>Patrick Feldhusen</v>
          </cell>
        </row>
        <row r="176">
          <cell r="I176" t="str">
            <v>Ryan Storch</v>
          </cell>
        </row>
        <row r="177">
          <cell r="I177" t="str">
            <v>Stephen Carroll</v>
          </cell>
        </row>
        <row r="178">
          <cell r="I178" t="str">
            <v>Andrew Barber</v>
          </cell>
        </row>
        <row r="179">
          <cell r="I179" t="str">
            <v>Brandon Leslie</v>
          </cell>
        </row>
        <row r="180">
          <cell r="I180" t="str">
            <v>Constantinos Tsiokantas</v>
          </cell>
        </row>
        <row r="181">
          <cell r="I181" t="str">
            <v>Dion Tsarpalias</v>
          </cell>
        </row>
        <row r="182">
          <cell r="I182" t="str">
            <v>Dylan Grocock</v>
          </cell>
        </row>
        <row r="183">
          <cell r="I183" t="str">
            <v>Jared Calnan</v>
          </cell>
        </row>
        <row r="184">
          <cell r="I184" t="str">
            <v>Jarod Nilsson</v>
          </cell>
        </row>
        <row r="185">
          <cell r="I185" t="str">
            <v>Julian Sykes-Rose</v>
          </cell>
        </row>
        <row r="186">
          <cell r="I186" t="str">
            <v>Nick Dewey</v>
          </cell>
        </row>
        <row r="187">
          <cell r="I187" t="str">
            <v>Timothy Boxsell</v>
          </cell>
        </row>
        <row r="188">
          <cell r="I188" t="str">
            <v>Tom Gazard</v>
          </cell>
        </row>
        <row r="189">
          <cell r="I189" t="str">
            <v>Dom Northcott</v>
          </cell>
        </row>
        <row r="190">
          <cell r="I190" t="str">
            <v>Joshua Drennan</v>
          </cell>
        </row>
        <row r="191">
          <cell r="I191" t="str">
            <v>Lochlan Robson</v>
          </cell>
        </row>
        <row r="192">
          <cell r="I192" t="str">
            <v>Max Hallett</v>
          </cell>
        </row>
        <row r="193">
          <cell r="I193" t="str">
            <v>Nathan Mazengarb</v>
          </cell>
        </row>
        <row r="194">
          <cell r="I194" t="str">
            <v>Nicholas Price</v>
          </cell>
        </row>
        <row r="195">
          <cell r="I195" t="str">
            <v>Peter Maskell</v>
          </cell>
        </row>
        <row r="196">
          <cell r="I196" t="str">
            <v>Richard Niall</v>
          </cell>
        </row>
        <row r="197">
          <cell r="I197" t="str">
            <v>Ryan Godwin-Wiseman</v>
          </cell>
        </row>
        <row r="198">
          <cell r="I198" t="str">
            <v>Ryan Maplesden</v>
          </cell>
        </row>
        <row r="199">
          <cell r="I199" t="str">
            <v>Tom Apolony</v>
          </cell>
        </row>
        <row r="200">
          <cell r="I200" t="str">
            <v>Alexander Mathews</v>
          </cell>
        </row>
        <row r="201">
          <cell r="I201" t="str">
            <v>Dexter Todd</v>
          </cell>
        </row>
        <row r="202">
          <cell r="I202" t="str">
            <v>Fletcher Petersen</v>
          </cell>
        </row>
        <row r="203">
          <cell r="I203" t="str">
            <v>Jackson Taylor</v>
          </cell>
        </row>
        <row r="204">
          <cell r="I204" t="str">
            <v>Luke Stumpf</v>
          </cell>
        </row>
        <row r="205">
          <cell r="I205" t="str">
            <v>Oliver Cooper</v>
          </cell>
        </row>
        <row r="206">
          <cell r="I206" t="str">
            <v>Oliver Juttner-Melland</v>
          </cell>
        </row>
        <row r="207">
          <cell r="I207" t="str">
            <v>Rahul Arsakulasuriya</v>
          </cell>
        </row>
        <row r="208">
          <cell r="I208" t="str">
            <v>Richard Bakkum</v>
          </cell>
        </row>
        <row r="209">
          <cell r="I209" t="str">
            <v>Triston Irvine</v>
          </cell>
        </row>
        <row r="210">
          <cell r="I210" t="str">
            <v>Bailey Clark</v>
          </cell>
        </row>
        <row r="211">
          <cell r="I211" t="str">
            <v>Hamish Jackson</v>
          </cell>
        </row>
        <row r="212">
          <cell r="I212" t="str">
            <v>Jimmy Willett</v>
          </cell>
        </row>
        <row r="213">
          <cell r="I213" t="str">
            <v>Jei Welsh</v>
          </cell>
        </row>
        <row r="214">
          <cell r="I214" t="str">
            <v>Jesse Tait</v>
          </cell>
        </row>
        <row r="215">
          <cell r="I215" t="str">
            <v>Jonathan Lazaro</v>
          </cell>
        </row>
        <row r="216">
          <cell r="I216" t="str">
            <v>Luke Taunton-Stelzner</v>
          </cell>
        </row>
        <row r="217">
          <cell r="I217" t="str">
            <v>Mathew Jenson</v>
          </cell>
        </row>
        <row r="218">
          <cell r="I218" t="str">
            <v>Steven Guy</v>
          </cell>
        </row>
        <row r="219">
          <cell r="I219" t="str">
            <v>Alvaro Flores Rios</v>
          </cell>
        </row>
        <row r="220">
          <cell r="I220" t="str">
            <v>Charles Rolfe</v>
          </cell>
        </row>
        <row r="221">
          <cell r="I221" t="str">
            <v>Joseph Crowley-Shaw</v>
          </cell>
        </row>
        <row r="222">
          <cell r="I222" t="str">
            <v>Lachlan Myers</v>
          </cell>
        </row>
        <row r="223">
          <cell r="I223" t="str">
            <v>Lachlan Northey</v>
          </cell>
        </row>
        <row r="224">
          <cell r="I224" t="str">
            <v>Lewis Miller</v>
          </cell>
        </row>
        <row r="225">
          <cell r="I225" t="str">
            <v>Michael Verzosa</v>
          </cell>
        </row>
        <row r="226">
          <cell r="I226" t="str">
            <v>Miles John</v>
          </cell>
        </row>
        <row r="227">
          <cell r="I227" t="str">
            <v>Thomas Harvey</v>
          </cell>
        </row>
        <row r="228">
          <cell r="I228" t="str">
            <v>Akoy Mayen</v>
          </cell>
        </row>
        <row r="229">
          <cell r="I229" t="str">
            <v>Alex Greenfield</v>
          </cell>
        </row>
        <row r="230">
          <cell r="I230" t="str">
            <v>Anthony Blazevski</v>
          </cell>
        </row>
        <row r="231">
          <cell r="I231" t="str">
            <v>Ayual Dau</v>
          </cell>
        </row>
        <row r="232">
          <cell r="I232" t="str">
            <v>Diing Mayen</v>
          </cell>
        </row>
        <row r="233">
          <cell r="I233" t="str">
            <v>Jackson Crowe</v>
          </cell>
        </row>
        <row r="234">
          <cell r="I234" t="str">
            <v>Jett James</v>
          </cell>
        </row>
        <row r="235">
          <cell r="I235" t="str">
            <v>Manoah Billerwell</v>
          </cell>
        </row>
        <row r="236">
          <cell r="I236" t="str">
            <v>Ngakau Hunia</v>
          </cell>
        </row>
        <row r="237">
          <cell r="I237" t="str">
            <v>Thomas Greenfield</v>
          </cell>
        </row>
        <row r="238">
          <cell r="I238" t="str">
            <v>Archie Webb</v>
          </cell>
        </row>
        <row r="239">
          <cell r="I239" t="str">
            <v>Brooklyn Bruton</v>
          </cell>
        </row>
        <row r="240">
          <cell r="I240" t="str">
            <v>Damian Miles</v>
          </cell>
        </row>
        <row r="241">
          <cell r="I241" t="str">
            <v>Jake Scheide</v>
          </cell>
        </row>
        <row r="242">
          <cell r="I242" t="str">
            <v>Liam Crossman</v>
          </cell>
        </row>
        <row r="243">
          <cell r="I243" t="str">
            <v>Mason Bruce</v>
          </cell>
        </row>
        <row r="244">
          <cell r="I244" t="str">
            <v>Matthew Durham</v>
          </cell>
        </row>
        <row r="245">
          <cell r="I245" t="str">
            <v>Matthew Miles</v>
          </cell>
        </row>
        <row r="246">
          <cell r="I246" t="str">
            <v>Mika Kelsey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tabSelected="1" topLeftCell="B1" workbookViewId="0">
      <selection activeCell="B2" sqref="B2"/>
    </sheetView>
  </sheetViews>
  <sheetFormatPr defaultColWidth="9.140625" defaultRowHeight="15" zeroHeight="1" x14ac:dyDescent="0.25"/>
  <cols>
    <col min="1" max="1" width="9.140625" style="16" hidden="1" customWidth="1"/>
    <col min="2" max="2" width="16.7109375" bestFit="1" customWidth="1"/>
    <col min="3" max="3" width="17.28515625" bestFit="1" customWidth="1"/>
    <col min="4" max="4" width="7.28515625" bestFit="1" customWidth="1"/>
    <col min="5" max="5" width="6.5703125" customWidth="1"/>
    <col min="6" max="6" width="2.140625" customWidth="1"/>
    <col min="7" max="7" width="21.85546875" bestFit="1" customWidth="1"/>
    <col min="8" max="8" width="17.2851562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18.7109375" bestFit="1" customWidth="1"/>
    <col min="13" max="13" width="17.2851562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85546875" bestFit="1" customWidth="1"/>
    <col min="18" max="18" width="17.28515625" bestFit="1" customWidth="1"/>
    <col min="19" max="19" width="7.28515625" bestFit="1" customWidth="1"/>
    <col min="20" max="20" width="4.5703125" bestFit="1" customWidth="1"/>
    <col min="21" max="21" width="3.140625" customWidth="1"/>
    <col min="22" max="22" width="17.28515625" bestFit="1" customWidth="1"/>
    <col min="23" max="23" width="15.85546875" bestFit="1" customWidth="1"/>
  </cols>
  <sheetData>
    <row r="1" spans="1:25" ht="15.75" x14ac:dyDescent="0.25">
      <c r="B1" s="39" t="s">
        <v>425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9.75" customHeight="1" x14ac:dyDescent="0.25"/>
    <row r="3" spans="1:25" x14ac:dyDescent="0.25">
      <c r="B3" s="38" t="s">
        <v>14</v>
      </c>
      <c r="C3" s="38"/>
      <c r="D3" s="38"/>
      <c r="E3" s="38"/>
      <c r="F3" s="16"/>
      <c r="G3" s="38" t="s">
        <v>15</v>
      </c>
      <c r="H3" s="38"/>
      <c r="I3" s="38"/>
      <c r="J3" s="38"/>
      <c r="K3" s="16"/>
      <c r="L3" s="38" t="s">
        <v>16</v>
      </c>
      <c r="M3" s="38"/>
      <c r="N3" s="38"/>
      <c r="O3" s="38"/>
      <c r="P3" s="16"/>
      <c r="Q3" s="38" t="s">
        <v>21</v>
      </c>
      <c r="R3" s="38"/>
      <c r="S3" s="38"/>
      <c r="T3" s="38"/>
      <c r="U3" s="5"/>
      <c r="V3" s="38" t="s">
        <v>54</v>
      </c>
      <c r="W3" s="38"/>
      <c r="X3" s="38"/>
      <c r="Y3" s="38"/>
    </row>
    <row r="4" spans="1:25" x14ac:dyDescent="0.25">
      <c r="B4" s="12" t="s">
        <v>17</v>
      </c>
      <c r="C4" s="12" t="s">
        <v>18</v>
      </c>
      <c r="D4" s="12" t="s">
        <v>19</v>
      </c>
      <c r="E4" s="13" t="s">
        <v>12</v>
      </c>
      <c r="F4" s="16"/>
      <c r="G4" s="12" t="s">
        <v>17</v>
      </c>
      <c r="H4" s="12" t="s">
        <v>18</v>
      </c>
      <c r="I4" s="12" t="s">
        <v>19</v>
      </c>
      <c r="J4" s="12" t="s">
        <v>5</v>
      </c>
      <c r="K4" s="16"/>
      <c r="L4" s="12" t="s">
        <v>17</v>
      </c>
      <c r="M4" s="12" t="s">
        <v>18</v>
      </c>
      <c r="N4" s="12" t="s">
        <v>19</v>
      </c>
      <c r="O4" s="12" t="s">
        <v>6</v>
      </c>
      <c r="P4" s="16"/>
      <c r="Q4" s="12" t="s">
        <v>17</v>
      </c>
      <c r="R4" s="12" t="s">
        <v>18</v>
      </c>
      <c r="S4" s="12" t="s">
        <v>19</v>
      </c>
      <c r="T4" s="12" t="s">
        <v>7</v>
      </c>
      <c r="U4" s="5"/>
      <c r="V4" s="12" t="s">
        <v>17</v>
      </c>
      <c r="W4" s="12" t="s">
        <v>18</v>
      </c>
      <c r="X4" s="12" t="s">
        <v>19</v>
      </c>
      <c r="Y4" s="12" t="s">
        <v>51</v>
      </c>
    </row>
    <row r="5" spans="1:25" x14ac:dyDescent="0.25">
      <c r="A5" s="16">
        <v>1</v>
      </c>
      <c r="B5" s="17" t="s">
        <v>383</v>
      </c>
      <c r="C5" s="17" t="s">
        <v>380</v>
      </c>
      <c r="D5" s="17">
        <v>29</v>
      </c>
      <c r="E5" s="21">
        <v>14.448275862068966</v>
      </c>
      <c r="F5" s="16"/>
      <c r="G5" s="17" t="s">
        <v>325</v>
      </c>
      <c r="H5" s="17" t="s">
        <v>69</v>
      </c>
      <c r="I5" s="17">
        <v>28</v>
      </c>
      <c r="J5" s="21">
        <v>12.571428571428571</v>
      </c>
      <c r="K5" s="16"/>
      <c r="L5" s="17" t="s">
        <v>368</v>
      </c>
      <c r="M5" s="17" t="s">
        <v>358</v>
      </c>
      <c r="N5" s="17">
        <v>25</v>
      </c>
      <c r="O5" s="21">
        <v>4.5599999999999996</v>
      </c>
      <c r="P5" s="16"/>
      <c r="Q5" s="17" t="s">
        <v>346</v>
      </c>
      <c r="R5" s="17" t="s">
        <v>33</v>
      </c>
      <c r="S5" s="17">
        <v>18</v>
      </c>
      <c r="T5" s="21">
        <v>3.6666666666666665</v>
      </c>
      <c r="U5" s="5"/>
      <c r="V5" s="17" t="s">
        <v>318</v>
      </c>
      <c r="W5" s="17" t="s">
        <v>62</v>
      </c>
      <c r="X5" s="17">
        <v>29</v>
      </c>
      <c r="Y5" s="21">
        <v>27</v>
      </c>
    </row>
    <row r="6" spans="1:25" x14ac:dyDescent="0.25">
      <c r="A6" s="16">
        <v>2</v>
      </c>
      <c r="B6" s="17" t="s">
        <v>47</v>
      </c>
      <c r="C6" s="17" t="s">
        <v>45</v>
      </c>
      <c r="D6" s="17">
        <v>24</v>
      </c>
      <c r="E6" s="21">
        <v>13.583333333333334</v>
      </c>
      <c r="F6" s="16"/>
      <c r="G6" s="17" t="s">
        <v>318</v>
      </c>
      <c r="H6" s="17" t="s">
        <v>62</v>
      </c>
      <c r="I6" s="17">
        <v>29</v>
      </c>
      <c r="J6" s="21">
        <v>12.206896551724139</v>
      </c>
      <c r="K6" s="16"/>
      <c r="L6" s="17" t="s">
        <v>76</v>
      </c>
      <c r="M6" s="17" t="s">
        <v>82</v>
      </c>
      <c r="N6" s="17">
        <v>28</v>
      </c>
      <c r="O6" s="21">
        <v>3.75</v>
      </c>
      <c r="P6" s="16"/>
      <c r="Q6" s="17" t="s">
        <v>385</v>
      </c>
      <c r="R6" s="17" t="s">
        <v>380</v>
      </c>
      <c r="S6" s="17">
        <v>23</v>
      </c>
      <c r="T6" s="21">
        <v>3.0869565217391304</v>
      </c>
      <c r="U6" s="5"/>
      <c r="V6" s="17" t="s">
        <v>76</v>
      </c>
      <c r="W6" s="17" t="s">
        <v>82</v>
      </c>
      <c r="X6" s="17">
        <v>28</v>
      </c>
      <c r="Y6" s="21">
        <v>25.035714285714285</v>
      </c>
    </row>
    <row r="7" spans="1:25" x14ac:dyDescent="0.25">
      <c r="A7" s="16">
        <v>3</v>
      </c>
      <c r="B7" s="17" t="s">
        <v>318</v>
      </c>
      <c r="C7" s="17" t="s">
        <v>62</v>
      </c>
      <c r="D7" s="17">
        <v>29</v>
      </c>
      <c r="E7" s="21">
        <v>13.379310344827585</v>
      </c>
      <c r="F7" s="16"/>
      <c r="G7" s="17" t="s">
        <v>353</v>
      </c>
      <c r="H7" s="17" t="s">
        <v>45</v>
      </c>
      <c r="I7" s="17">
        <v>15</v>
      </c>
      <c r="J7" s="21">
        <v>10.866666666666667</v>
      </c>
      <c r="K7" s="16"/>
      <c r="L7" s="17" t="s">
        <v>66</v>
      </c>
      <c r="M7" s="17" t="s">
        <v>62</v>
      </c>
      <c r="N7" s="17">
        <v>32</v>
      </c>
      <c r="O7" s="21">
        <v>2.8125</v>
      </c>
      <c r="P7" s="16"/>
      <c r="Q7" s="17" t="s">
        <v>368</v>
      </c>
      <c r="R7" s="17" t="s">
        <v>358</v>
      </c>
      <c r="S7" s="17">
        <v>25</v>
      </c>
      <c r="T7" s="21">
        <v>2.88</v>
      </c>
      <c r="U7" s="5"/>
      <c r="V7" s="17" t="s">
        <v>325</v>
      </c>
      <c r="W7" s="17" t="s">
        <v>69</v>
      </c>
      <c r="X7" s="17">
        <v>28</v>
      </c>
      <c r="Y7" s="21">
        <v>24.535714285714285</v>
      </c>
    </row>
    <row r="8" spans="1:25" x14ac:dyDescent="0.25">
      <c r="A8" s="20">
        <v>4</v>
      </c>
      <c r="B8" s="17" t="s">
        <v>61</v>
      </c>
      <c r="C8" s="17" t="s">
        <v>57</v>
      </c>
      <c r="D8" s="17">
        <v>28</v>
      </c>
      <c r="E8" s="21">
        <v>13.214285714285714</v>
      </c>
      <c r="F8" s="16"/>
      <c r="G8" s="17" t="s">
        <v>344</v>
      </c>
      <c r="H8" s="17" t="s">
        <v>33</v>
      </c>
      <c r="I8" s="17">
        <v>24</v>
      </c>
      <c r="J8" s="21">
        <v>10.291666666666666</v>
      </c>
      <c r="K8" s="16"/>
      <c r="L8" s="17" t="s">
        <v>70</v>
      </c>
      <c r="M8" s="17" t="s">
        <v>69</v>
      </c>
      <c r="N8" s="17">
        <v>23</v>
      </c>
      <c r="O8" s="21">
        <v>2.6086956521739131</v>
      </c>
      <c r="P8" s="16"/>
      <c r="Q8" s="17" t="s">
        <v>383</v>
      </c>
      <c r="R8" s="17" t="s">
        <v>380</v>
      </c>
      <c r="S8" s="17">
        <v>29</v>
      </c>
      <c r="T8" s="21">
        <v>2.8275862068965516</v>
      </c>
      <c r="U8" s="5"/>
      <c r="V8" s="17" t="s">
        <v>47</v>
      </c>
      <c r="W8" s="17" t="s">
        <v>45</v>
      </c>
      <c r="X8" s="17">
        <v>24</v>
      </c>
      <c r="Y8" s="21">
        <v>24.25</v>
      </c>
    </row>
    <row r="9" spans="1:25" x14ac:dyDescent="0.25">
      <c r="A9" s="20">
        <v>5</v>
      </c>
      <c r="B9" s="17" t="s">
        <v>76</v>
      </c>
      <c r="C9" s="17" t="s">
        <v>82</v>
      </c>
      <c r="D9" s="17">
        <v>28</v>
      </c>
      <c r="E9" s="21">
        <v>12.785714285714286</v>
      </c>
      <c r="F9" s="16"/>
      <c r="G9" s="17" t="s">
        <v>79</v>
      </c>
      <c r="H9" s="17" t="s">
        <v>82</v>
      </c>
      <c r="I9" s="17">
        <v>29</v>
      </c>
      <c r="J9" s="21">
        <v>9.068965517241379</v>
      </c>
      <c r="K9" s="16"/>
      <c r="L9" s="17" t="s">
        <v>72</v>
      </c>
      <c r="M9" s="17" t="s">
        <v>69</v>
      </c>
      <c r="N9" s="17">
        <v>30</v>
      </c>
      <c r="O9" s="21">
        <v>2.5</v>
      </c>
      <c r="P9" s="16"/>
      <c r="Q9" s="17" t="s">
        <v>344</v>
      </c>
      <c r="R9" s="17" t="s">
        <v>33</v>
      </c>
      <c r="S9" s="17">
        <v>24</v>
      </c>
      <c r="T9" s="21">
        <v>2.5833333333333335</v>
      </c>
      <c r="U9" s="5"/>
      <c r="V9" s="17" t="s">
        <v>383</v>
      </c>
      <c r="W9" s="17" t="s">
        <v>380</v>
      </c>
      <c r="X9" s="17">
        <v>29</v>
      </c>
      <c r="Y9" s="21">
        <v>21.103448275862068</v>
      </c>
    </row>
    <row r="10" spans="1:25" x14ac:dyDescent="0.25">
      <c r="A10" s="20">
        <v>6</v>
      </c>
      <c r="B10" s="17" t="s">
        <v>56</v>
      </c>
      <c r="C10" s="17" t="s">
        <v>34</v>
      </c>
      <c r="D10" s="17">
        <v>25</v>
      </c>
      <c r="E10" s="21">
        <v>12.12</v>
      </c>
      <c r="F10" s="16"/>
      <c r="G10" s="17" t="s">
        <v>384</v>
      </c>
      <c r="H10" s="17" t="s">
        <v>380</v>
      </c>
      <c r="I10" s="17">
        <v>28</v>
      </c>
      <c r="J10" s="21">
        <v>8.7142857142857135</v>
      </c>
      <c r="K10" s="16"/>
      <c r="L10" s="17" t="s">
        <v>46</v>
      </c>
      <c r="M10" s="17" t="s">
        <v>45</v>
      </c>
      <c r="N10" s="17">
        <v>28</v>
      </c>
      <c r="O10" s="21">
        <v>2.4642857142857144</v>
      </c>
      <c r="P10" s="22"/>
      <c r="Q10" s="17" t="s">
        <v>331</v>
      </c>
      <c r="R10" s="17" t="s">
        <v>322</v>
      </c>
      <c r="S10" s="17">
        <v>25</v>
      </c>
      <c r="T10" s="21">
        <v>2.3199999999999998</v>
      </c>
      <c r="U10" s="5"/>
      <c r="V10" s="17" t="s">
        <v>368</v>
      </c>
      <c r="W10" s="17" t="s">
        <v>358</v>
      </c>
      <c r="X10" s="17">
        <v>25</v>
      </c>
      <c r="Y10" s="21">
        <v>21.08</v>
      </c>
    </row>
    <row r="11" spans="1:25" x14ac:dyDescent="0.25">
      <c r="A11" s="20">
        <v>7</v>
      </c>
      <c r="B11" s="17" t="s">
        <v>364</v>
      </c>
      <c r="C11" s="17" t="s">
        <v>358</v>
      </c>
      <c r="D11" s="17">
        <v>29</v>
      </c>
      <c r="E11" s="21">
        <v>11.344827586206897</v>
      </c>
      <c r="F11" s="16"/>
      <c r="G11" s="17" t="s">
        <v>47</v>
      </c>
      <c r="H11" s="17" t="s">
        <v>45</v>
      </c>
      <c r="I11" s="17">
        <v>24</v>
      </c>
      <c r="J11" s="21">
        <v>8.375</v>
      </c>
      <c r="K11" s="16"/>
      <c r="L11" s="17" t="s">
        <v>65</v>
      </c>
      <c r="M11" s="17" t="s">
        <v>62</v>
      </c>
      <c r="N11" s="17">
        <v>25</v>
      </c>
      <c r="O11" s="21">
        <v>2.2799999999999998</v>
      </c>
      <c r="P11" s="16"/>
      <c r="Q11" s="17" t="s">
        <v>333</v>
      </c>
      <c r="R11" s="17" t="s">
        <v>322</v>
      </c>
      <c r="S11" s="17">
        <v>24</v>
      </c>
      <c r="T11" s="21">
        <v>2.2083333333333335</v>
      </c>
      <c r="U11" s="5"/>
      <c r="V11" s="17" t="s">
        <v>61</v>
      </c>
      <c r="W11" s="17" t="s">
        <v>57</v>
      </c>
      <c r="X11" s="17">
        <v>28</v>
      </c>
      <c r="Y11" s="21">
        <v>18.5</v>
      </c>
    </row>
    <row r="12" spans="1:25" x14ac:dyDescent="0.25">
      <c r="A12" s="20">
        <v>8</v>
      </c>
      <c r="B12" s="17" t="s">
        <v>331</v>
      </c>
      <c r="C12" s="17" t="s">
        <v>322</v>
      </c>
      <c r="D12" s="17">
        <v>25</v>
      </c>
      <c r="E12" s="21">
        <v>11</v>
      </c>
      <c r="F12" s="16"/>
      <c r="G12" s="17" t="s">
        <v>76</v>
      </c>
      <c r="H12" s="17" t="s">
        <v>82</v>
      </c>
      <c r="I12" s="17">
        <v>28</v>
      </c>
      <c r="J12" s="21">
        <v>8.3571428571428577</v>
      </c>
      <c r="K12" s="16"/>
      <c r="L12" s="17" t="s">
        <v>83</v>
      </c>
      <c r="M12" s="17" t="s">
        <v>57</v>
      </c>
      <c r="N12" s="17">
        <v>19</v>
      </c>
      <c r="O12" s="21">
        <v>2.2105263157894739</v>
      </c>
      <c r="P12" s="22"/>
      <c r="Q12" s="17" t="s">
        <v>72</v>
      </c>
      <c r="R12" s="17" t="s">
        <v>69</v>
      </c>
      <c r="S12" s="17">
        <v>30</v>
      </c>
      <c r="T12" s="21">
        <v>1.9</v>
      </c>
      <c r="U12" s="5"/>
      <c r="V12" s="17" t="s">
        <v>344</v>
      </c>
      <c r="W12" s="17" t="s">
        <v>33</v>
      </c>
      <c r="X12" s="17">
        <v>24</v>
      </c>
      <c r="Y12" s="21">
        <v>18.125</v>
      </c>
    </row>
    <row r="13" spans="1:25" x14ac:dyDescent="0.25">
      <c r="A13" s="20">
        <v>9</v>
      </c>
      <c r="B13" s="17" t="s">
        <v>325</v>
      </c>
      <c r="C13" s="17" t="s">
        <v>69</v>
      </c>
      <c r="D13" s="17">
        <v>28</v>
      </c>
      <c r="E13" s="21">
        <v>10.928571428571429</v>
      </c>
      <c r="F13" s="16"/>
      <c r="G13" s="17" t="s">
        <v>366</v>
      </c>
      <c r="H13" s="17" t="s">
        <v>358</v>
      </c>
      <c r="I13" s="17">
        <v>17</v>
      </c>
      <c r="J13" s="21">
        <v>8.235294117647058</v>
      </c>
      <c r="K13" s="16"/>
      <c r="L13" s="17" t="s">
        <v>357</v>
      </c>
      <c r="M13" s="17" t="s">
        <v>69</v>
      </c>
      <c r="N13" s="17">
        <v>29</v>
      </c>
      <c r="O13" s="21">
        <v>2.1724137931034484</v>
      </c>
      <c r="P13" s="22"/>
      <c r="Q13" s="17" t="s">
        <v>56</v>
      </c>
      <c r="R13" s="17" t="s">
        <v>34</v>
      </c>
      <c r="S13" s="17">
        <v>25</v>
      </c>
      <c r="T13" s="21">
        <v>1.84</v>
      </c>
      <c r="U13" s="16"/>
      <c r="V13" s="17" t="s">
        <v>56</v>
      </c>
      <c r="W13" s="17" t="s">
        <v>34</v>
      </c>
      <c r="X13" s="17">
        <v>25</v>
      </c>
      <c r="Y13" s="21">
        <v>17.64</v>
      </c>
    </row>
    <row r="14" spans="1:25" x14ac:dyDescent="0.25">
      <c r="A14" s="20">
        <v>10</v>
      </c>
      <c r="B14" s="17" t="s">
        <v>324</v>
      </c>
      <c r="C14" s="17" t="s">
        <v>34</v>
      </c>
      <c r="D14" s="17">
        <v>27</v>
      </c>
      <c r="E14" s="21">
        <v>10.518518518518519</v>
      </c>
      <c r="F14" s="16"/>
      <c r="G14" s="17" t="s">
        <v>359</v>
      </c>
      <c r="H14" s="17" t="s">
        <v>358</v>
      </c>
      <c r="I14" s="17">
        <v>23</v>
      </c>
      <c r="J14" s="21">
        <v>7.7391304347826084</v>
      </c>
      <c r="K14" s="16"/>
      <c r="L14" s="17" t="s">
        <v>56</v>
      </c>
      <c r="M14" s="17" t="s">
        <v>34</v>
      </c>
      <c r="N14" s="17">
        <v>25</v>
      </c>
      <c r="O14" s="21">
        <v>2.16</v>
      </c>
      <c r="P14" s="22"/>
      <c r="Q14" s="17" t="s">
        <v>347</v>
      </c>
      <c r="R14" s="17" t="s">
        <v>33</v>
      </c>
      <c r="S14" s="17">
        <v>18</v>
      </c>
      <c r="T14" s="21">
        <v>1.7777777777777777</v>
      </c>
      <c r="U14" s="5"/>
      <c r="V14" s="17" t="s">
        <v>366</v>
      </c>
      <c r="W14" s="17" t="s">
        <v>358</v>
      </c>
      <c r="X14" s="17">
        <v>17</v>
      </c>
      <c r="Y14" s="21">
        <v>17.058823529411764</v>
      </c>
    </row>
    <row r="15" spans="1:25" s="24" customFormat="1" x14ac:dyDescent="0.25">
      <c r="A15" s="20">
        <v>11</v>
      </c>
      <c r="B15" s="17" t="s">
        <v>336</v>
      </c>
      <c r="C15" s="17" t="s">
        <v>82</v>
      </c>
      <c r="D15" s="17">
        <v>22</v>
      </c>
      <c r="E15" s="21">
        <v>10.5</v>
      </c>
      <c r="G15" s="17" t="s">
        <v>319</v>
      </c>
      <c r="H15" s="17" t="s">
        <v>34</v>
      </c>
      <c r="I15" s="17">
        <v>29</v>
      </c>
      <c r="J15" s="21">
        <v>7.5862068965517242</v>
      </c>
      <c r="L15" s="17" t="s">
        <v>59</v>
      </c>
      <c r="M15" s="17" t="s">
        <v>57</v>
      </c>
      <c r="N15" s="17">
        <v>23</v>
      </c>
      <c r="O15" s="21">
        <v>1.9565217391304348</v>
      </c>
      <c r="P15" s="22"/>
      <c r="Q15" s="17" t="s">
        <v>47</v>
      </c>
      <c r="R15" s="17" t="s">
        <v>45</v>
      </c>
      <c r="S15" s="17">
        <v>24</v>
      </c>
      <c r="T15" s="21">
        <v>1.75</v>
      </c>
      <c r="V15" s="17" t="s">
        <v>79</v>
      </c>
      <c r="W15" s="17" t="s">
        <v>82</v>
      </c>
      <c r="X15" s="17">
        <v>29</v>
      </c>
      <c r="Y15" s="21">
        <v>16.482758620689655</v>
      </c>
    </row>
    <row r="16" spans="1:25" s="24" customFormat="1" x14ac:dyDescent="0.25">
      <c r="A16" s="20">
        <v>12</v>
      </c>
      <c r="B16" s="17" t="s">
        <v>369</v>
      </c>
      <c r="C16" s="17" t="s">
        <v>33</v>
      </c>
      <c r="D16" s="17">
        <v>20</v>
      </c>
      <c r="E16" s="21">
        <v>10.1</v>
      </c>
      <c r="G16" s="17" t="s">
        <v>368</v>
      </c>
      <c r="H16" s="17" t="s">
        <v>358</v>
      </c>
      <c r="I16" s="17">
        <v>25</v>
      </c>
      <c r="J16" s="21">
        <v>7.36</v>
      </c>
      <c r="L16" s="17" t="s">
        <v>328</v>
      </c>
      <c r="M16" s="17" t="s">
        <v>322</v>
      </c>
      <c r="N16" s="17">
        <v>27</v>
      </c>
      <c r="O16" s="21">
        <v>1.8888888888888888</v>
      </c>
      <c r="P16" s="22"/>
      <c r="Q16" s="17" t="s">
        <v>59</v>
      </c>
      <c r="R16" s="17" t="s">
        <v>57</v>
      </c>
      <c r="S16" s="17">
        <v>23</v>
      </c>
      <c r="T16" s="21">
        <v>1.6521739130434783</v>
      </c>
      <c r="V16" s="17" t="s">
        <v>353</v>
      </c>
      <c r="W16" s="17" t="s">
        <v>45</v>
      </c>
      <c r="X16" s="17">
        <v>15</v>
      </c>
      <c r="Y16" s="21">
        <v>16.466666666666665</v>
      </c>
    </row>
    <row r="17" spans="1:25" s="24" customFormat="1" x14ac:dyDescent="0.25">
      <c r="A17" s="20">
        <v>13</v>
      </c>
      <c r="B17" s="17" t="s">
        <v>55</v>
      </c>
      <c r="C17" s="17" t="s">
        <v>45</v>
      </c>
      <c r="D17" s="17">
        <v>23</v>
      </c>
      <c r="E17" s="21">
        <v>9.7826086956521738</v>
      </c>
      <c r="G17" s="17" t="s">
        <v>332</v>
      </c>
      <c r="H17" s="17" t="s">
        <v>322</v>
      </c>
      <c r="I17" s="17">
        <v>28</v>
      </c>
      <c r="J17" s="21">
        <v>7.3571428571428568</v>
      </c>
      <c r="L17" s="17" t="s">
        <v>47</v>
      </c>
      <c r="M17" s="17" t="s">
        <v>45</v>
      </c>
      <c r="N17" s="17">
        <v>24</v>
      </c>
      <c r="O17" s="21">
        <v>1.875</v>
      </c>
      <c r="P17" s="22"/>
      <c r="Q17" s="17" t="s">
        <v>70</v>
      </c>
      <c r="R17" s="17" t="s">
        <v>69</v>
      </c>
      <c r="S17" s="17">
        <v>23</v>
      </c>
      <c r="T17" s="21">
        <v>1.6521739130434783</v>
      </c>
      <c r="V17" s="17" t="s">
        <v>324</v>
      </c>
      <c r="W17" s="17" t="s">
        <v>34</v>
      </c>
      <c r="X17" s="17">
        <v>27</v>
      </c>
      <c r="Y17" s="21">
        <v>16.037037037037038</v>
      </c>
    </row>
    <row r="18" spans="1:25" s="24" customFormat="1" x14ac:dyDescent="0.25">
      <c r="A18" s="20">
        <v>14</v>
      </c>
      <c r="B18" s="17" t="s">
        <v>78</v>
      </c>
      <c r="C18" s="17" t="s">
        <v>82</v>
      </c>
      <c r="D18" s="17">
        <v>27</v>
      </c>
      <c r="E18" s="21">
        <v>9.0370370370370363</v>
      </c>
      <c r="G18" s="17" t="s">
        <v>338</v>
      </c>
      <c r="H18" s="17" t="s">
        <v>57</v>
      </c>
      <c r="I18" s="17">
        <v>23</v>
      </c>
      <c r="J18" s="21">
        <v>7.1739130434782608</v>
      </c>
      <c r="L18" s="17" t="s">
        <v>67</v>
      </c>
      <c r="M18" s="17" t="s">
        <v>62</v>
      </c>
      <c r="N18" s="17">
        <v>22</v>
      </c>
      <c r="O18" s="21">
        <v>1.8636363636363635</v>
      </c>
      <c r="P18" s="22"/>
      <c r="Q18" s="17" t="s">
        <v>336</v>
      </c>
      <c r="R18" s="17" t="s">
        <v>82</v>
      </c>
      <c r="S18" s="17">
        <v>22</v>
      </c>
      <c r="T18" s="21">
        <v>1.6363636363636365</v>
      </c>
      <c r="V18" s="17" t="s">
        <v>382</v>
      </c>
      <c r="W18" s="17" t="s">
        <v>380</v>
      </c>
      <c r="X18" s="17">
        <v>20</v>
      </c>
      <c r="Y18" s="21">
        <v>15.9</v>
      </c>
    </row>
    <row r="19" spans="1:25" s="24" customFormat="1" x14ac:dyDescent="0.25">
      <c r="A19" s="20">
        <v>15</v>
      </c>
      <c r="B19" s="17" t="s">
        <v>355</v>
      </c>
      <c r="C19" s="17" t="s">
        <v>45</v>
      </c>
      <c r="D19" s="17">
        <v>16</v>
      </c>
      <c r="E19" s="21">
        <v>8.875</v>
      </c>
      <c r="G19" s="17" t="s">
        <v>50</v>
      </c>
      <c r="H19" s="17" t="s">
        <v>34</v>
      </c>
      <c r="I19" s="17">
        <v>23</v>
      </c>
      <c r="J19" s="21">
        <v>6.7826086956521738</v>
      </c>
      <c r="L19" s="17" t="s">
        <v>344</v>
      </c>
      <c r="M19" s="17" t="s">
        <v>33</v>
      </c>
      <c r="N19" s="17">
        <v>24</v>
      </c>
      <c r="O19" s="21">
        <v>1.7916666666666667</v>
      </c>
      <c r="P19" s="22"/>
      <c r="Q19" s="17" t="s">
        <v>338</v>
      </c>
      <c r="R19" s="17" t="s">
        <v>57</v>
      </c>
      <c r="S19" s="17">
        <v>23</v>
      </c>
      <c r="T19" s="21">
        <v>1.5217391304347827</v>
      </c>
      <c r="V19" s="17" t="s">
        <v>331</v>
      </c>
      <c r="W19" s="17" t="s">
        <v>322</v>
      </c>
      <c r="X19" s="17">
        <v>25</v>
      </c>
      <c r="Y19" s="21">
        <v>15.72</v>
      </c>
    </row>
    <row r="20" spans="1:25" s="24" customFormat="1" ht="6.75" customHeight="1" x14ac:dyDescent="0.25">
      <c r="A20" s="20"/>
      <c r="B20" s="19"/>
      <c r="C20" s="19"/>
      <c r="D20" s="19"/>
      <c r="E20" s="28"/>
      <c r="G20" s="19"/>
      <c r="H20" s="19"/>
      <c r="I20" s="19"/>
      <c r="J20" s="28"/>
      <c r="L20" s="19"/>
      <c r="M20" s="19"/>
      <c r="N20" s="19"/>
      <c r="O20" s="28"/>
      <c r="P20" s="22"/>
      <c r="Q20" s="19"/>
      <c r="R20" s="19"/>
      <c r="S20" s="19"/>
      <c r="T20" s="28"/>
    </row>
    <row r="21" spans="1:25" x14ac:dyDescent="0.25">
      <c r="B21" s="38" t="s">
        <v>22</v>
      </c>
      <c r="C21" s="38"/>
      <c r="D21" s="38"/>
      <c r="E21" s="38"/>
      <c r="F21" s="16"/>
      <c r="G21" s="38" t="s">
        <v>23</v>
      </c>
      <c r="H21" s="38"/>
      <c r="I21" s="38"/>
      <c r="J21" s="38"/>
      <c r="K21" s="16"/>
      <c r="L21" s="38" t="s">
        <v>24</v>
      </c>
      <c r="M21" s="38"/>
      <c r="N21" s="38"/>
      <c r="O21" s="38"/>
      <c r="P21" s="16"/>
      <c r="Q21" s="38" t="s">
        <v>25</v>
      </c>
      <c r="R21" s="38"/>
      <c r="S21" s="38"/>
      <c r="T21" s="38"/>
      <c r="U21" s="5"/>
    </row>
    <row r="22" spans="1:25" x14ac:dyDescent="0.25">
      <c r="B22" s="12" t="s">
        <v>17</v>
      </c>
      <c r="C22" s="12" t="s">
        <v>18</v>
      </c>
      <c r="D22" s="12" t="s">
        <v>19</v>
      </c>
      <c r="E22" s="12" t="s">
        <v>8</v>
      </c>
      <c r="F22" s="16"/>
      <c r="G22" s="12" t="s">
        <v>17</v>
      </c>
      <c r="H22" s="12" t="s">
        <v>18</v>
      </c>
      <c r="I22" s="12" t="s">
        <v>19</v>
      </c>
      <c r="J22" s="12" t="s">
        <v>9</v>
      </c>
      <c r="K22" s="16"/>
      <c r="L22" s="12" t="s">
        <v>17</v>
      </c>
      <c r="M22" s="12" t="s">
        <v>18</v>
      </c>
      <c r="N22" s="12" t="s">
        <v>19</v>
      </c>
      <c r="O22" s="12" t="s">
        <v>3</v>
      </c>
      <c r="P22" s="16"/>
      <c r="Q22" s="12" t="s">
        <v>17</v>
      </c>
      <c r="R22" s="12" t="s">
        <v>18</v>
      </c>
      <c r="S22" s="12" t="s">
        <v>19</v>
      </c>
      <c r="T22" s="12" t="s">
        <v>4</v>
      </c>
      <c r="U22" s="5"/>
    </row>
    <row r="23" spans="1:25" x14ac:dyDescent="0.25">
      <c r="A23" s="16">
        <v>1</v>
      </c>
      <c r="B23" s="17" t="s">
        <v>338</v>
      </c>
      <c r="C23" s="17" t="s">
        <v>57</v>
      </c>
      <c r="D23" s="17">
        <v>23</v>
      </c>
      <c r="E23" s="21">
        <v>2.347826086956522</v>
      </c>
      <c r="F23" s="15"/>
      <c r="G23" s="17" t="s">
        <v>346</v>
      </c>
      <c r="H23" s="17" t="s">
        <v>33</v>
      </c>
      <c r="I23" s="17">
        <v>18</v>
      </c>
      <c r="J23" s="21">
        <v>2.9444444444444446</v>
      </c>
      <c r="K23" s="15"/>
      <c r="L23" s="17" t="s">
        <v>364</v>
      </c>
      <c r="M23" s="17" t="s">
        <v>358</v>
      </c>
      <c r="N23" s="17">
        <v>29</v>
      </c>
      <c r="O23" s="21">
        <v>2.6551724137931036</v>
      </c>
      <c r="P23" s="16"/>
      <c r="Q23" s="17" t="s">
        <v>336</v>
      </c>
      <c r="R23" s="17" t="s">
        <v>82</v>
      </c>
      <c r="S23" s="17">
        <v>22</v>
      </c>
      <c r="T23" s="21">
        <v>2.8636363636363638</v>
      </c>
      <c r="U23" s="5"/>
    </row>
    <row r="24" spans="1:25" x14ac:dyDescent="0.25">
      <c r="A24" s="16">
        <v>2</v>
      </c>
      <c r="B24" s="17" t="s">
        <v>353</v>
      </c>
      <c r="C24" s="17" t="s">
        <v>45</v>
      </c>
      <c r="D24" s="17">
        <v>15</v>
      </c>
      <c r="E24" s="21">
        <v>1.9333333333333333</v>
      </c>
      <c r="F24" s="15"/>
      <c r="G24" s="17" t="s">
        <v>359</v>
      </c>
      <c r="H24" s="17" t="s">
        <v>358</v>
      </c>
      <c r="I24" s="17">
        <v>23</v>
      </c>
      <c r="J24" s="21">
        <v>2.9130434782608696</v>
      </c>
      <c r="K24" s="16"/>
      <c r="L24" s="17" t="s">
        <v>56</v>
      </c>
      <c r="M24" s="17" t="s">
        <v>34</v>
      </c>
      <c r="N24" s="17">
        <v>25</v>
      </c>
      <c r="O24" s="21">
        <v>2.4</v>
      </c>
      <c r="P24" s="16"/>
      <c r="Q24" s="17" t="s">
        <v>47</v>
      </c>
      <c r="R24" s="17" t="s">
        <v>45</v>
      </c>
      <c r="S24" s="17">
        <v>24</v>
      </c>
      <c r="T24" s="21">
        <v>2.0833333333333335</v>
      </c>
      <c r="U24" s="5"/>
    </row>
    <row r="25" spans="1:25" x14ac:dyDescent="0.25">
      <c r="A25" s="16">
        <v>3</v>
      </c>
      <c r="B25" s="17" t="s">
        <v>325</v>
      </c>
      <c r="C25" s="17" t="s">
        <v>69</v>
      </c>
      <c r="D25" s="17">
        <v>28</v>
      </c>
      <c r="E25" s="21">
        <v>1.2857142857142858</v>
      </c>
      <c r="F25" s="15"/>
      <c r="G25" s="17" t="s">
        <v>344</v>
      </c>
      <c r="H25" s="17" t="s">
        <v>33</v>
      </c>
      <c r="I25" s="17">
        <v>24</v>
      </c>
      <c r="J25" s="21">
        <v>2.7083333333333335</v>
      </c>
      <c r="K25" s="16"/>
      <c r="L25" s="17" t="s">
        <v>61</v>
      </c>
      <c r="M25" s="17" t="s">
        <v>57</v>
      </c>
      <c r="N25" s="17">
        <v>28</v>
      </c>
      <c r="O25" s="21">
        <v>2.0357142857142856</v>
      </c>
      <c r="P25" s="16"/>
      <c r="Q25" s="17" t="s">
        <v>366</v>
      </c>
      <c r="R25" s="17" t="s">
        <v>358</v>
      </c>
      <c r="S25" s="17">
        <v>17</v>
      </c>
      <c r="T25" s="21">
        <v>1.7058823529411764</v>
      </c>
      <c r="U25" s="16"/>
    </row>
    <row r="26" spans="1:25" x14ac:dyDescent="0.25">
      <c r="A26" s="20">
        <v>4</v>
      </c>
      <c r="B26" s="17" t="s">
        <v>344</v>
      </c>
      <c r="C26" s="17" t="s">
        <v>33</v>
      </c>
      <c r="D26" s="17">
        <v>24</v>
      </c>
      <c r="E26" s="21">
        <v>1.1666666666666667</v>
      </c>
      <c r="F26" s="15"/>
      <c r="G26" s="17" t="s">
        <v>50</v>
      </c>
      <c r="H26" s="17" t="s">
        <v>34</v>
      </c>
      <c r="I26" s="17">
        <v>23</v>
      </c>
      <c r="J26" s="21">
        <v>2.3913043478260869</v>
      </c>
      <c r="K26" s="16"/>
      <c r="L26" s="17" t="s">
        <v>331</v>
      </c>
      <c r="M26" s="17" t="s">
        <v>322</v>
      </c>
      <c r="N26" s="17">
        <v>25</v>
      </c>
      <c r="O26" s="21">
        <v>2</v>
      </c>
      <c r="P26" s="16"/>
      <c r="Q26" s="17" t="s">
        <v>318</v>
      </c>
      <c r="R26" s="17" t="s">
        <v>62</v>
      </c>
      <c r="S26" s="17">
        <v>29</v>
      </c>
      <c r="T26" s="21">
        <v>1.4482758620689655</v>
      </c>
      <c r="U26" s="16"/>
    </row>
    <row r="27" spans="1:25" x14ac:dyDescent="0.25">
      <c r="A27" s="20">
        <v>5</v>
      </c>
      <c r="B27" s="17" t="s">
        <v>326</v>
      </c>
      <c r="C27" s="17" t="s">
        <v>322</v>
      </c>
      <c r="D27" s="17">
        <v>24</v>
      </c>
      <c r="E27" s="21">
        <v>1.0416666666666667</v>
      </c>
      <c r="F27" s="15"/>
      <c r="G27" s="17" t="s">
        <v>66</v>
      </c>
      <c r="H27" s="17" t="s">
        <v>62</v>
      </c>
      <c r="I27" s="17">
        <v>32</v>
      </c>
      <c r="J27" s="21">
        <v>2.34375</v>
      </c>
      <c r="K27" s="16"/>
      <c r="L27" s="17" t="s">
        <v>76</v>
      </c>
      <c r="M27" s="17" t="s">
        <v>82</v>
      </c>
      <c r="N27" s="17">
        <v>28</v>
      </c>
      <c r="O27" s="21">
        <v>1.8571428571428572</v>
      </c>
      <c r="P27" s="16"/>
      <c r="Q27" s="17" t="s">
        <v>324</v>
      </c>
      <c r="R27" s="17" t="s">
        <v>34</v>
      </c>
      <c r="S27" s="17">
        <v>27</v>
      </c>
      <c r="T27" s="21">
        <v>1.3703703703703705</v>
      </c>
      <c r="U27" s="16"/>
    </row>
    <row r="28" spans="1:25" x14ac:dyDescent="0.25">
      <c r="A28" s="20">
        <v>6</v>
      </c>
      <c r="B28" s="17" t="s">
        <v>319</v>
      </c>
      <c r="C28" s="17" t="s">
        <v>34</v>
      </c>
      <c r="D28" s="17">
        <v>29</v>
      </c>
      <c r="E28" s="21">
        <v>0.93103448275862066</v>
      </c>
      <c r="F28" s="16"/>
      <c r="G28" s="17" t="s">
        <v>329</v>
      </c>
      <c r="H28" s="17" t="s">
        <v>322</v>
      </c>
      <c r="I28" s="17">
        <v>25</v>
      </c>
      <c r="J28" s="21">
        <v>2.2400000000000002</v>
      </c>
      <c r="K28" s="16"/>
      <c r="L28" s="17" t="s">
        <v>78</v>
      </c>
      <c r="M28" s="17" t="s">
        <v>82</v>
      </c>
      <c r="N28" s="17">
        <v>27</v>
      </c>
      <c r="O28" s="21">
        <v>1.7407407407407407</v>
      </c>
      <c r="P28" s="16"/>
      <c r="Q28" s="17" t="s">
        <v>76</v>
      </c>
      <c r="R28" s="17" t="s">
        <v>82</v>
      </c>
      <c r="S28" s="17">
        <v>28</v>
      </c>
      <c r="T28" s="21">
        <v>1.3571428571428572</v>
      </c>
      <c r="U28" s="16"/>
    </row>
    <row r="29" spans="1:25" x14ac:dyDescent="0.25">
      <c r="A29" s="20">
        <v>7</v>
      </c>
      <c r="B29" s="17" t="s">
        <v>74</v>
      </c>
      <c r="C29" s="17" t="s">
        <v>69</v>
      </c>
      <c r="D29" s="17">
        <v>28</v>
      </c>
      <c r="E29" s="21">
        <v>0.8928571428571429</v>
      </c>
      <c r="F29" s="15"/>
      <c r="G29" s="17" t="s">
        <v>336</v>
      </c>
      <c r="H29" s="17" t="s">
        <v>82</v>
      </c>
      <c r="I29" s="17">
        <v>22</v>
      </c>
      <c r="J29" s="21">
        <v>2.2272727272727271</v>
      </c>
      <c r="K29" s="16"/>
      <c r="L29" s="17" t="s">
        <v>46</v>
      </c>
      <c r="M29" s="17" t="s">
        <v>45</v>
      </c>
      <c r="N29" s="17">
        <v>28</v>
      </c>
      <c r="O29" s="21">
        <v>1.5714285714285714</v>
      </c>
      <c r="P29" s="16"/>
      <c r="Q29" s="17" t="s">
        <v>70</v>
      </c>
      <c r="R29" s="17" t="s">
        <v>69</v>
      </c>
      <c r="S29" s="17">
        <v>23</v>
      </c>
      <c r="T29" s="21">
        <v>1.3043478260869565</v>
      </c>
      <c r="U29" s="16"/>
    </row>
    <row r="30" spans="1:25" x14ac:dyDescent="0.25">
      <c r="A30" s="20">
        <v>8</v>
      </c>
      <c r="B30" s="17" t="s">
        <v>47</v>
      </c>
      <c r="C30" s="17" t="s">
        <v>45</v>
      </c>
      <c r="D30" s="17">
        <v>24</v>
      </c>
      <c r="E30" s="21">
        <v>0.875</v>
      </c>
      <c r="F30" s="15"/>
      <c r="G30" s="17" t="s">
        <v>347</v>
      </c>
      <c r="H30" s="17" t="s">
        <v>33</v>
      </c>
      <c r="I30" s="17">
        <v>18</v>
      </c>
      <c r="J30" s="21">
        <v>2.1666666666666665</v>
      </c>
      <c r="K30" s="16"/>
      <c r="L30" s="17" t="s">
        <v>355</v>
      </c>
      <c r="M30" s="17" t="s">
        <v>45</v>
      </c>
      <c r="N30" s="17">
        <v>16</v>
      </c>
      <c r="O30" s="21">
        <v>1.5625</v>
      </c>
      <c r="P30" s="16"/>
      <c r="Q30" s="17" t="s">
        <v>359</v>
      </c>
      <c r="R30" s="17" t="s">
        <v>358</v>
      </c>
      <c r="S30" s="17">
        <v>23</v>
      </c>
      <c r="T30" s="21">
        <v>1.2608695652173914</v>
      </c>
      <c r="U30" s="16"/>
    </row>
    <row r="31" spans="1:25" x14ac:dyDescent="0.25">
      <c r="A31" s="20">
        <v>9</v>
      </c>
      <c r="B31" s="17" t="s">
        <v>68</v>
      </c>
      <c r="C31" s="17" t="s">
        <v>62</v>
      </c>
      <c r="D31" s="17">
        <v>31</v>
      </c>
      <c r="E31" s="21">
        <v>0.80645161290322576</v>
      </c>
      <c r="F31" s="15"/>
      <c r="G31" s="17" t="s">
        <v>333</v>
      </c>
      <c r="H31" s="17" t="s">
        <v>322</v>
      </c>
      <c r="I31" s="17">
        <v>24</v>
      </c>
      <c r="J31" s="21">
        <v>2.125</v>
      </c>
      <c r="K31" s="16"/>
      <c r="L31" s="17" t="s">
        <v>369</v>
      </c>
      <c r="M31" s="17" t="s">
        <v>33</v>
      </c>
      <c r="N31" s="17">
        <v>20</v>
      </c>
      <c r="O31" s="21">
        <v>1.55</v>
      </c>
      <c r="P31" s="16"/>
      <c r="Q31" s="17" t="s">
        <v>79</v>
      </c>
      <c r="R31" s="17" t="s">
        <v>82</v>
      </c>
      <c r="S31" s="17">
        <v>29</v>
      </c>
      <c r="T31" s="21">
        <v>1.2413793103448276</v>
      </c>
      <c r="U31" s="16"/>
    </row>
    <row r="32" spans="1:25" x14ac:dyDescent="0.25">
      <c r="A32" s="20">
        <v>10</v>
      </c>
      <c r="B32" s="17" t="s">
        <v>331</v>
      </c>
      <c r="C32" s="17" t="s">
        <v>322</v>
      </c>
      <c r="D32" s="17">
        <v>25</v>
      </c>
      <c r="E32" s="21">
        <v>0.8</v>
      </c>
      <c r="F32" s="15"/>
      <c r="G32" s="17" t="s">
        <v>36</v>
      </c>
      <c r="H32" s="17" t="s">
        <v>34</v>
      </c>
      <c r="I32" s="17">
        <v>32</v>
      </c>
      <c r="J32" s="21">
        <v>2.0625</v>
      </c>
      <c r="K32" s="16"/>
      <c r="L32" s="17" t="s">
        <v>382</v>
      </c>
      <c r="M32" s="17" t="s">
        <v>380</v>
      </c>
      <c r="N32" s="17">
        <v>20</v>
      </c>
      <c r="O32" s="21">
        <v>1.55</v>
      </c>
      <c r="P32" s="16"/>
      <c r="Q32" s="17" t="s">
        <v>56</v>
      </c>
      <c r="R32" s="17" t="s">
        <v>34</v>
      </c>
      <c r="S32" s="17">
        <v>25</v>
      </c>
      <c r="T32" s="21">
        <v>1.24</v>
      </c>
      <c r="U32" s="16"/>
    </row>
    <row r="33" spans="1:21" x14ac:dyDescent="0.25">
      <c r="A33" s="20">
        <v>11</v>
      </c>
      <c r="B33" s="17" t="s">
        <v>48</v>
      </c>
      <c r="C33" s="17" t="s">
        <v>45</v>
      </c>
      <c r="D33" s="17">
        <v>24</v>
      </c>
      <c r="E33" s="21">
        <v>0.70833333333333337</v>
      </c>
      <c r="G33" s="17" t="s">
        <v>326</v>
      </c>
      <c r="H33" s="17" t="s">
        <v>322</v>
      </c>
      <c r="I33" s="17">
        <v>24</v>
      </c>
      <c r="J33" s="21">
        <v>1.8333333333333333</v>
      </c>
      <c r="L33" s="17" t="s">
        <v>383</v>
      </c>
      <c r="M33" s="17" t="s">
        <v>380</v>
      </c>
      <c r="N33" s="17">
        <v>29</v>
      </c>
      <c r="O33" s="21">
        <v>1.4137931034482758</v>
      </c>
      <c r="Q33" s="17" t="s">
        <v>383</v>
      </c>
      <c r="R33" s="17" t="s">
        <v>380</v>
      </c>
      <c r="S33" s="17">
        <v>29</v>
      </c>
      <c r="T33" s="21">
        <v>1.1724137931034482</v>
      </c>
      <c r="U33" s="16"/>
    </row>
    <row r="34" spans="1:21" x14ac:dyDescent="0.25">
      <c r="A34" s="20">
        <v>12</v>
      </c>
      <c r="B34" s="17" t="s">
        <v>79</v>
      </c>
      <c r="C34" s="17" t="s">
        <v>82</v>
      </c>
      <c r="D34" s="17">
        <v>29</v>
      </c>
      <c r="E34" s="21">
        <v>0.68965517241379315</v>
      </c>
      <c r="G34" s="17" t="s">
        <v>324</v>
      </c>
      <c r="H34" s="17" t="s">
        <v>34</v>
      </c>
      <c r="I34" s="17">
        <v>27</v>
      </c>
      <c r="J34" s="21">
        <v>1.7777777777777777</v>
      </c>
      <c r="L34" s="17" t="s">
        <v>386</v>
      </c>
      <c r="M34" s="17" t="s">
        <v>380</v>
      </c>
      <c r="N34" s="17">
        <v>23</v>
      </c>
      <c r="O34" s="21">
        <v>1.2608695652173914</v>
      </c>
      <c r="Q34" s="17" t="s">
        <v>344</v>
      </c>
      <c r="R34" s="17" t="s">
        <v>33</v>
      </c>
      <c r="S34" s="17">
        <v>24</v>
      </c>
      <c r="T34" s="21">
        <v>1.0833333333333333</v>
      </c>
    </row>
    <row r="35" spans="1:21" x14ac:dyDescent="0.25">
      <c r="A35" s="20">
        <v>13</v>
      </c>
      <c r="B35" s="17" t="s">
        <v>76</v>
      </c>
      <c r="C35" s="17" t="s">
        <v>82</v>
      </c>
      <c r="D35" s="17">
        <v>28</v>
      </c>
      <c r="E35" s="21">
        <v>0.6785714285714286</v>
      </c>
      <c r="G35" s="17" t="s">
        <v>67</v>
      </c>
      <c r="H35" s="17" t="s">
        <v>62</v>
      </c>
      <c r="I35" s="17">
        <v>22</v>
      </c>
      <c r="J35" s="21">
        <v>1.7727272727272727</v>
      </c>
      <c r="L35" s="17" t="s">
        <v>73</v>
      </c>
      <c r="M35" s="17" t="s">
        <v>69</v>
      </c>
      <c r="N35" s="17">
        <v>28</v>
      </c>
      <c r="O35" s="21">
        <v>1.25</v>
      </c>
      <c r="Q35" s="17" t="s">
        <v>333</v>
      </c>
      <c r="R35" s="17" t="s">
        <v>322</v>
      </c>
      <c r="S35" s="17">
        <v>24</v>
      </c>
      <c r="T35" s="21">
        <v>1.0833333333333333</v>
      </c>
    </row>
    <row r="36" spans="1:21" x14ac:dyDescent="0.25">
      <c r="A36" s="20">
        <v>14</v>
      </c>
      <c r="B36" s="17" t="s">
        <v>49</v>
      </c>
      <c r="C36" s="17" t="s">
        <v>45</v>
      </c>
      <c r="D36" s="17">
        <v>24</v>
      </c>
      <c r="E36" s="21">
        <v>0.66666666666666663</v>
      </c>
      <c r="G36" s="17" t="s">
        <v>68</v>
      </c>
      <c r="H36" s="17" t="s">
        <v>62</v>
      </c>
      <c r="I36" s="17">
        <v>31</v>
      </c>
      <c r="J36" s="21">
        <v>1.7419354838709677</v>
      </c>
      <c r="L36" s="17" t="s">
        <v>362</v>
      </c>
      <c r="M36" s="17" t="s">
        <v>358</v>
      </c>
      <c r="N36" s="17">
        <v>22</v>
      </c>
      <c r="O36" s="21">
        <v>1.2272727272727273</v>
      </c>
      <c r="Q36" s="17" t="s">
        <v>331</v>
      </c>
      <c r="R36" s="17" t="s">
        <v>322</v>
      </c>
      <c r="S36" s="17">
        <v>25</v>
      </c>
      <c r="T36" s="21">
        <v>1.08</v>
      </c>
    </row>
    <row r="37" spans="1:21" x14ac:dyDescent="0.25">
      <c r="A37" s="20">
        <v>15</v>
      </c>
      <c r="B37" s="17" t="s">
        <v>382</v>
      </c>
      <c r="C37" s="17" t="s">
        <v>380</v>
      </c>
      <c r="D37" s="17">
        <v>20</v>
      </c>
      <c r="E37" s="21">
        <v>0.65</v>
      </c>
      <c r="G37" s="17" t="s">
        <v>338</v>
      </c>
      <c r="H37" s="17" t="s">
        <v>57</v>
      </c>
      <c r="I37" s="17">
        <v>23</v>
      </c>
      <c r="J37" s="21">
        <v>1.7391304347826086</v>
      </c>
      <c r="L37" s="17" t="s">
        <v>330</v>
      </c>
      <c r="M37" s="17" t="s">
        <v>322</v>
      </c>
      <c r="N37" s="17">
        <v>30</v>
      </c>
      <c r="O37" s="21">
        <v>1.0666666666666667</v>
      </c>
      <c r="Q37" s="17" t="s">
        <v>325</v>
      </c>
      <c r="R37" s="17" t="s">
        <v>69</v>
      </c>
      <c r="S37" s="17">
        <v>28</v>
      </c>
      <c r="T37" s="21">
        <v>1.0714285714285714</v>
      </c>
    </row>
    <row r="38" spans="1:21" x14ac:dyDescent="0.25"/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8000"/>
  </sheetPr>
  <dimension ref="A1:V35"/>
  <sheetViews>
    <sheetView workbookViewId="0">
      <selection activeCell="Q4" sqref="Q4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2" s="24" customFormat="1" x14ac:dyDescent="0.25">
      <c r="A1" s="24" t="s">
        <v>321</v>
      </c>
    </row>
    <row r="2" spans="1:22" x14ac:dyDescent="0.25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23" t="s">
        <v>34</v>
      </c>
    </row>
    <row r="3" spans="1:22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41</v>
      </c>
      <c r="O3" s="31" t="s">
        <v>42</v>
      </c>
      <c r="P3" s="17" t="s">
        <v>51</v>
      </c>
      <c r="Q3" s="24"/>
      <c r="R3" s="24" t="s">
        <v>52</v>
      </c>
      <c r="S3" s="24" t="s">
        <v>53</v>
      </c>
      <c r="T3" s="24" t="str">
        <f>IFERROR(VLOOKUP(A3,[1]Games!$I$2:$I$246,1,FALSE)," ")</f>
        <v xml:space="preserve"> </v>
      </c>
    </row>
    <row r="4" spans="1:22" x14ac:dyDescent="0.25">
      <c r="A4" s="9" t="s">
        <v>35</v>
      </c>
      <c r="B4" s="10">
        <v>29</v>
      </c>
      <c r="C4" s="10">
        <v>44</v>
      </c>
      <c r="D4" s="10">
        <v>6</v>
      </c>
      <c r="E4" s="10">
        <v>11</v>
      </c>
      <c r="F4" s="10">
        <v>77</v>
      </c>
      <c r="G4" s="10">
        <v>42</v>
      </c>
      <c r="H4" s="10">
        <v>24</v>
      </c>
      <c r="I4" s="10">
        <v>1</v>
      </c>
      <c r="J4" s="10">
        <v>25</v>
      </c>
      <c r="K4" s="10">
        <v>0</v>
      </c>
      <c r="L4" s="10">
        <v>0</v>
      </c>
      <c r="M4" s="10">
        <v>117</v>
      </c>
      <c r="N4" s="10">
        <f>(VLOOKUP(A4,Games!$A$2:$D$150,3,FALSE))</f>
        <v>0</v>
      </c>
      <c r="O4" s="10">
        <f>VLOOKUP(A4,Games!$A$2:$D$150,4,FALSE)</f>
        <v>29</v>
      </c>
      <c r="P4" s="11">
        <f>(R4-S4)/B4</f>
        <v>7.2758620689655169</v>
      </c>
      <c r="Q4" s="24"/>
      <c r="R4" s="24">
        <f>SUM(M4,I4,H4,G4,F4)</f>
        <v>261</v>
      </c>
      <c r="S4" s="24">
        <f>SUM((J4*2),(K4*3),(L4*4))</f>
        <v>50</v>
      </c>
      <c r="T4" s="24" t="str">
        <f>IFERROR(VLOOKUP(A4,Games!$I$2:$I$246,1,FALSE)," ")</f>
        <v xml:space="preserve"> </v>
      </c>
    </row>
    <row r="5" spans="1:22" x14ac:dyDescent="0.25">
      <c r="A5" s="9" t="s">
        <v>44</v>
      </c>
      <c r="B5" s="10">
        <v>19</v>
      </c>
      <c r="C5" s="10">
        <v>14</v>
      </c>
      <c r="D5" s="10">
        <v>0</v>
      </c>
      <c r="E5" s="10">
        <v>8</v>
      </c>
      <c r="F5" s="10">
        <v>66</v>
      </c>
      <c r="G5" s="10">
        <v>15</v>
      </c>
      <c r="H5" s="10">
        <v>8</v>
      </c>
      <c r="I5" s="10">
        <v>2</v>
      </c>
      <c r="J5" s="10">
        <v>31</v>
      </c>
      <c r="K5" s="10">
        <v>0</v>
      </c>
      <c r="L5" s="10">
        <v>2</v>
      </c>
      <c r="M5" s="10">
        <v>36</v>
      </c>
      <c r="N5" s="10">
        <f>(VLOOKUP(A5,Games!$A$2:$D$150,3,FALSE))</f>
        <v>0</v>
      </c>
      <c r="O5" s="10">
        <f>VLOOKUP(A5,Games!$A$2:$D$150,4,FALSE)</f>
        <v>19</v>
      </c>
      <c r="P5" s="11">
        <f t="shared" ref="P5:P12" si="0">(R5-S5)/B5</f>
        <v>3</v>
      </c>
      <c r="Q5" s="24"/>
      <c r="R5" s="24">
        <f t="shared" ref="R5:R12" si="1">SUM(M5,I5,H5,G5,F5)</f>
        <v>127</v>
      </c>
      <c r="S5" s="24">
        <f t="shared" ref="S5:S12" si="2">SUM((J5*2),(K5*3),(L5*4))</f>
        <v>70</v>
      </c>
      <c r="T5" s="24" t="str">
        <f>IFERROR(VLOOKUP(A5,Games!$I$2:$I$246,1,FALSE)," ")</f>
        <v xml:space="preserve"> </v>
      </c>
    </row>
    <row r="6" spans="1:22" x14ac:dyDescent="0.25">
      <c r="A6" s="9" t="s">
        <v>36</v>
      </c>
      <c r="B6" s="10">
        <v>32</v>
      </c>
      <c r="C6" s="10">
        <v>35</v>
      </c>
      <c r="D6" s="10">
        <v>3</v>
      </c>
      <c r="E6" s="10">
        <v>5</v>
      </c>
      <c r="F6" s="10">
        <v>126</v>
      </c>
      <c r="G6" s="10">
        <v>31</v>
      </c>
      <c r="H6" s="10">
        <v>8</v>
      </c>
      <c r="I6" s="10">
        <v>8</v>
      </c>
      <c r="J6" s="10">
        <v>66</v>
      </c>
      <c r="K6" s="10">
        <v>1</v>
      </c>
      <c r="L6" s="10">
        <v>3</v>
      </c>
      <c r="M6" s="10">
        <v>84</v>
      </c>
      <c r="N6" s="10">
        <f>(VLOOKUP(A6,Games!$A$2:$D$150,3,FALSE))</f>
        <v>0</v>
      </c>
      <c r="O6" s="10">
        <f>VLOOKUP(A6,Games!$A$2:$D$150,4,FALSE)</f>
        <v>32</v>
      </c>
      <c r="P6" s="11">
        <f t="shared" si="0"/>
        <v>3.4375</v>
      </c>
      <c r="Q6" s="24"/>
      <c r="R6" s="24">
        <f t="shared" si="1"/>
        <v>257</v>
      </c>
      <c r="S6" s="24">
        <f t="shared" si="2"/>
        <v>147</v>
      </c>
      <c r="T6" s="24" t="str">
        <f>IFERROR(VLOOKUP(A6,Games!$I$2:$I$246,1,FALSE)," ")</f>
        <v xml:space="preserve"> </v>
      </c>
    </row>
    <row r="7" spans="1:22" x14ac:dyDescent="0.25">
      <c r="A7" s="9" t="s">
        <v>37</v>
      </c>
      <c r="B7" s="10">
        <v>27</v>
      </c>
      <c r="C7" s="10">
        <v>17</v>
      </c>
      <c r="D7" s="10">
        <v>19</v>
      </c>
      <c r="E7" s="10">
        <v>1</v>
      </c>
      <c r="F7" s="10">
        <v>106</v>
      </c>
      <c r="G7" s="10">
        <v>26</v>
      </c>
      <c r="H7" s="10">
        <v>21</v>
      </c>
      <c r="I7" s="10">
        <v>3</v>
      </c>
      <c r="J7" s="10">
        <v>35</v>
      </c>
      <c r="K7" s="10">
        <v>0</v>
      </c>
      <c r="L7" s="10">
        <v>1</v>
      </c>
      <c r="M7" s="10">
        <v>92</v>
      </c>
      <c r="N7" s="10">
        <f>(VLOOKUP(A7,Games!$A$2:$D$150,3,FALSE))</f>
        <v>0</v>
      </c>
      <c r="O7" s="10">
        <f>VLOOKUP(A7,Games!$A$2:$D$150,4,FALSE)</f>
        <v>27</v>
      </c>
      <c r="P7" s="11">
        <f t="shared" si="0"/>
        <v>6.4444444444444446</v>
      </c>
      <c r="Q7" s="24"/>
      <c r="R7" s="24">
        <f t="shared" si="1"/>
        <v>248</v>
      </c>
      <c r="S7" s="24">
        <f t="shared" si="2"/>
        <v>74</v>
      </c>
      <c r="T7" s="24" t="str">
        <f>IFERROR(VLOOKUP(A7,Games!$I$2:$I$246,1,FALSE)," ")</f>
        <v xml:space="preserve"> </v>
      </c>
    </row>
    <row r="8" spans="1:22" x14ac:dyDescent="0.25">
      <c r="A8" s="9" t="s">
        <v>56</v>
      </c>
      <c r="B8" s="10">
        <v>25</v>
      </c>
      <c r="C8" s="10">
        <v>46</v>
      </c>
      <c r="D8" s="10">
        <v>60</v>
      </c>
      <c r="E8" s="10">
        <v>31</v>
      </c>
      <c r="F8" s="10">
        <v>68</v>
      </c>
      <c r="G8" s="10">
        <v>54</v>
      </c>
      <c r="H8" s="10">
        <v>46</v>
      </c>
      <c r="I8" s="10">
        <v>6</v>
      </c>
      <c r="J8" s="10">
        <v>18</v>
      </c>
      <c r="K8" s="10">
        <v>0</v>
      </c>
      <c r="L8" s="10">
        <v>0</v>
      </c>
      <c r="M8" s="10">
        <v>303</v>
      </c>
      <c r="N8" s="10">
        <f>(VLOOKUP(A8,Games!$A$2:$D$150,3,FALSE))</f>
        <v>0</v>
      </c>
      <c r="O8" s="10">
        <f>VLOOKUP(A8,Games!$A$2:$D$150,4,FALSE)</f>
        <v>25</v>
      </c>
      <c r="P8" s="11">
        <f t="shared" si="0"/>
        <v>17.64</v>
      </c>
      <c r="Q8" s="24"/>
      <c r="R8" s="24">
        <f t="shared" si="1"/>
        <v>477</v>
      </c>
      <c r="S8" s="24">
        <f t="shared" si="2"/>
        <v>36</v>
      </c>
      <c r="T8" s="24" t="str">
        <f>IFERROR(VLOOKUP(A8,Games!$I$2:$I$246,1,FALSE)," ")</f>
        <v xml:space="preserve"> </v>
      </c>
    </row>
    <row r="9" spans="1:22" x14ac:dyDescent="0.25">
      <c r="A9" s="9" t="s">
        <v>43</v>
      </c>
      <c r="B9" s="10">
        <v>25</v>
      </c>
      <c r="C9" s="10">
        <v>46</v>
      </c>
      <c r="D9" s="10">
        <v>24</v>
      </c>
      <c r="E9" s="10">
        <v>10</v>
      </c>
      <c r="F9" s="10">
        <v>79</v>
      </c>
      <c r="G9" s="10">
        <v>32</v>
      </c>
      <c r="H9" s="10">
        <v>29</v>
      </c>
      <c r="I9" s="10">
        <v>4</v>
      </c>
      <c r="J9" s="10">
        <v>15</v>
      </c>
      <c r="K9" s="10">
        <v>0</v>
      </c>
      <c r="L9" s="10">
        <v>1</v>
      </c>
      <c r="M9" s="10">
        <v>174</v>
      </c>
      <c r="N9" s="10">
        <f>(VLOOKUP(A9,Games!$A$2:$D$150,3,FALSE))</f>
        <v>0</v>
      </c>
      <c r="O9" s="10">
        <f>VLOOKUP(A9,Games!$A$2:$D$150,4,FALSE)</f>
        <v>25</v>
      </c>
      <c r="P9" s="11">
        <f t="shared" si="0"/>
        <v>11.36</v>
      </c>
      <c r="Q9" s="24"/>
      <c r="R9" s="24">
        <f t="shared" si="1"/>
        <v>318</v>
      </c>
      <c r="S9" s="24">
        <f t="shared" si="2"/>
        <v>34</v>
      </c>
      <c r="T9" s="24" t="str">
        <f>IFERROR(VLOOKUP(A9,Games!$I$2:$I$246,1,FALSE)," ")</f>
        <v xml:space="preserve"> </v>
      </c>
    </row>
    <row r="10" spans="1:22" x14ac:dyDescent="0.25">
      <c r="A10" s="9" t="s">
        <v>50</v>
      </c>
      <c r="B10" s="10">
        <v>23</v>
      </c>
      <c r="C10" s="10">
        <v>25</v>
      </c>
      <c r="D10" s="10">
        <v>1</v>
      </c>
      <c r="E10" s="10">
        <v>15</v>
      </c>
      <c r="F10" s="10">
        <v>156</v>
      </c>
      <c r="G10" s="10">
        <v>18</v>
      </c>
      <c r="H10" s="10">
        <v>7</v>
      </c>
      <c r="I10" s="10">
        <v>14</v>
      </c>
      <c r="J10" s="10">
        <v>55</v>
      </c>
      <c r="K10" s="10">
        <v>0</v>
      </c>
      <c r="L10" s="10">
        <v>2</v>
      </c>
      <c r="M10" s="10">
        <v>68</v>
      </c>
      <c r="N10" s="10">
        <f>(VLOOKUP(A10,Games!$A$2:$D$150,3,FALSE))</f>
        <v>0</v>
      </c>
      <c r="O10" s="10">
        <f>VLOOKUP(A10,Games!$A$2:$D$150,4,FALSE)</f>
        <v>23</v>
      </c>
      <c r="P10" s="11">
        <f t="shared" si="0"/>
        <v>6.3043478260869561</v>
      </c>
      <c r="Q10" s="24"/>
      <c r="R10" s="24">
        <f t="shared" si="1"/>
        <v>263</v>
      </c>
      <c r="S10" s="24">
        <f t="shared" si="2"/>
        <v>118</v>
      </c>
      <c r="T10" s="24" t="str">
        <f>IFERROR(VLOOKUP(A10,Games!$I$2:$I$246,1,FALSE)," ")</f>
        <v xml:space="preserve"> </v>
      </c>
    </row>
    <row r="11" spans="1:22" x14ac:dyDescent="0.25">
      <c r="A11" s="9" t="s">
        <v>319</v>
      </c>
      <c r="B11" s="10">
        <v>29</v>
      </c>
      <c r="C11" s="10">
        <v>44</v>
      </c>
      <c r="D11" s="10">
        <v>3</v>
      </c>
      <c r="E11" s="10">
        <v>15</v>
      </c>
      <c r="F11" s="10">
        <v>220</v>
      </c>
      <c r="G11" s="10">
        <v>21</v>
      </c>
      <c r="H11" s="10">
        <v>16</v>
      </c>
      <c r="I11" s="10">
        <v>27</v>
      </c>
      <c r="J11" s="10">
        <v>40</v>
      </c>
      <c r="K11" s="10">
        <v>0</v>
      </c>
      <c r="L11" s="10">
        <v>1</v>
      </c>
      <c r="M11" s="10">
        <v>112</v>
      </c>
      <c r="N11" s="10">
        <f>(VLOOKUP(A11,Games!$A$2:$D$150,3,FALSE))</f>
        <v>0</v>
      </c>
      <c r="O11" s="10">
        <f>VLOOKUP(A11,Games!$A$2:$D$150,4,FALSE)</f>
        <v>29</v>
      </c>
      <c r="P11" s="11">
        <f t="shared" si="0"/>
        <v>10.758620689655173</v>
      </c>
      <c r="Q11" s="24"/>
      <c r="R11" s="24">
        <f t="shared" si="1"/>
        <v>396</v>
      </c>
      <c r="S11" s="24">
        <f t="shared" si="2"/>
        <v>84</v>
      </c>
      <c r="T11" s="24" t="str">
        <f>IFERROR(VLOOKUP(A11,Games!$I$2:$I$246,1,FALSE)," ")</f>
        <v xml:space="preserve"> </v>
      </c>
    </row>
    <row r="12" spans="1:22" x14ac:dyDescent="0.25">
      <c r="A12" s="9" t="s">
        <v>324</v>
      </c>
      <c r="B12" s="10">
        <v>27</v>
      </c>
      <c r="C12" s="10">
        <v>122</v>
      </c>
      <c r="D12" s="10">
        <v>1</v>
      </c>
      <c r="E12" s="10">
        <v>37</v>
      </c>
      <c r="F12" s="10">
        <v>175</v>
      </c>
      <c r="G12" s="10">
        <v>31</v>
      </c>
      <c r="H12" s="10">
        <v>35</v>
      </c>
      <c r="I12" s="10">
        <v>8</v>
      </c>
      <c r="J12" s="10">
        <v>48</v>
      </c>
      <c r="K12" s="10">
        <v>0</v>
      </c>
      <c r="L12" s="10">
        <v>1</v>
      </c>
      <c r="M12" s="10">
        <v>284</v>
      </c>
      <c r="N12" s="10">
        <f>(VLOOKUP(A12,Games!$A$2:$D$150,3,FALSE))</f>
        <v>0</v>
      </c>
      <c r="O12" s="10">
        <f>VLOOKUP(A12,Games!$A$2:$D$150,4,FALSE)</f>
        <v>27</v>
      </c>
      <c r="P12" s="11">
        <f t="shared" si="0"/>
        <v>16.037037037037038</v>
      </c>
      <c r="Q12" s="24"/>
      <c r="R12" s="24">
        <f t="shared" si="1"/>
        <v>533</v>
      </c>
      <c r="S12" s="24">
        <f t="shared" si="2"/>
        <v>100</v>
      </c>
      <c r="T12" s="24" t="str">
        <f>IFERROR(VLOOKUP(A12,Games!$I$2:$I$246,1,FALSE)," ")</f>
        <v xml:space="preserve"> </v>
      </c>
    </row>
    <row r="13" spans="1:22" x14ac:dyDescent="0.25">
      <c r="A13" s="9" t="s">
        <v>374</v>
      </c>
      <c r="B13" s="8">
        <v>1</v>
      </c>
      <c r="C13" s="8">
        <v>0</v>
      </c>
      <c r="D13" s="8">
        <v>0</v>
      </c>
      <c r="E13" s="8">
        <v>0</v>
      </c>
      <c r="F13" s="8">
        <v>3</v>
      </c>
      <c r="G13" s="8">
        <v>1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10">
        <f>(VLOOKUP(A13,Games!$A$2:$D$150,3,FALSE))</f>
        <v>0</v>
      </c>
      <c r="O13" s="10">
        <f>VLOOKUP(A13,Games!$A$2:$D$150,4,FALSE)</f>
        <v>1</v>
      </c>
      <c r="P13" s="11">
        <f t="shared" ref="P13" si="3">(R13-S13)/B13</f>
        <v>2</v>
      </c>
      <c r="Q13" s="24"/>
      <c r="R13" s="24">
        <f t="shared" ref="R13" si="4">SUM(M13,I13,H13,G13,F13)</f>
        <v>4</v>
      </c>
      <c r="S13" s="24">
        <f t="shared" ref="S13" si="5">SUM((J13*2),(K13*3),(L13*4))</f>
        <v>2</v>
      </c>
      <c r="T13" s="24" t="str">
        <f>IFERROR(VLOOKUP(A13,Games!$I$2:$I$246,1,FALSE)," ")</f>
        <v xml:space="preserve"> </v>
      </c>
      <c r="U13" s="24"/>
      <c r="V13" s="24"/>
    </row>
    <row r="14" spans="1:22" x14ac:dyDescent="0.25">
      <c r="A14" s="9" t="s">
        <v>375</v>
      </c>
      <c r="B14" s="8">
        <v>6</v>
      </c>
      <c r="C14" s="8">
        <v>19</v>
      </c>
      <c r="D14" s="8">
        <v>2</v>
      </c>
      <c r="E14" s="8">
        <v>4</v>
      </c>
      <c r="F14" s="8">
        <v>32</v>
      </c>
      <c r="G14" s="8">
        <v>10</v>
      </c>
      <c r="H14" s="8">
        <v>8</v>
      </c>
      <c r="I14" s="8">
        <v>1</v>
      </c>
      <c r="J14" s="8">
        <v>5</v>
      </c>
      <c r="K14" s="8">
        <v>0</v>
      </c>
      <c r="L14" s="8">
        <v>0</v>
      </c>
      <c r="M14" s="8">
        <v>48</v>
      </c>
      <c r="N14" s="10">
        <f>(VLOOKUP(A14,Games!$A$2:$D$150,3,FALSE))</f>
        <v>0</v>
      </c>
      <c r="O14" s="10">
        <f>VLOOKUP(A14,Games!$A$2:$D$150,4,FALSE)</f>
        <v>6</v>
      </c>
      <c r="P14" s="11">
        <f t="shared" ref="P14" si="6">(R14-S14)/B14</f>
        <v>14.833333333333334</v>
      </c>
      <c r="Q14" s="24"/>
      <c r="R14" s="24">
        <f t="shared" ref="R14" si="7">SUM(M14,I14,H14,G14,F14)</f>
        <v>99</v>
      </c>
      <c r="S14" s="24">
        <f t="shared" ref="S14" si="8">SUM((J14*2),(K14*3),(L14*4))</f>
        <v>10</v>
      </c>
      <c r="T14" s="24" t="str">
        <f>IFERROR(VLOOKUP(A14,Games!$I$2:$I$246,1,FALSE)," ")</f>
        <v xml:space="preserve"> </v>
      </c>
      <c r="U14" s="24"/>
    </row>
    <row r="15" spans="1:22" x14ac:dyDescent="0.25">
      <c r="A15" s="9" t="s">
        <v>404</v>
      </c>
      <c r="B15" s="8">
        <v>1</v>
      </c>
      <c r="C15" s="8">
        <v>2</v>
      </c>
      <c r="D15" s="8">
        <v>0</v>
      </c>
      <c r="E15" s="8">
        <v>0</v>
      </c>
      <c r="F15" s="8">
        <v>2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4</v>
      </c>
      <c r="N15" s="10">
        <f>(VLOOKUP(A15,Games!$A$2:$D$150,3,FALSE))</f>
        <v>0</v>
      </c>
      <c r="O15" s="10">
        <f>VLOOKUP(A15,Games!$A$2:$D$150,4,FALSE)</f>
        <v>1</v>
      </c>
      <c r="P15" s="11">
        <f t="shared" ref="P15" si="9">(R15-S15)/B15</f>
        <v>7</v>
      </c>
      <c r="Q15" s="24"/>
      <c r="R15" s="24">
        <f t="shared" ref="R15" si="10">SUM(M15,I15,H15,G15,F15)</f>
        <v>7</v>
      </c>
      <c r="S15" s="24">
        <f t="shared" ref="S15" si="11">SUM((J15*2),(K15*3),(L15*4))</f>
        <v>0</v>
      </c>
      <c r="T15" s="24" t="str">
        <f>IFERROR(VLOOKUP(A15,Games!$I$2:$I$246,1,FALSE)," ")</f>
        <v xml:space="preserve"> </v>
      </c>
      <c r="U15" s="24"/>
      <c r="V15" s="24"/>
    </row>
    <row r="16" spans="1:22" s="24" customFormat="1" x14ac:dyDescent="0.25">
      <c r="A16" s="9" t="s">
        <v>418</v>
      </c>
      <c r="B16" s="17">
        <v>1</v>
      </c>
      <c r="C16" s="17">
        <v>0</v>
      </c>
      <c r="D16" s="17">
        <v>2</v>
      </c>
      <c r="E16" s="17">
        <v>0</v>
      </c>
      <c r="F16" s="17">
        <v>0</v>
      </c>
      <c r="G16" s="17">
        <v>2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6</v>
      </c>
      <c r="N16" s="10">
        <f>(VLOOKUP(A16,Games!$A$2:$D$150,3,FALSE))</f>
        <v>0</v>
      </c>
      <c r="O16" s="10">
        <f>VLOOKUP(A16,Games!$A$2:$D$150,4,FALSE)</f>
        <v>1</v>
      </c>
      <c r="P16" s="11">
        <f t="shared" ref="P16" si="12">(R16-S16)/B16</f>
        <v>8</v>
      </c>
      <c r="R16" s="24">
        <f t="shared" ref="R16" si="13">SUM(M16,I16,H16,G16,F16)</f>
        <v>8</v>
      </c>
      <c r="S16" s="24">
        <f t="shared" ref="S16" si="14">SUM((J16*2),(K16*3),(L16*4))</f>
        <v>0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409</v>
      </c>
      <c r="B17" s="17">
        <v>1</v>
      </c>
      <c r="C17" s="17">
        <v>0</v>
      </c>
      <c r="D17" s="17">
        <v>1</v>
      </c>
      <c r="E17" s="17">
        <v>0</v>
      </c>
      <c r="F17" s="17">
        <v>8</v>
      </c>
      <c r="G17" s="17">
        <v>1</v>
      </c>
      <c r="H17" s="17">
        <v>2</v>
      </c>
      <c r="I17" s="17">
        <v>2</v>
      </c>
      <c r="J17" s="17">
        <v>2</v>
      </c>
      <c r="K17" s="17">
        <v>0</v>
      </c>
      <c r="L17" s="17">
        <v>0</v>
      </c>
      <c r="M17" s="17">
        <v>3</v>
      </c>
      <c r="N17" s="10">
        <f>(VLOOKUP(A17,Games!$A$2:$D$150,3,FALSE))</f>
        <v>0</v>
      </c>
      <c r="O17" s="10">
        <f>VLOOKUP(A17,Games!$A$2:$D$150,4,FALSE)</f>
        <v>1</v>
      </c>
      <c r="P17" s="11">
        <f t="shared" ref="P17:P18" si="15">(R17-S17)/B17</f>
        <v>12</v>
      </c>
      <c r="R17" s="24">
        <f t="shared" ref="R17:R18" si="16">SUM(M17,I17,H17,G17,F17)</f>
        <v>16</v>
      </c>
      <c r="S17" s="24">
        <f t="shared" ref="S17:S18" si="17">SUM((J17*2),(K17*3),(L17*4))</f>
        <v>4</v>
      </c>
      <c r="T17" s="24" t="str">
        <f>IFERROR(VLOOKUP(A17,Games!$I$2:$I$246,1,FALSE)," ")</f>
        <v xml:space="preserve"> </v>
      </c>
    </row>
    <row r="18" spans="1:20" s="24" customFormat="1" x14ac:dyDescent="0.25">
      <c r="A18" s="9" t="s">
        <v>419</v>
      </c>
      <c r="B18" s="17">
        <v>1</v>
      </c>
      <c r="C18" s="17">
        <v>2</v>
      </c>
      <c r="D18" s="17">
        <v>0</v>
      </c>
      <c r="E18" s="17">
        <v>0</v>
      </c>
      <c r="F18" s="17">
        <v>1</v>
      </c>
      <c r="G18" s="17">
        <v>3</v>
      </c>
      <c r="H18" s="17">
        <v>2</v>
      </c>
      <c r="I18" s="17">
        <v>0</v>
      </c>
      <c r="J18" s="17">
        <v>0</v>
      </c>
      <c r="K18" s="17">
        <v>0</v>
      </c>
      <c r="L18" s="17">
        <v>0</v>
      </c>
      <c r="M18" s="17">
        <v>4</v>
      </c>
      <c r="N18" s="10">
        <f>(VLOOKUP(A18,Games!$A$2:$D$150,3,FALSE))</f>
        <v>0</v>
      </c>
      <c r="O18" s="10">
        <f>VLOOKUP(A18,Games!$A$2:$D$150,4,FALSE)</f>
        <v>1</v>
      </c>
      <c r="P18" s="11">
        <f t="shared" si="15"/>
        <v>10</v>
      </c>
      <c r="R18" s="24">
        <f t="shared" si="16"/>
        <v>10</v>
      </c>
      <c r="S18" s="24">
        <f t="shared" si="17"/>
        <v>0</v>
      </c>
      <c r="T18" s="24" t="str">
        <f>IFERROR(VLOOKUP(A18,Games!$I$2:$I$246,1,FALSE)," ")</f>
        <v xml:space="preserve"> </v>
      </c>
    </row>
    <row r="19" spans="1:20" s="24" customFormat="1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29"/>
      <c r="O19" s="29"/>
      <c r="P19" s="32"/>
    </row>
    <row r="20" spans="1:20" s="24" customFormat="1" x14ac:dyDescent="0.2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29"/>
      <c r="O20" s="29"/>
      <c r="P20" s="32"/>
    </row>
    <row r="21" spans="1:20" x14ac:dyDescent="0.25">
      <c r="A21" s="59" t="s">
        <v>13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20" x14ac:dyDescent="0.25">
      <c r="A22" s="60" t="s">
        <v>34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20" x14ac:dyDescent="0.25">
      <c r="A23" s="8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8" t="s">
        <v>10</v>
      </c>
      <c r="L23" s="8" t="s">
        <v>11</v>
      </c>
      <c r="M23" s="8" t="s">
        <v>12</v>
      </c>
    </row>
    <row r="24" spans="1:20" x14ac:dyDescent="0.25">
      <c r="A24" s="9" t="str">
        <f t="shared" ref="A24:A35" si="18">IF(A4=""," ",A4)</f>
        <v>Aaron Baguley</v>
      </c>
      <c r="B24" s="10"/>
      <c r="C24" s="11">
        <f t="shared" ref="C24:M24" si="19">IF(ISNUMBER($B4),C4/$B4," ")</f>
        <v>1.5172413793103448</v>
      </c>
      <c r="D24" s="11">
        <f t="shared" si="19"/>
        <v>0.20689655172413793</v>
      </c>
      <c r="E24" s="11">
        <f t="shared" si="19"/>
        <v>0.37931034482758619</v>
      </c>
      <c r="F24" s="11">
        <f t="shared" si="19"/>
        <v>2.6551724137931036</v>
      </c>
      <c r="G24" s="11">
        <f t="shared" si="19"/>
        <v>1.4482758620689655</v>
      </c>
      <c r="H24" s="11">
        <f t="shared" si="19"/>
        <v>0.82758620689655171</v>
      </c>
      <c r="I24" s="11">
        <f t="shared" si="19"/>
        <v>3.4482758620689655E-2</v>
      </c>
      <c r="J24" s="11">
        <f t="shared" si="19"/>
        <v>0.86206896551724133</v>
      </c>
      <c r="K24" s="11">
        <f t="shared" si="19"/>
        <v>0</v>
      </c>
      <c r="L24" s="11">
        <f t="shared" si="19"/>
        <v>0</v>
      </c>
      <c r="M24" s="11">
        <f t="shared" si="19"/>
        <v>4.0344827586206895</v>
      </c>
    </row>
    <row r="25" spans="1:20" x14ac:dyDescent="0.25">
      <c r="A25" s="9" t="str">
        <f t="shared" si="18"/>
        <v>Anthony Brown</v>
      </c>
      <c r="B25" s="10"/>
      <c r="C25" s="11">
        <f t="shared" ref="C25:M25" si="20">IF(ISNUMBER($B5),C5/$B5," ")</f>
        <v>0.73684210526315785</v>
      </c>
      <c r="D25" s="11">
        <f t="shared" si="20"/>
        <v>0</v>
      </c>
      <c r="E25" s="11">
        <f t="shared" si="20"/>
        <v>0.42105263157894735</v>
      </c>
      <c r="F25" s="11">
        <f t="shared" si="20"/>
        <v>3.4736842105263159</v>
      </c>
      <c r="G25" s="11">
        <f t="shared" si="20"/>
        <v>0.78947368421052633</v>
      </c>
      <c r="H25" s="11">
        <f t="shared" si="20"/>
        <v>0.42105263157894735</v>
      </c>
      <c r="I25" s="11">
        <f t="shared" si="20"/>
        <v>0.10526315789473684</v>
      </c>
      <c r="J25" s="11">
        <f t="shared" si="20"/>
        <v>1.631578947368421</v>
      </c>
      <c r="K25" s="11">
        <f t="shared" si="20"/>
        <v>0</v>
      </c>
      <c r="L25" s="11">
        <f t="shared" si="20"/>
        <v>0.10526315789473684</v>
      </c>
      <c r="M25" s="11">
        <f t="shared" si="20"/>
        <v>1.8947368421052631</v>
      </c>
    </row>
    <row r="26" spans="1:20" x14ac:dyDescent="0.25">
      <c r="A26" s="9" t="str">
        <f t="shared" si="18"/>
        <v>Brian Christensen</v>
      </c>
      <c r="B26" s="10"/>
      <c r="C26" s="11">
        <f t="shared" ref="C26:M26" si="21">IF(ISNUMBER($B6),C6/$B6," ")</f>
        <v>1.09375</v>
      </c>
      <c r="D26" s="11">
        <f t="shared" si="21"/>
        <v>9.375E-2</v>
      </c>
      <c r="E26" s="11">
        <f t="shared" si="21"/>
        <v>0.15625</v>
      </c>
      <c r="F26" s="11">
        <f t="shared" si="21"/>
        <v>3.9375</v>
      </c>
      <c r="G26" s="11">
        <f t="shared" si="21"/>
        <v>0.96875</v>
      </c>
      <c r="H26" s="11">
        <f t="shared" si="21"/>
        <v>0.25</v>
      </c>
      <c r="I26" s="11">
        <f t="shared" si="21"/>
        <v>0.25</v>
      </c>
      <c r="J26" s="11">
        <f t="shared" si="21"/>
        <v>2.0625</v>
      </c>
      <c r="K26" s="11">
        <f t="shared" si="21"/>
        <v>3.125E-2</v>
      </c>
      <c r="L26" s="11">
        <f t="shared" si="21"/>
        <v>9.375E-2</v>
      </c>
      <c r="M26" s="11">
        <f t="shared" si="21"/>
        <v>2.625</v>
      </c>
    </row>
    <row r="27" spans="1:20" x14ac:dyDescent="0.25">
      <c r="A27" s="9" t="str">
        <f t="shared" si="18"/>
        <v>Leigh Morgan</v>
      </c>
      <c r="B27" s="10"/>
      <c r="C27" s="11">
        <f t="shared" ref="C27:M27" si="22">IF(ISNUMBER($B7),C7/$B7," ")</f>
        <v>0.62962962962962965</v>
      </c>
      <c r="D27" s="11">
        <f t="shared" si="22"/>
        <v>0.70370370370370372</v>
      </c>
      <c r="E27" s="11">
        <f t="shared" si="22"/>
        <v>3.7037037037037035E-2</v>
      </c>
      <c r="F27" s="11">
        <f t="shared" si="22"/>
        <v>3.925925925925926</v>
      </c>
      <c r="G27" s="11">
        <f t="shared" si="22"/>
        <v>0.96296296296296291</v>
      </c>
      <c r="H27" s="11">
        <f t="shared" si="22"/>
        <v>0.77777777777777779</v>
      </c>
      <c r="I27" s="11">
        <f t="shared" si="22"/>
        <v>0.1111111111111111</v>
      </c>
      <c r="J27" s="11">
        <f t="shared" si="22"/>
        <v>1.2962962962962963</v>
      </c>
      <c r="K27" s="11">
        <f t="shared" si="22"/>
        <v>0</v>
      </c>
      <c r="L27" s="11">
        <f t="shared" si="22"/>
        <v>3.7037037037037035E-2</v>
      </c>
      <c r="M27" s="11">
        <f t="shared" si="22"/>
        <v>3.4074074074074074</v>
      </c>
    </row>
    <row r="28" spans="1:20" x14ac:dyDescent="0.25">
      <c r="A28" s="9" t="str">
        <f t="shared" si="18"/>
        <v>Matt Northcott</v>
      </c>
      <c r="B28" s="10"/>
      <c r="C28" s="11">
        <f t="shared" ref="C28:M28" si="23">IF(ISNUMBER($B8),C8/$B8," ")</f>
        <v>1.84</v>
      </c>
      <c r="D28" s="11">
        <f t="shared" si="23"/>
        <v>2.4</v>
      </c>
      <c r="E28" s="11">
        <f t="shared" si="23"/>
        <v>1.24</v>
      </c>
      <c r="F28" s="11">
        <f t="shared" si="23"/>
        <v>2.72</v>
      </c>
      <c r="G28" s="11">
        <f t="shared" si="23"/>
        <v>2.16</v>
      </c>
      <c r="H28" s="11">
        <f t="shared" si="23"/>
        <v>1.84</v>
      </c>
      <c r="I28" s="11">
        <f t="shared" si="23"/>
        <v>0.24</v>
      </c>
      <c r="J28" s="11">
        <f t="shared" si="23"/>
        <v>0.72</v>
      </c>
      <c r="K28" s="11">
        <f t="shared" si="23"/>
        <v>0</v>
      </c>
      <c r="L28" s="11">
        <f t="shared" si="23"/>
        <v>0</v>
      </c>
      <c r="M28" s="11">
        <f t="shared" si="23"/>
        <v>12.12</v>
      </c>
    </row>
    <row r="29" spans="1:20" x14ac:dyDescent="0.25">
      <c r="A29" s="9" t="str">
        <f t="shared" si="18"/>
        <v>Matt Ward</v>
      </c>
      <c r="B29" s="10"/>
      <c r="C29" s="11">
        <f t="shared" ref="C29:M29" si="24">IF(ISNUMBER($B9),C9/$B9," ")</f>
        <v>1.84</v>
      </c>
      <c r="D29" s="11">
        <f t="shared" si="24"/>
        <v>0.96</v>
      </c>
      <c r="E29" s="11">
        <f t="shared" si="24"/>
        <v>0.4</v>
      </c>
      <c r="F29" s="11">
        <f t="shared" si="24"/>
        <v>3.16</v>
      </c>
      <c r="G29" s="11">
        <f t="shared" si="24"/>
        <v>1.28</v>
      </c>
      <c r="H29" s="11">
        <f t="shared" si="24"/>
        <v>1.1599999999999999</v>
      </c>
      <c r="I29" s="11">
        <f t="shared" si="24"/>
        <v>0.16</v>
      </c>
      <c r="J29" s="11">
        <f t="shared" si="24"/>
        <v>0.6</v>
      </c>
      <c r="K29" s="11">
        <f t="shared" si="24"/>
        <v>0</v>
      </c>
      <c r="L29" s="11">
        <f t="shared" si="24"/>
        <v>0.04</v>
      </c>
      <c r="M29" s="11">
        <f t="shared" si="24"/>
        <v>6.96</v>
      </c>
    </row>
    <row r="30" spans="1:20" x14ac:dyDescent="0.25">
      <c r="A30" s="9" t="str">
        <f t="shared" si="18"/>
        <v>Michael Wilson</v>
      </c>
      <c r="B30" s="10"/>
      <c r="C30" s="11">
        <f t="shared" ref="C30:M30" si="25">IF(ISNUMBER($B10),C10/$B10," ")</f>
        <v>1.0869565217391304</v>
      </c>
      <c r="D30" s="11">
        <f t="shared" si="25"/>
        <v>4.3478260869565216E-2</v>
      </c>
      <c r="E30" s="11">
        <f t="shared" si="25"/>
        <v>0.65217391304347827</v>
      </c>
      <c r="F30" s="11">
        <f t="shared" si="25"/>
        <v>6.7826086956521738</v>
      </c>
      <c r="G30" s="11">
        <f t="shared" si="25"/>
        <v>0.78260869565217395</v>
      </c>
      <c r="H30" s="11">
        <f t="shared" si="25"/>
        <v>0.30434782608695654</v>
      </c>
      <c r="I30" s="11">
        <f t="shared" si="25"/>
        <v>0.60869565217391308</v>
      </c>
      <c r="J30" s="11">
        <f t="shared" si="25"/>
        <v>2.3913043478260869</v>
      </c>
      <c r="K30" s="11">
        <f t="shared" si="25"/>
        <v>0</v>
      </c>
      <c r="L30" s="11">
        <f t="shared" si="25"/>
        <v>8.6956521739130432E-2</v>
      </c>
      <c r="M30" s="11">
        <f t="shared" si="25"/>
        <v>2.9565217391304346</v>
      </c>
    </row>
    <row r="31" spans="1:20" x14ac:dyDescent="0.25">
      <c r="A31" s="9" t="str">
        <f t="shared" si="18"/>
        <v>Hayden Trill</v>
      </c>
      <c r="B31" s="10"/>
      <c r="C31" s="11">
        <f t="shared" ref="C31:M31" si="26">IF(ISNUMBER($B11),C11/$B11," ")</f>
        <v>1.5172413793103448</v>
      </c>
      <c r="D31" s="11">
        <f t="shared" si="26"/>
        <v>0.10344827586206896</v>
      </c>
      <c r="E31" s="11">
        <f t="shared" si="26"/>
        <v>0.51724137931034486</v>
      </c>
      <c r="F31" s="11">
        <f t="shared" si="26"/>
        <v>7.5862068965517242</v>
      </c>
      <c r="G31" s="11">
        <f t="shared" si="26"/>
        <v>0.72413793103448276</v>
      </c>
      <c r="H31" s="11">
        <f t="shared" si="26"/>
        <v>0.55172413793103448</v>
      </c>
      <c r="I31" s="11">
        <f t="shared" si="26"/>
        <v>0.93103448275862066</v>
      </c>
      <c r="J31" s="11">
        <f t="shared" si="26"/>
        <v>1.3793103448275863</v>
      </c>
      <c r="K31" s="11">
        <f t="shared" si="26"/>
        <v>0</v>
      </c>
      <c r="L31" s="11">
        <f t="shared" si="26"/>
        <v>3.4482758620689655E-2</v>
      </c>
      <c r="M31" s="11">
        <f t="shared" si="26"/>
        <v>3.8620689655172415</v>
      </c>
    </row>
    <row r="32" spans="1:20" x14ac:dyDescent="0.25">
      <c r="A32" s="9" t="str">
        <f t="shared" si="18"/>
        <v>Chris Brown</v>
      </c>
      <c r="B32" s="10"/>
      <c r="C32" s="11">
        <f t="shared" ref="C32:M32" si="27">IF(ISNUMBER($B12),C12/$B12," ")</f>
        <v>4.5185185185185182</v>
      </c>
      <c r="D32" s="11">
        <f t="shared" si="27"/>
        <v>3.7037037037037035E-2</v>
      </c>
      <c r="E32" s="11">
        <f t="shared" si="27"/>
        <v>1.3703703703703705</v>
      </c>
      <c r="F32" s="11">
        <f t="shared" si="27"/>
        <v>6.4814814814814818</v>
      </c>
      <c r="G32" s="11">
        <f t="shared" si="27"/>
        <v>1.1481481481481481</v>
      </c>
      <c r="H32" s="11">
        <f t="shared" si="27"/>
        <v>1.2962962962962963</v>
      </c>
      <c r="I32" s="11">
        <f t="shared" si="27"/>
        <v>0.29629629629629628</v>
      </c>
      <c r="J32" s="11">
        <f t="shared" si="27"/>
        <v>1.7777777777777777</v>
      </c>
      <c r="K32" s="11">
        <f t="shared" si="27"/>
        <v>0</v>
      </c>
      <c r="L32" s="11">
        <f t="shared" si="27"/>
        <v>3.7037037037037035E-2</v>
      </c>
      <c r="M32" s="11">
        <f t="shared" si="27"/>
        <v>10.518518518518519</v>
      </c>
    </row>
    <row r="33" spans="1:13" x14ac:dyDescent="0.25">
      <c r="A33" s="9" t="str">
        <f t="shared" si="18"/>
        <v>Liam Caskie</v>
      </c>
      <c r="B33" s="8"/>
      <c r="C33" s="11">
        <f t="shared" ref="C33:M33" si="28">IF(ISNUMBER($B13),C13/$B13," ")</f>
        <v>0</v>
      </c>
      <c r="D33" s="11">
        <f t="shared" si="28"/>
        <v>0</v>
      </c>
      <c r="E33" s="11">
        <f t="shared" si="28"/>
        <v>0</v>
      </c>
      <c r="F33" s="11">
        <f t="shared" si="28"/>
        <v>3</v>
      </c>
      <c r="G33" s="11">
        <f t="shared" si="28"/>
        <v>1</v>
      </c>
      <c r="H33" s="11">
        <f t="shared" si="28"/>
        <v>0</v>
      </c>
      <c r="I33" s="11">
        <f t="shared" si="28"/>
        <v>0</v>
      </c>
      <c r="J33" s="11">
        <f t="shared" si="28"/>
        <v>1</v>
      </c>
      <c r="K33" s="11">
        <f t="shared" si="28"/>
        <v>0</v>
      </c>
      <c r="L33" s="11">
        <f t="shared" si="28"/>
        <v>0</v>
      </c>
      <c r="M33" s="11">
        <f t="shared" si="28"/>
        <v>0</v>
      </c>
    </row>
    <row r="34" spans="1:13" x14ac:dyDescent="0.25">
      <c r="A34" s="9" t="str">
        <f t="shared" si="18"/>
        <v>Dean Drazenovic</v>
      </c>
      <c r="B34" s="8"/>
      <c r="C34" s="11">
        <f t="shared" ref="C34:M34" si="29">IF(ISNUMBER($B14),C14/$B14," ")</f>
        <v>3.1666666666666665</v>
      </c>
      <c r="D34" s="11">
        <f t="shared" si="29"/>
        <v>0.33333333333333331</v>
      </c>
      <c r="E34" s="11">
        <f t="shared" si="29"/>
        <v>0.66666666666666663</v>
      </c>
      <c r="F34" s="11">
        <f t="shared" si="29"/>
        <v>5.333333333333333</v>
      </c>
      <c r="G34" s="11">
        <f t="shared" si="29"/>
        <v>1.6666666666666667</v>
      </c>
      <c r="H34" s="11">
        <f t="shared" si="29"/>
        <v>1.3333333333333333</v>
      </c>
      <c r="I34" s="11">
        <f t="shared" si="29"/>
        <v>0.16666666666666666</v>
      </c>
      <c r="J34" s="11">
        <f t="shared" si="29"/>
        <v>0.83333333333333337</v>
      </c>
      <c r="K34" s="11">
        <f t="shared" si="29"/>
        <v>0</v>
      </c>
      <c r="L34" s="11">
        <f t="shared" si="29"/>
        <v>0</v>
      </c>
      <c r="M34" s="11">
        <f t="shared" si="29"/>
        <v>8</v>
      </c>
    </row>
    <row r="35" spans="1:13" x14ac:dyDescent="0.25">
      <c r="A35" s="9" t="str">
        <f t="shared" si="18"/>
        <v>Josh Bell</v>
      </c>
      <c r="B35" s="8"/>
      <c r="C35" s="11">
        <f t="shared" ref="C35:M35" si="30">IF(ISNUMBER($B15),C15/$B15," ")</f>
        <v>2</v>
      </c>
      <c r="D35" s="11">
        <f t="shared" si="30"/>
        <v>0</v>
      </c>
      <c r="E35" s="11">
        <f t="shared" si="30"/>
        <v>0</v>
      </c>
      <c r="F35" s="11">
        <f t="shared" si="30"/>
        <v>2</v>
      </c>
      <c r="G35" s="11">
        <f t="shared" si="30"/>
        <v>1</v>
      </c>
      <c r="H35" s="11">
        <f t="shared" si="30"/>
        <v>0</v>
      </c>
      <c r="I35" s="11">
        <f t="shared" si="30"/>
        <v>0</v>
      </c>
      <c r="J35" s="11">
        <f t="shared" si="30"/>
        <v>0</v>
      </c>
      <c r="K35" s="11">
        <f t="shared" si="30"/>
        <v>0</v>
      </c>
      <c r="L35" s="11">
        <f t="shared" si="30"/>
        <v>0</v>
      </c>
      <c r="M35" s="11">
        <f t="shared" si="30"/>
        <v>4</v>
      </c>
    </row>
  </sheetData>
  <mergeCells count="3">
    <mergeCell ref="A21:M21"/>
    <mergeCell ref="A22:M22"/>
    <mergeCell ref="A2:P2"/>
  </mergeCells>
  <conditionalFormatting sqref="A4:A15">
    <cfRule type="expression" dxfId="22" priority="8">
      <formula>O4&gt;12</formula>
    </cfRule>
  </conditionalFormatting>
  <conditionalFormatting sqref="A4:A15">
    <cfRule type="expression" dxfId="21" priority="7">
      <formula>EXACT(A4,T4)</formula>
    </cfRule>
  </conditionalFormatting>
  <conditionalFormatting sqref="A16">
    <cfRule type="expression" dxfId="20" priority="6">
      <formula>O16&gt;12</formula>
    </cfRule>
  </conditionalFormatting>
  <conditionalFormatting sqref="A16">
    <cfRule type="expression" dxfId="19" priority="5">
      <formula>EXACT(A16,T16)</formula>
    </cfRule>
  </conditionalFormatting>
  <conditionalFormatting sqref="A17 A19:A20">
    <cfRule type="expression" dxfId="18" priority="4">
      <formula>O17&gt;12</formula>
    </cfRule>
  </conditionalFormatting>
  <conditionalFormatting sqref="A17 A19:A20">
    <cfRule type="expression" dxfId="17" priority="3">
      <formula>EXACT(A17,T17)</formula>
    </cfRule>
  </conditionalFormatting>
  <conditionalFormatting sqref="A18">
    <cfRule type="expression" dxfId="16" priority="2">
      <formula>O18&gt;12</formula>
    </cfRule>
  </conditionalFormatting>
  <conditionalFormatting sqref="A18">
    <cfRule type="expression" dxfId="15" priority="1">
      <formula>EXACT(A18,T18)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51BB9-F57C-4E54-BE77-0734DD71B41E}">
  <sheetPr>
    <tabColor rgb="FF002060"/>
  </sheetPr>
  <dimension ref="A1:T31"/>
  <sheetViews>
    <sheetView workbookViewId="0">
      <selection activeCell="Q3" sqref="Q3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20" width="9.140625" style="24" hidden="1" customWidth="1"/>
    <col min="21" max="16384" width="9.140625" style="24"/>
  </cols>
  <sheetData>
    <row r="1" spans="1:20" x14ac:dyDescent="0.25">
      <c r="A1" s="24" t="s">
        <v>323</v>
      </c>
    </row>
    <row r="2" spans="1:20" x14ac:dyDescent="0.25">
      <c r="A2" s="61" t="s">
        <v>322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23" t="s">
        <v>45</v>
      </c>
    </row>
    <row r="3" spans="1:20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41</v>
      </c>
      <c r="O3" s="17" t="s">
        <v>42</v>
      </c>
      <c r="P3" s="17" t="s">
        <v>51</v>
      </c>
      <c r="R3" s="24" t="s">
        <v>52</v>
      </c>
      <c r="S3" s="24" t="s">
        <v>53</v>
      </c>
    </row>
    <row r="4" spans="1:20" x14ac:dyDescent="0.25">
      <c r="A4" s="9" t="s">
        <v>326</v>
      </c>
      <c r="B4" s="10">
        <v>24</v>
      </c>
      <c r="C4" s="10">
        <v>23</v>
      </c>
      <c r="D4" s="10">
        <v>2</v>
      </c>
      <c r="E4" s="10">
        <v>8</v>
      </c>
      <c r="F4" s="10">
        <v>135</v>
      </c>
      <c r="G4" s="10">
        <v>38</v>
      </c>
      <c r="H4" s="10">
        <v>21</v>
      </c>
      <c r="I4" s="10">
        <v>25</v>
      </c>
      <c r="J4" s="10">
        <v>44</v>
      </c>
      <c r="K4" s="10">
        <v>0</v>
      </c>
      <c r="L4" s="10">
        <v>0</v>
      </c>
      <c r="M4" s="10">
        <v>60</v>
      </c>
      <c r="N4" s="10">
        <f>(VLOOKUP(A4,Games!$A$2:$D$150,3,FALSE))</f>
        <v>1</v>
      </c>
      <c r="O4" s="10">
        <f>VLOOKUP(A4,Games!$A$2:$D$150,4,FALSE)</f>
        <v>25</v>
      </c>
      <c r="P4" s="11">
        <f>(R4-S4)/B4</f>
        <v>7.958333333333333</v>
      </c>
      <c r="R4" s="24">
        <f>SUM(M4,I4,H4,G4,F4)</f>
        <v>279</v>
      </c>
      <c r="S4" s="24">
        <f>SUM((J4*2),(K4*3),(L4*4))</f>
        <v>88</v>
      </c>
      <c r="T4" s="24" t="str">
        <f>IFERROR(VLOOKUP(A4,Games!$I$2:$I$246,1,FALSE)," ")</f>
        <v xml:space="preserve"> </v>
      </c>
    </row>
    <row r="5" spans="1:20" x14ac:dyDescent="0.25">
      <c r="A5" s="9" t="s">
        <v>327</v>
      </c>
      <c r="B5" s="10">
        <v>22</v>
      </c>
      <c r="C5" s="10">
        <v>66</v>
      </c>
      <c r="D5" s="10">
        <v>3</v>
      </c>
      <c r="E5" s="10">
        <v>22</v>
      </c>
      <c r="F5" s="10">
        <v>115</v>
      </c>
      <c r="G5" s="10">
        <v>23</v>
      </c>
      <c r="H5" s="10">
        <v>16</v>
      </c>
      <c r="I5" s="10">
        <v>2</v>
      </c>
      <c r="J5" s="10">
        <v>38</v>
      </c>
      <c r="K5" s="10">
        <v>0</v>
      </c>
      <c r="L5" s="10">
        <v>0</v>
      </c>
      <c r="M5" s="10">
        <v>163</v>
      </c>
      <c r="N5" s="10">
        <f>(VLOOKUP(A5,Games!$A$2:$D$150,3,FALSE))</f>
        <v>2</v>
      </c>
      <c r="O5" s="10">
        <f>VLOOKUP(A5,Games!$A$2:$D$150,4,FALSE)</f>
        <v>24</v>
      </c>
      <c r="P5" s="11">
        <f t="shared" ref="P5:P13" si="0">(R5-S5)/B5</f>
        <v>11.045454545454545</v>
      </c>
      <c r="R5" s="24">
        <f t="shared" ref="R5:R15" si="1">SUM(M5,I5,H5,G5,F5)</f>
        <v>319</v>
      </c>
      <c r="S5" s="24">
        <f t="shared" ref="S5:S15" si="2">SUM((J5*2),(K5*3),(L5*4))</f>
        <v>76</v>
      </c>
      <c r="T5" s="24" t="str">
        <f>IFERROR(VLOOKUP(A5,Games!$I$2:$I$246,1,FALSE)," ")</f>
        <v xml:space="preserve"> </v>
      </c>
    </row>
    <row r="6" spans="1:20" x14ac:dyDescent="0.25">
      <c r="A6" s="9" t="s">
        <v>328</v>
      </c>
      <c r="B6" s="10">
        <v>27</v>
      </c>
      <c r="C6" s="10">
        <v>21</v>
      </c>
      <c r="D6" s="10">
        <v>12</v>
      </c>
      <c r="E6" s="10">
        <v>3</v>
      </c>
      <c r="F6" s="10">
        <v>69</v>
      </c>
      <c r="G6" s="10">
        <v>51</v>
      </c>
      <c r="H6" s="10">
        <v>27</v>
      </c>
      <c r="I6" s="10">
        <v>1</v>
      </c>
      <c r="J6" s="10">
        <v>24</v>
      </c>
      <c r="K6" s="10">
        <v>0</v>
      </c>
      <c r="L6" s="10">
        <v>1</v>
      </c>
      <c r="M6" s="10">
        <v>81</v>
      </c>
      <c r="N6" s="10">
        <f>(VLOOKUP(A6,Games!$A$2:$D$150,3,FALSE))</f>
        <v>0</v>
      </c>
      <c r="O6" s="10">
        <f>VLOOKUP(A6,Games!$A$2:$D$150,4,FALSE)</f>
        <v>27</v>
      </c>
      <c r="P6" s="11">
        <f t="shared" si="0"/>
        <v>6.5555555555555554</v>
      </c>
      <c r="R6" s="24">
        <f t="shared" si="1"/>
        <v>229</v>
      </c>
      <c r="S6" s="24">
        <f t="shared" si="2"/>
        <v>52</v>
      </c>
      <c r="T6" s="24" t="str">
        <f>IFERROR(VLOOKUP(A6,Games!$I$2:$I$246,1,FALSE)," ")</f>
        <v xml:space="preserve"> </v>
      </c>
    </row>
    <row r="7" spans="1:20" x14ac:dyDescent="0.25">
      <c r="A7" s="9" t="s">
        <v>329</v>
      </c>
      <c r="B7" s="10">
        <v>25</v>
      </c>
      <c r="C7" s="10">
        <v>23</v>
      </c>
      <c r="D7" s="10">
        <v>5</v>
      </c>
      <c r="E7" s="10">
        <v>6</v>
      </c>
      <c r="F7" s="10">
        <v>140</v>
      </c>
      <c r="G7" s="10">
        <v>16</v>
      </c>
      <c r="H7" s="10">
        <v>26</v>
      </c>
      <c r="I7" s="10">
        <v>10</v>
      </c>
      <c r="J7" s="10">
        <v>56</v>
      </c>
      <c r="K7" s="10">
        <v>0</v>
      </c>
      <c r="L7" s="10">
        <v>0</v>
      </c>
      <c r="M7" s="10">
        <v>67</v>
      </c>
      <c r="N7" s="10">
        <f>(VLOOKUP(A7,Games!$A$2:$D$150,3,FALSE))</f>
        <v>0</v>
      </c>
      <c r="O7" s="10">
        <f>VLOOKUP(A7,Games!$A$2:$D$150,4,FALSE)</f>
        <v>25</v>
      </c>
      <c r="P7" s="11">
        <f t="shared" si="0"/>
        <v>5.88</v>
      </c>
      <c r="R7" s="24">
        <f t="shared" si="1"/>
        <v>259</v>
      </c>
      <c r="S7" s="24">
        <f t="shared" si="2"/>
        <v>112</v>
      </c>
      <c r="T7" s="24" t="str">
        <f>IFERROR(VLOOKUP(A7,Games!$I$2:$I$246,1,FALSE)," ")</f>
        <v xml:space="preserve"> </v>
      </c>
    </row>
    <row r="8" spans="1:20" x14ac:dyDescent="0.25">
      <c r="A8" s="9" t="s">
        <v>330</v>
      </c>
      <c r="B8" s="10">
        <v>30</v>
      </c>
      <c r="C8" s="10">
        <v>66</v>
      </c>
      <c r="D8" s="10">
        <v>32</v>
      </c>
      <c r="E8" s="10">
        <v>28</v>
      </c>
      <c r="F8" s="10">
        <v>94</v>
      </c>
      <c r="G8" s="10">
        <v>42</v>
      </c>
      <c r="H8" s="10">
        <v>30</v>
      </c>
      <c r="I8" s="10">
        <v>9</v>
      </c>
      <c r="J8" s="10">
        <v>29</v>
      </c>
      <c r="K8" s="10">
        <v>0</v>
      </c>
      <c r="L8" s="10">
        <v>0</v>
      </c>
      <c r="M8" s="10">
        <v>256</v>
      </c>
      <c r="N8" s="10">
        <f>(VLOOKUP(A8,Games!$A$2:$D$150,3,FALSE))</f>
        <v>0</v>
      </c>
      <c r="O8" s="10">
        <f>VLOOKUP(A8,Games!$A$2:$D$150,4,FALSE)</f>
        <v>30</v>
      </c>
      <c r="P8" s="11">
        <f t="shared" si="0"/>
        <v>12.433333333333334</v>
      </c>
      <c r="R8" s="24">
        <f t="shared" si="1"/>
        <v>431</v>
      </c>
      <c r="S8" s="24">
        <f t="shared" si="2"/>
        <v>58</v>
      </c>
      <c r="T8" s="24" t="str">
        <f>IFERROR(VLOOKUP(A8,Games!$I$2:$I$246,1,FALSE)," ")</f>
        <v xml:space="preserve"> </v>
      </c>
    </row>
    <row r="9" spans="1:20" x14ac:dyDescent="0.25">
      <c r="A9" s="9" t="s">
        <v>331</v>
      </c>
      <c r="B9" s="10">
        <v>25</v>
      </c>
      <c r="C9" s="10">
        <v>49</v>
      </c>
      <c r="D9" s="10">
        <v>50</v>
      </c>
      <c r="E9" s="10">
        <v>27</v>
      </c>
      <c r="F9" s="10">
        <v>75</v>
      </c>
      <c r="G9" s="10">
        <v>33</v>
      </c>
      <c r="H9" s="10">
        <v>58</v>
      </c>
      <c r="I9" s="10">
        <v>20</v>
      </c>
      <c r="J9" s="10">
        <v>34</v>
      </c>
      <c r="K9" s="10">
        <v>0</v>
      </c>
      <c r="L9" s="10">
        <v>0</v>
      </c>
      <c r="M9" s="10">
        <v>275</v>
      </c>
      <c r="N9" s="10">
        <f>(VLOOKUP(A9,Games!$A$2:$D$150,3,FALSE))</f>
        <v>0</v>
      </c>
      <c r="O9" s="10">
        <f>VLOOKUP(A9,Games!$A$2:$D$150,4,FALSE)</f>
        <v>25</v>
      </c>
      <c r="P9" s="11">
        <f t="shared" si="0"/>
        <v>15.72</v>
      </c>
      <c r="R9" s="24">
        <f t="shared" si="1"/>
        <v>461</v>
      </c>
      <c r="S9" s="24">
        <f t="shared" si="2"/>
        <v>68</v>
      </c>
      <c r="T9" s="24" t="str">
        <f>IFERROR(VLOOKUP(A9,Games!$I$2:$I$246,1,FALSE)," ")</f>
        <v xml:space="preserve"> </v>
      </c>
    </row>
    <row r="10" spans="1:20" x14ac:dyDescent="0.25">
      <c r="A10" s="9" t="s">
        <v>332</v>
      </c>
      <c r="B10" s="10">
        <v>28</v>
      </c>
      <c r="C10" s="10">
        <v>56</v>
      </c>
      <c r="D10" s="10">
        <v>9</v>
      </c>
      <c r="E10" s="10">
        <v>19</v>
      </c>
      <c r="F10" s="10">
        <v>206</v>
      </c>
      <c r="G10" s="10">
        <v>25</v>
      </c>
      <c r="H10" s="10">
        <v>16</v>
      </c>
      <c r="I10" s="10">
        <v>7</v>
      </c>
      <c r="J10" s="10">
        <v>38</v>
      </c>
      <c r="K10" s="10">
        <v>0</v>
      </c>
      <c r="L10" s="10">
        <v>1</v>
      </c>
      <c r="M10" s="10">
        <v>158</v>
      </c>
      <c r="N10" s="10">
        <f>(VLOOKUP(A10,Games!$A$2:$D$150,3,FALSE))</f>
        <v>0</v>
      </c>
      <c r="O10" s="10">
        <f>VLOOKUP(A10,Games!$A$2:$D$150,4,FALSE)</f>
        <v>28</v>
      </c>
      <c r="P10" s="11">
        <f t="shared" si="0"/>
        <v>11.857142857142858</v>
      </c>
      <c r="R10" s="24">
        <f t="shared" si="1"/>
        <v>412</v>
      </c>
      <c r="S10" s="24">
        <f t="shared" si="2"/>
        <v>80</v>
      </c>
      <c r="T10" s="24" t="str">
        <f>IFERROR(VLOOKUP(A10,Games!$I$2:$I$246,1,FALSE)," ")</f>
        <v xml:space="preserve"> </v>
      </c>
    </row>
    <row r="11" spans="1:20" x14ac:dyDescent="0.25">
      <c r="A11" s="9" t="s">
        <v>333</v>
      </c>
      <c r="B11" s="10">
        <v>24</v>
      </c>
      <c r="C11" s="10">
        <v>51</v>
      </c>
      <c r="D11" s="10">
        <v>13</v>
      </c>
      <c r="E11" s="10">
        <v>26</v>
      </c>
      <c r="F11" s="10">
        <v>61</v>
      </c>
      <c r="G11" s="10">
        <v>39</v>
      </c>
      <c r="H11" s="10">
        <v>53</v>
      </c>
      <c r="I11" s="10">
        <v>0</v>
      </c>
      <c r="J11" s="10">
        <v>51</v>
      </c>
      <c r="K11" s="10">
        <v>0</v>
      </c>
      <c r="L11" s="10">
        <v>0</v>
      </c>
      <c r="M11" s="10">
        <v>167</v>
      </c>
      <c r="N11" s="10">
        <f>(VLOOKUP(A11,Games!$A$2:$D$150,3,FALSE))</f>
        <v>0</v>
      </c>
      <c r="O11" s="10">
        <f>VLOOKUP(A11,Games!$A$2:$D$150,4,FALSE)</f>
        <v>24</v>
      </c>
      <c r="P11" s="11">
        <f t="shared" si="0"/>
        <v>9.0833333333333339</v>
      </c>
      <c r="R11" s="24">
        <f t="shared" si="1"/>
        <v>320</v>
      </c>
      <c r="S11" s="24">
        <f t="shared" si="2"/>
        <v>102</v>
      </c>
      <c r="T11" s="24" t="str">
        <f>IFERROR(VLOOKUP(A11,Games!$I$2:$I$246,1,FALSE)," ")</f>
        <v xml:space="preserve"> </v>
      </c>
    </row>
    <row r="12" spans="1:20" x14ac:dyDescent="0.25">
      <c r="A12" s="9" t="s">
        <v>334</v>
      </c>
      <c r="B12" s="10">
        <v>24</v>
      </c>
      <c r="C12" s="10">
        <v>19</v>
      </c>
      <c r="D12" s="10">
        <v>1</v>
      </c>
      <c r="E12" s="10">
        <v>5</v>
      </c>
      <c r="F12" s="10">
        <v>104</v>
      </c>
      <c r="G12" s="10">
        <v>14</v>
      </c>
      <c r="H12" s="10">
        <v>17</v>
      </c>
      <c r="I12" s="10">
        <v>3</v>
      </c>
      <c r="J12" s="10">
        <v>20</v>
      </c>
      <c r="K12" s="10">
        <v>0</v>
      </c>
      <c r="L12" s="10">
        <v>0</v>
      </c>
      <c r="M12" s="10">
        <v>46</v>
      </c>
      <c r="N12" s="10">
        <f>(VLOOKUP(A12,Games!$A$2:$D$150,3,FALSE))</f>
        <v>0</v>
      </c>
      <c r="O12" s="10">
        <f>VLOOKUP(A12,Games!$A$2:$D$150,4,FALSE)</f>
        <v>24</v>
      </c>
      <c r="P12" s="11">
        <f t="shared" si="0"/>
        <v>6</v>
      </c>
      <c r="R12" s="24">
        <f t="shared" si="1"/>
        <v>184</v>
      </c>
      <c r="S12" s="24">
        <f t="shared" si="2"/>
        <v>40</v>
      </c>
      <c r="T12" s="24" t="str">
        <f>IFERROR(VLOOKUP(A12,Games!$I$2:$I$246,1,FALSE)," ")</f>
        <v xml:space="preserve"> </v>
      </c>
    </row>
    <row r="13" spans="1:20" x14ac:dyDescent="0.25">
      <c r="A13" s="9" t="s">
        <v>335</v>
      </c>
      <c r="B13" s="17">
        <v>28</v>
      </c>
      <c r="C13" s="17">
        <v>55</v>
      </c>
      <c r="D13" s="17">
        <v>2</v>
      </c>
      <c r="E13" s="17">
        <v>10</v>
      </c>
      <c r="F13" s="17">
        <v>99</v>
      </c>
      <c r="G13" s="17">
        <v>24</v>
      </c>
      <c r="H13" s="17">
        <v>23</v>
      </c>
      <c r="I13" s="17">
        <v>0</v>
      </c>
      <c r="J13" s="17">
        <v>24</v>
      </c>
      <c r="K13" s="17">
        <v>0</v>
      </c>
      <c r="L13" s="17">
        <v>0</v>
      </c>
      <c r="M13" s="17">
        <v>126</v>
      </c>
      <c r="N13" s="10">
        <f>(VLOOKUP(A13,Games!$A$2:$D$150,3,FALSE))</f>
        <v>0</v>
      </c>
      <c r="O13" s="10">
        <f>VLOOKUP(A13,Games!$A$2:$D$150,4,FALSE)</f>
        <v>28</v>
      </c>
      <c r="P13" s="11">
        <f t="shared" si="0"/>
        <v>8</v>
      </c>
      <c r="R13" s="24">
        <f t="shared" si="1"/>
        <v>272</v>
      </c>
      <c r="S13" s="24">
        <f t="shared" si="2"/>
        <v>48</v>
      </c>
      <c r="T13" s="24" t="str">
        <f>IFERROR(VLOOKUP(A13,Games!$I$2:$I$246,1,FALSE)," ")</f>
        <v xml:space="preserve"> </v>
      </c>
    </row>
    <row r="14" spans="1:20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  <c r="P14" s="11"/>
      <c r="R14" s="24">
        <f t="shared" si="1"/>
        <v>0</v>
      </c>
      <c r="S14" s="24">
        <f t="shared" si="2"/>
        <v>0</v>
      </c>
      <c r="T14" s="24" t="str">
        <f>IFERROR(VLOOKUP(A14,Games!$I$2:$I$246,1,FALSE)," ")</f>
        <v xml:space="preserve"> </v>
      </c>
    </row>
    <row r="15" spans="1:20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1"/>
      <c r="R15" s="24">
        <f t="shared" si="1"/>
        <v>0</v>
      </c>
      <c r="S15" s="24">
        <f t="shared" si="2"/>
        <v>0</v>
      </c>
    </row>
    <row r="17" spans="1:13" x14ac:dyDescent="0.25">
      <c r="A17" s="41" t="s">
        <v>13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x14ac:dyDescent="0.25">
      <c r="A18" s="61" t="s">
        <v>322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3" x14ac:dyDescent="0.25">
      <c r="A19" s="17" t="s">
        <v>0</v>
      </c>
      <c r="B19" s="17" t="s">
        <v>1</v>
      </c>
      <c r="C19" s="17" t="s">
        <v>2</v>
      </c>
      <c r="D19" s="17" t="s">
        <v>3</v>
      </c>
      <c r="E19" s="17" t="s">
        <v>4</v>
      </c>
      <c r="F19" s="17" t="s">
        <v>5</v>
      </c>
      <c r="G19" s="17" t="s">
        <v>6</v>
      </c>
      <c r="H19" s="17" t="s">
        <v>7</v>
      </c>
      <c r="I19" s="17" t="s">
        <v>8</v>
      </c>
      <c r="J19" s="17" t="s">
        <v>9</v>
      </c>
      <c r="K19" s="17" t="s">
        <v>10</v>
      </c>
      <c r="L19" s="17" t="s">
        <v>11</v>
      </c>
      <c r="M19" s="17" t="s">
        <v>12</v>
      </c>
    </row>
    <row r="20" spans="1:13" x14ac:dyDescent="0.25">
      <c r="A20" s="9" t="str">
        <f t="shared" ref="A20:A31" si="3">IF(A4=""," ",A4)</f>
        <v>Shane Turner</v>
      </c>
      <c r="B20" s="10"/>
      <c r="C20" s="11">
        <f t="shared" ref="C20:M31" si="4">IF(ISNUMBER($B4),C4/$B4," ")</f>
        <v>0.95833333333333337</v>
      </c>
      <c r="D20" s="11">
        <f t="shared" si="4"/>
        <v>8.3333333333333329E-2</v>
      </c>
      <c r="E20" s="11">
        <f t="shared" si="4"/>
        <v>0.33333333333333331</v>
      </c>
      <c r="F20" s="11">
        <f t="shared" si="4"/>
        <v>5.625</v>
      </c>
      <c r="G20" s="11">
        <f t="shared" si="4"/>
        <v>1.5833333333333333</v>
      </c>
      <c r="H20" s="11">
        <f t="shared" si="4"/>
        <v>0.875</v>
      </c>
      <c r="I20" s="11">
        <f t="shared" si="4"/>
        <v>1.0416666666666667</v>
      </c>
      <c r="J20" s="11">
        <f t="shared" si="4"/>
        <v>1.8333333333333333</v>
      </c>
      <c r="K20" s="11">
        <f t="shared" si="4"/>
        <v>0</v>
      </c>
      <c r="L20" s="11">
        <f t="shared" si="4"/>
        <v>0</v>
      </c>
      <c r="M20" s="11">
        <f t="shared" si="4"/>
        <v>2.5</v>
      </c>
    </row>
    <row r="21" spans="1:13" x14ac:dyDescent="0.25">
      <c r="A21" s="9" t="str">
        <f t="shared" si="3"/>
        <v>Todd Gregory</v>
      </c>
      <c r="B21" s="10"/>
      <c r="C21" s="11">
        <f t="shared" si="4"/>
        <v>3</v>
      </c>
      <c r="D21" s="11">
        <f t="shared" si="4"/>
        <v>0.13636363636363635</v>
      </c>
      <c r="E21" s="11">
        <f t="shared" si="4"/>
        <v>1</v>
      </c>
      <c r="F21" s="11">
        <f t="shared" si="4"/>
        <v>5.2272727272727275</v>
      </c>
      <c r="G21" s="11">
        <f t="shared" si="4"/>
        <v>1.0454545454545454</v>
      </c>
      <c r="H21" s="11">
        <f t="shared" si="4"/>
        <v>0.72727272727272729</v>
      </c>
      <c r="I21" s="11">
        <f t="shared" si="4"/>
        <v>9.0909090909090912E-2</v>
      </c>
      <c r="J21" s="11">
        <f t="shared" si="4"/>
        <v>1.7272727272727273</v>
      </c>
      <c r="K21" s="11">
        <f t="shared" si="4"/>
        <v>0</v>
      </c>
      <c r="L21" s="11">
        <f t="shared" si="4"/>
        <v>0</v>
      </c>
      <c r="M21" s="11">
        <f t="shared" si="4"/>
        <v>7.4090909090909092</v>
      </c>
    </row>
    <row r="22" spans="1:13" x14ac:dyDescent="0.25">
      <c r="A22" s="9" t="str">
        <f t="shared" si="3"/>
        <v>Daniel Sheehan</v>
      </c>
      <c r="B22" s="10"/>
      <c r="C22" s="11">
        <f t="shared" si="4"/>
        <v>0.77777777777777779</v>
      </c>
      <c r="D22" s="11">
        <f t="shared" si="4"/>
        <v>0.44444444444444442</v>
      </c>
      <c r="E22" s="11">
        <f t="shared" si="4"/>
        <v>0.1111111111111111</v>
      </c>
      <c r="F22" s="11">
        <f t="shared" si="4"/>
        <v>2.5555555555555554</v>
      </c>
      <c r="G22" s="11">
        <f t="shared" si="4"/>
        <v>1.8888888888888888</v>
      </c>
      <c r="H22" s="11">
        <f t="shared" si="4"/>
        <v>1</v>
      </c>
      <c r="I22" s="11">
        <f t="shared" si="4"/>
        <v>3.7037037037037035E-2</v>
      </c>
      <c r="J22" s="11">
        <f t="shared" si="4"/>
        <v>0.88888888888888884</v>
      </c>
      <c r="K22" s="11">
        <f t="shared" si="4"/>
        <v>0</v>
      </c>
      <c r="L22" s="11">
        <f t="shared" si="4"/>
        <v>3.7037037037037035E-2</v>
      </c>
      <c r="M22" s="11">
        <f t="shared" si="4"/>
        <v>3</v>
      </c>
    </row>
    <row r="23" spans="1:13" x14ac:dyDescent="0.25">
      <c r="A23" s="9" t="str">
        <f t="shared" si="3"/>
        <v>Trent Naden</v>
      </c>
      <c r="B23" s="10"/>
      <c r="C23" s="11">
        <f t="shared" si="4"/>
        <v>0.92</v>
      </c>
      <c r="D23" s="11">
        <f t="shared" si="4"/>
        <v>0.2</v>
      </c>
      <c r="E23" s="11">
        <f t="shared" si="4"/>
        <v>0.24</v>
      </c>
      <c r="F23" s="11">
        <f t="shared" si="4"/>
        <v>5.6</v>
      </c>
      <c r="G23" s="11">
        <f t="shared" si="4"/>
        <v>0.64</v>
      </c>
      <c r="H23" s="11">
        <f t="shared" si="4"/>
        <v>1.04</v>
      </c>
      <c r="I23" s="11">
        <f t="shared" si="4"/>
        <v>0.4</v>
      </c>
      <c r="J23" s="11">
        <f t="shared" si="4"/>
        <v>2.2400000000000002</v>
      </c>
      <c r="K23" s="11">
        <f t="shared" si="4"/>
        <v>0</v>
      </c>
      <c r="L23" s="11">
        <f t="shared" si="4"/>
        <v>0</v>
      </c>
      <c r="M23" s="11">
        <f t="shared" si="4"/>
        <v>2.68</v>
      </c>
    </row>
    <row r="24" spans="1:13" x14ac:dyDescent="0.25">
      <c r="A24" s="9" t="str">
        <f t="shared" si="3"/>
        <v>Travis Naden</v>
      </c>
      <c r="B24" s="10"/>
      <c r="C24" s="11">
        <f t="shared" si="4"/>
        <v>2.2000000000000002</v>
      </c>
      <c r="D24" s="11">
        <f t="shared" si="4"/>
        <v>1.0666666666666667</v>
      </c>
      <c r="E24" s="11">
        <f t="shared" si="4"/>
        <v>0.93333333333333335</v>
      </c>
      <c r="F24" s="11">
        <f t="shared" si="4"/>
        <v>3.1333333333333333</v>
      </c>
      <c r="G24" s="11">
        <f t="shared" si="4"/>
        <v>1.4</v>
      </c>
      <c r="H24" s="11">
        <f t="shared" si="4"/>
        <v>1</v>
      </c>
      <c r="I24" s="11">
        <f t="shared" si="4"/>
        <v>0.3</v>
      </c>
      <c r="J24" s="11">
        <f t="shared" si="4"/>
        <v>0.96666666666666667</v>
      </c>
      <c r="K24" s="11">
        <f t="shared" si="4"/>
        <v>0</v>
      </c>
      <c r="L24" s="11">
        <f t="shared" si="4"/>
        <v>0</v>
      </c>
      <c r="M24" s="11">
        <f t="shared" si="4"/>
        <v>8.5333333333333332</v>
      </c>
    </row>
    <row r="25" spans="1:13" x14ac:dyDescent="0.25">
      <c r="A25" s="9" t="str">
        <f t="shared" si="3"/>
        <v>Isaac Cregan</v>
      </c>
      <c r="B25" s="10"/>
      <c r="C25" s="11">
        <f t="shared" si="4"/>
        <v>1.96</v>
      </c>
      <c r="D25" s="11">
        <f t="shared" si="4"/>
        <v>2</v>
      </c>
      <c r="E25" s="11">
        <f t="shared" si="4"/>
        <v>1.08</v>
      </c>
      <c r="F25" s="11">
        <f t="shared" si="4"/>
        <v>3</v>
      </c>
      <c r="G25" s="11">
        <f t="shared" si="4"/>
        <v>1.32</v>
      </c>
      <c r="H25" s="11">
        <f t="shared" si="4"/>
        <v>2.3199999999999998</v>
      </c>
      <c r="I25" s="11">
        <f t="shared" si="4"/>
        <v>0.8</v>
      </c>
      <c r="J25" s="11">
        <f t="shared" si="4"/>
        <v>1.36</v>
      </c>
      <c r="K25" s="11">
        <f t="shared" si="4"/>
        <v>0</v>
      </c>
      <c r="L25" s="11">
        <f t="shared" si="4"/>
        <v>0</v>
      </c>
      <c r="M25" s="11">
        <f t="shared" si="4"/>
        <v>11</v>
      </c>
    </row>
    <row r="26" spans="1:13" x14ac:dyDescent="0.25">
      <c r="A26" s="9" t="str">
        <f t="shared" si="3"/>
        <v>Nathan Hoitink</v>
      </c>
      <c r="B26" s="10"/>
      <c r="C26" s="11">
        <f t="shared" si="4"/>
        <v>2</v>
      </c>
      <c r="D26" s="11">
        <f t="shared" si="4"/>
        <v>0.32142857142857145</v>
      </c>
      <c r="E26" s="11">
        <f t="shared" si="4"/>
        <v>0.6785714285714286</v>
      </c>
      <c r="F26" s="11">
        <f t="shared" si="4"/>
        <v>7.3571428571428568</v>
      </c>
      <c r="G26" s="11">
        <f t="shared" si="4"/>
        <v>0.8928571428571429</v>
      </c>
      <c r="H26" s="11">
        <f t="shared" si="4"/>
        <v>0.5714285714285714</v>
      </c>
      <c r="I26" s="11">
        <f t="shared" si="4"/>
        <v>0.25</v>
      </c>
      <c r="J26" s="11">
        <f t="shared" si="4"/>
        <v>1.3571428571428572</v>
      </c>
      <c r="K26" s="11">
        <f t="shared" si="4"/>
        <v>0</v>
      </c>
      <c r="L26" s="11">
        <f t="shared" si="4"/>
        <v>3.5714285714285712E-2</v>
      </c>
      <c r="M26" s="11">
        <f t="shared" si="4"/>
        <v>5.6428571428571432</v>
      </c>
    </row>
    <row r="27" spans="1:13" x14ac:dyDescent="0.25">
      <c r="A27" s="9" t="str">
        <f t="shared" si="3"/>
        <v>Bradley Matheson</v>
      </c>
      <c r="B27" s="10"/>
      <c r="C27" s="11">
        <f t="shared" si="4"/>
        <v>2.125</v>
      </c>
      <c r="D27" s="11">
        <f t="shared" si="4"/>
        <v>0.54166666666666663</v>
      </c>
      <c r="E27" s="11">
        <f t="shared" si="4"/>
        <v>1.0833333333333333</v>
      </c>
      <c r="F27" s="11">
        <f t="shared" si="4"/>
        <v>2.5416666666666665</v>
      </c>
      <c r="G27" s="11">
        <f t="shared" si="4"/>
        <v>1.625</v>
      </c>
      <c r="H27" s="11">
        <f t="shared" si="4"/>
        <v>2.2083333333333335</v>
      </c>
      <c r="I27" s="11">
        <f t="shared" si="4"/>
        <v>0</v>
      </c>
      <c r="J27" s="11">
        <f t="shared" si="4"/>
        <v>2.125</v>
      </c>
      <c r="K27" s="11">
        <f t="shared" si="4"/>
        <v>0</v>
      </c>
      <c r="L27" s="11">
        <f t="shared" si="4"/>
        <v>0</v>
      </c>
      <c r="M27" s="11">
        <f t="shared" si="4"/>
        <v>6.958333333333333</v>
      </c>
    </row>
    <row r="28" spans="1:13" x14ac:dyDescent="0.25">
      <c r="A28" s="9" t="str">
        <f t="shared" si="3"/>
        <v>Brendan Willingham</v>
      </c>
      <c r="B28" s="10"/>
      <c r="C28" s="11">
        <f t="shared" si="4"/>
        <v>0.79166666666666663</v>
      </c>
      <c r="D28" s="11">
        <f t="shared" si="4"/>
        <v>4.1666666666666664E-2</v>
      </c>
      <c r="E28" s="11">
        <f t="shared" si="4"/>
        <v>0.20833333333333334</v>
      </c>
      <c r="F28" s="11">
        <f t="shared" si="4"/>
        <v>4.333333333333333</v>
      </c>
      <c r="G28" s="11">
        <f t="shared" si="4"/>
        <v>0.58333333333333337</v>
      </c>
      <c r="H28" s="11">
        <f t="shared" si="4"/>
        <v>0.70833333333333337</v>
      </c>
      <c r="I28" s="11">
        <f t="shared" si="4"/>
        <v>0.125</v>
      </c>
      <c r="J28" s="11">
        <f t="shared" si="4"/>
        <v>0.83333333333333337</v>
      </c>
      <c r="K28" s="11">
        <f t="shared" si="4"/>
        <v>0</v>
      </c>
      <c r="L28" s="11">
        <f t="shared" si="4"/>
        <v>0</v>
      </c>
      <c r="M28" s="11">
        <f t="shared" si="4"/>
        <v>1.9166666666666667</v>
      </c>
    </row>
    <row r="29" spans="1:13" x14ac:dyDescent="0.25">
      <c r="A29" s="9" t="str">
        <f t="shared" si="3"/>
        <v>Val Baxter</v>
      </c>
      <c r="B29" s="17"/>
      <c r="C29" s="11">
        <f t="shared" si="4"/>
        <v>1.9642857142857142</v>
      </c>
      <c r="D29" s="11">
        <f t="shared" si="4"/>
        <v>7.1428571428571425E-2</v>
      </c>
      <c r="E29" s="11">
        <f t="shared" si="4"/>
        <v>0.35714285714285715</v>
      </c>
      <c r="F29" s="11">
        <f t="shared" si="4"/>
        <v>3.5357142857142856</v>
      </c>
      <c r="G29" s="11">
        <f t="shared" si="4"/>
        <v>0.8571428571428571</v>
      </c>
      <c r="H29" s="11">
        <f t="shared" si="4"/>
        <v>0.8214285714285714</v>
      </c>
      <c r="I29" s="11">
        <f t="shared" si="4"/>
        <v>0</v>
      </c>
      <c r="J29" s="11">
        <f t="shared" si="4"/>
        <v>0.8571428571428571</v>
      </c>
      <c r="K29" s="11">
        <f t="shared" si="4"/>
        <v>0</v>
      </c>
      <c r="L29" s="11">
        <f t="shared" si="4"/>
        <v>0</v>
      </c>
      <c r="M29" s="11">
        <f t="shared" si="4"/>
        <v>4.5</v>
      </c>
    </row>
    <row r="30" spans="1:13" x14ac:dyDescent="0.25">
      <c r="A30" s="9" t="str">
        <f t="shared" si="3"/>
        <v xml:space="preserve"> </v>
      </c>
      <c r="B30" s="17"/>
      <c r="C30" s="11" t="str">
        <f t="shared" si="4"/>
        <v xml:space="preserve"> </v>
      </c>
      <c r="D30" s="11" t="str">
        <f t="shared" si="4"/>
        <v xml:space="preserve"> </v>
      </c>
      <c r="E30" s="11" t="str">
        <f t="shared" si="4"/>
        <v xml:space="preserve"> </v>
      </c>
      <c r="F30" s="11" t="str">
        <f t="shared" si="4"/>
        <v xml:space="preserve"> </v>
      </c>
      <c r="G30" s="11" t="str">
        <f t="shared" si="4"/>
        <v xml:space="preserve"> </v>
      </c>
      <c r="H30" s="11" t="str">
        <f t="shared" si="4"/>
        <v xml:space="preserve"> </v>
      </c>
      <c r="I30" s="11" t="str">
        <f t="shared" si="4"/>
        <v xml:space="preserve"> </v>
      </c>
      <c r="J30" s="11" t="str">
        <f t="shared" si="4"/>
        <v xml:space="preserve"> </v>
      </c>
      <c r="K30" s="11" t="str">
        <f t="shared" si="4"/>
        <v xml:space="preserve"> </v>
      </c>
      <c r="L30" s="11" t="str">
        <f t="shared" si="4"/>
        <v xml:space="preserve"> </v>
      </c>
      <c r="M30" s="11" t="str">
        <f t="shared" si="4"/>
        <v xml:space="preserve"> </v>
      </c>
    </row>
    <row r="31" spans="1:13" x14ac:dyDescent="0.25">
      <c r="A31" s="9" t="str">
        <f t="shared" si="3"/>
        <v xml:space="preserve"> </v>
      </c>
      <c r="B31" s="17"/>
      <c r="C31" s="11" t="str">
        <f t="shared" si="4"/>
        <v xml:space="preserve"> </v>
      </c>
      <c r="D31" s="11" t="str">
        <f t="shared" si="4"/>
        <v xml:space="preserve"> </v>
      </c>
      <c r="E31" s="11" t="str">
        <f t="shared" si="4"/>
        <v xml:space="preserve"> </v>
      </c>
      <c r="F31" s="11" t="str">
        <f t="shared" si="4"/>
        <v xml:space="preserve"> </v>
      </c>
      <c r="G31" s="11" t="str">
        <f t="shared" si="4"/>
        <v xml:space="preserve"> </v>
      </c>
      <c r="H31" s="11" t="str">
        <f t="shared" si="4"/>
        <v xml:space="preserve"> </v>
      </c>
      <c r="I31" s="11" t="str">
        <f t="shared" si="4"/>
        <v xml:space="preserve"> </v>
      </c>
      <c r="J31" s="11" t="str">
        <f t="shared" si="4"/>
        <v xml:space="preserve"> </v>
      </c>
      <c r="K31" s="11" t="str">
        <f t="shared" si="4"/>
        <v xml:space="preserve"> </v>
      </c>
      <c r="L31" s="11" t="str">
        <f t="shared" si="4"/>
        <v xml:space="preserve"> </v>
      </c>
      <c r="M31" s="11" t="str">
        <f t="shared" si="4"/>
        <v xml:space="preserve"> </v>
      </c>
    </row>
  </sheetData>
  <mergeCells count="3">
    <mergeCell ref="A2:P2"/>
    <mergeCell ref="A17:M17"/>
    <mergeCell ref="A18:M18"/>
  </mergeCells>
  <conditionalFormatting sqref="A14:A15">
    <cfRule type="expression" dxfId="14" priority="3">
      <formula>O14&gt;12</formula>
    </cfRule>
  </conditionalFormatting>
  <conditionalFormatting sqref="A4:A13">
    <cfRule type="expression" dxfId="13" priority="2">
      <formula>O4&gt;12</formula>
    </cfRule>
  </conditionalFormatting>
  <conditionalFormatting sqref="A4:A13">
    <cfRule type="expression" dxfId="12" priority="1">
      <formula>EXACT(A4,T4)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FF33"/>
  </sheetPr>
  <dimension ref="A1:W44"/>
  <sheetViews>
    <sheetView workbookViewId="0">
      <selection activeCell="Q26" sqref="Q26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3" s="24" customFormat="1" x14ac:dyDescent="0.25">
      <c r="A1" s="24" t="s">
        <v>323</v>
      </c>
    </row>
    <row r="2" spans="1:23" x14ac:dyDescent="0.25">
      <c r="A2" s="64" t="s">
        <v>69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  <c r="Q2" s="23" t="s">
        <v>69</v>
      </c>
    </row>
    <row r="3" spans="1:23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17" t="s">
        <v>41</v>
      </c>
      <c r="O3" s="17" t="s">
        <v>42</v>
      </c>
      <c r="P3" s="17" t="s">
        <v>51</v>
      </c>
      <c r="Q3" s="24"/>
      <c r="R3" s="24" t="s">
        <v>52</v>
      </c>
      <c r="S3" s="24" t="s">
        <v>53</v>
      </c>
    </row>
    <row r="4" spans="1:23" x14ac:dyDescent="0.25">
      <c r="A4" s="9" t="s">
        <v>421</v>
      </c>
      <c r="B4" s="10">
        <v>3</v>
      </c>
      <c r="C4" s="10">
        <v>3</v>
      </c>
      <c r="D4" s="10">
        <v>0</v>
      </c>
      <c r="E4" s="10">
        <v>0</v>
      </c>
      <c r="F4" s="10">
        <v>8</v>
      </c>
      <c r="G4" s="10">
        <v>0</v>
      </c>
      <c r="H4" s="10">
        <v>2</v>
      </c>
      <c r="I4" s="10">
        <v>0</v>
      </c>
      <c r="J4" s="10">
        <v>0</v>
      </c>
      <c r="K4" s="10">
        <v>0</v>
      </c>
      <c r="L4" s="10">
        <v>0</v>
      </c>
      <c r="M4" s="10">
        <v>6</v>
      </c>
      <c r="N4" s="10">
        <f>(VLOOKUP(A4,Games!$A$2:$D$180,3,FALSE))</f>
        <v>0</v>
      </c>
      <c r="O4" s="10">
        <f>VLOOKUP(A4,Games!$A$2:$D$180,4,FALSE)</f>
        <v>3</v>
      </c>
      <c r="P4" s="11">
        <f>(R4-S4)/B4</f>
        <v>5.333333333333333</v>
      </c>
      <c r="Q4" s="24"/>
      <c r="R4" s="24">
        <f>SUM(M4,I4,H4,G4,F4)</f>
        <v>16</v>
      </c>
      <c r="S4" s="24">
        <f>SUM((J4*2),(K4*3),(L4*4))</f>
        <v>0</v>
      </c>
      <c r="T4" s="24" t="str">
        <f>IFERROR(VLOOKUP(A4,Games!$I$2:$I$246,1,FALSE)," ")</f>
        <v xml:space="preserve"> </v>
      </c>
    </row>
    <row r="5" spans="1:23" x14ac:dyDescent="0.25">
      <c r="A5" s="9" t="s">
        <v>410</v>
      </c>
      <c r="B5" s="10">
        <v>3</v>
      </c>
      <c r="C5" s="10">
        <v>1</v>
      </c>
      <c r="D5" s="10">
        <v>8</v>
      </c>
      <c r="E5" s="10">
        <v>1</v>
      </c>
      <c r="F5" s="10">
        <v>15</v>
      </c>
      <c r="G5" s="10">
        <v>6</v>
      </c>
      <c r="H5" s="10">
        <v>4</v>
      </c>
      <c r="I5" s="10">
        <v>2</v>
      </c>
      <c r="J5" s="10">
        <v>5</v>
      </c>
      <c r="K5" s="10">
        <v>0</v>
      </c>
      <c r="L5" s="10">
        <v>0</v>
      </c>
      <c r="M5" s="10">
        <v>27</v>
      </c>
      <c r="N5" s="10">
        <f>(VLOOKUP(A5,Games!$A$2:$D$180,3,FALSE))</f>
        <v>0</v>
      </c>
      <c r="O5" s="10">
        <f>VLOOKUP(A5,Games!$A$2:$D$180,4,FALSE)</f>
        <v>3</v>
      </c>
      <c r="P5" s="11">
        <f t="shared" ref="P5:P11" si="0">(R5-S5)/B5</f>
        <v>14.666666666666666</v>
      </c>
      <c r="Q5" s="24"/>
      <c r="R5" s="24">
        <f t="shared" ref="R5:R11" si="1">SUM(M5,I5,H5,G5,F5)</f>
        <v>54</v>
      </c>
      <c r="S5" s="24">
        <f t="shared" ref="S5:S11" si="2">SUM((J5*2),(K5*3),(L5*4))</f>
        <v>10</v>
      </c>
      <c r="T5" s="24" t="str">
        <f>IFERROR(VLOOKUP(A5,Games!$I$2:$I$246,1,FALSE)," ")</f>
        <v xml:space="preserve"> </v>
      </c>
    </row>
    <row r="6" spans="1:23" x14ac:dyDescent="0.25">
      <c r="A6" s="9" t="s">
        <v>72</v>
      </c>
      <c r="B6" s="10">
        <v>30</v>
      </c>
      <c r="C6" s="10">
        <v>31</v>
      </c>
      <c r="D6" s="10">
        <v>1</v>
      </c>
      <c r="E6" s="10">
        <v>10</v>
      </c>
      <c r="F6" s="10">
        <v>75</v>
      </c>
      <c r="G6" s="10">
        <v>75</v>
      </c>
      <c r="H6" s="10">
        <v>57</v>
      </c>
      <c r="I6" s="10">
        <v>3</v>
      </c>
      <c r="J6" s="10">
        <v>44</v>
      </c>
      <c r="K6" s="10">
        <v>0</v>
      </c>
      <c r="L6" s="10">
        <v>0</v>
      </c>
      <c r="M6" s="10">
        <v>75</v>
      </c>
      <c r="N6" s="10">
        <f>(VLOOKUP(A6,Games!$A$2:$D$180,3,FALSE))</f>
        <v>1</v>
      </c>
      <c r="O6" s="10">
        <f>VLOOKUP(A6,Games!$A$2:$D$180,4,FALSE)</f>
        <v>31</v>
      </c>
      <c r="P6" s="11">
        <f t="shared" si="0"/>
        <v>6.5666666666666664</v>
      </c>
      <c r="Q6" s="24"/>
      <c r="R6" s="24">
        <f t="shared" si="1"/>
        <v>285</v>
      </c>
      <c r="S6" s="24">
        <f t="shared" si="2"/>
        <v>88</v>
      </c>
      <c r="T6" s="24" t="str">
        <f>IFERROR(VLOOKUP(A6,Games!$I$2:$I$246,1,FALSE)," ")</f>
        <v xml:space="preserve"> </v>
      </c>
    </row>
    <row r="7" spans="1:23" x14ac:dyDescent="0.25">
      <c r="A7" s="9" t="s">
        <v>74</v>
      </c>
      <c r="B7" s="10">
        <v>28</v>
      </c>
      <c r="C7" s="10">
        <v>74</v>
      </c>
      <c r="D7" s="10">
        <v>0</v>
      </c>
      <c r="E7" s="10">
        <v>24</v>
      </c>
      <c r="F7" s="10">
        <v>182</v>
      </c>
      <c r="G7" s="10">
        <v>16</v>
      </c>
      <c r="H7" s="10">
        <v>11</v>
      </c>
      <c r="I7" s="10">
        <v>25</v>
      </c>
      <c r="J7" s="10">
        <v>42</v>
      </c>
      <c r="K7" s="10">
        <v>0</v>
      </c>
      <c r="L7" s="10">
        <v>0</v>
      </c>
      <c r="M7" s="10">
        <v>172</v>
      </c>
      <c r="N7" s="10">
        <f>(VLOOKUP(A7,Games!$A$2:$D$180,3,FALSE))</f>
        <v>0</v>
      </c>
      <c r="O7" s="10">
        <f>VLOOKUP(A7,Games!$A$2:$D$180,4,FALSE)</f>
        <v>28</v>
      </c>
      <c r="P7" s="11">
        <f t="shared" si="0"/>
        <v>11.5</v>
      </c>
      <c r="Q7" s="24"/>
      <c r="R7" s="24">
        <f t="shared" si="1"/>
        <v>406</v>
      </c>
      <c r="S7" s="24">
        <f t="shared" si="2"/>
        <v>84</v>
      </c>
      <c r="T7" s="24" t="str">
        <f>IFERROR(VLOOKUP(A7,Games!$I$2:$I$246,1,FALSE)," ")</f>
        <v xml:space="preserve"> </v>
      </c>
    </row>
    <row r="8" spans="1:23" x14ac:dyDescent="0.25">
      <c r="A8" s="9" t="s">
        <v>378</v>
      </c>
      <c r="B8" s="10">
        <v>1</v>
      </c>
      <c r="C8" s="10">
        <v>0</v>
      </c>
      <c r="D8" s="10">
        <v>0</v>
      </c>
      <c r="E8" s="10">
        <v>0</v>
      </c>
      <c r="F8" s="10">
        <v>7</v>
      </c>
      <c r="G8" s="10">
        <v>0</v>
      </c>
      <c r="H8" s="10">
        <v>1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f>(VLOOKUP(A8,Games!$A$2:$D$180,3,FALSE))</f>
        <v>0</v>
      </c>
      <c r="O8" s="10">
        <f>VLOOKUP(A8,Games!$A$2:$D$180,4,FALSE)</f>
        <v>1</v>
      </c>
      <c r="P8" s="11">
        <f t="shared" si="0"/>
        <v>9</v>
      </c>
      <c r="Q8" s="24"/>
      <c r="R8" s="24">
        <f t="shared" si="1"/>
        <v>9</v>
      </c>
      <c r="S8" s="24">
        <f t="shared" si="2"/>
        <v>0</v>
      </c>
      <c r="T8" s="24" t="str">
        <f>IFERROR(VLOOKUP(A8,Games!$I$2:$I$246,1,FALSE)," ")</f>
        <v xml:space="preserve"> </v>
      </c>
    </row>
    <row r="9" spans="1:23" x14ac:dyDescent="0.25">
      <c r="A9" s="9" t="s">
        <v>73</v>
      </c>
      <c r="B9" s="10">
        <v>28</v>
      </c>
      <c r="C9" s="10">
        <v>15</v>
      </c>
      <c r="D9" s="10">
        <v>35</v>
      </c>
      <c r="E9" s="10">
        <v>7</v>
      </c>
      <c r="F9" s="10">
        <v>67</v>
      </c>
      <c r="G9" s="10">
        <v>33</v>
      </c>
      <c r="H9" s="10">
        <v>38</v>
      </c>
      <c r="I9" s="10">
        <v>0</v>
      </c>
      <c r="J9" s="10">
        <v>27</v>
      </c>
      <c r="K9" s="10">
        <v>0</v>
      </c>
      <c r="L9" s="10">
        <v>0</v>
      </c>
      <c r="M9" s="10">
        <v>142</v>
      </c>
      <c r="N9" s="10">
        <f>(VLOOKUP(A9,Games!$A$2:$D$180,3,FALSE))</f>
        <v>0</v>
      </c>
      <c r="O9" s="10">
        <f>VLOOKUP(A9,Games!$A$2:$D$180,4,FALSE)</f>
        <v>28</v>
      </c>
      <c r="P9" s="11">
        <f t="shared" si="0"/>
        <v>8.0714285714285712</v>
      </c>
      <c r="Q9" s="24"/>
      <c r="R9" s="24">
        <f t="shared" si="1"/>
        <v>280</v>
      </c>
      <c r="S9" s="24">
        <f t="shared" si="2"/>
        <v>54</v>
      </c>
      <c r="T9" s="24" t="str">
        <f>IFERROR(VLOOKUP(A9,Games!$I$2:$I$246,1,FALSE)," ")</f>
        <v xml:space="preserve"> </v>
      </c>
    </row>
    <row r="10" spans="1:23" x14ac:dyDescent="0.25">
      <c r="A10" s="9" t="s">
        <v>356</v>
      </c>
      <c r="B10" s="10">
        <v>1</v>
      </c>
      <c r="C10" s="10">
        <v>0</v>
      </c>
      <c r="D10" s="10">
        <v>1</v>
      </c>
      <c r="E10" s="10">
        <v>0</v>
      </c>
      <c r="F10" s="10">
        <v>4</v>
      </c>
      <c r="G10" s="10">
        <v>3</v>
      </c>
      <c r="H10" s="10">
        <v>0</v>
      </c>
      <c r="I10" s="10">
        <v>0</v>
      </c>
      <c r="J10" s="10">
        <v>1</v>
      </c>
      <c r="K10" s="10">
        <v>0</v>
      </c>
      <c r="L10" s="10">
        <v>0</v>
      </c>
      <c r="M10" s="10">
        <v>3</v>
      </c>
      <c r="N10" s="10">
        <f>(VLOOKUP(A10,Games!$A$2:$D$180,3,FALSE))</f>
        <v>0</v>
      </c>
      <c r="O10" s="10">
        <f>VLOOKUP(A10,Games!$A$2:$D$180,4,FALSE)</f>
        <v>1</v>
      </c>
      <c r="P10" s="11">
        <f t="shared" si="0"/>
        <v>8</v>
      </c>
      <c r="Q10" s="24"/>
      <c r="R10" s="24">
        <f t="shared" si="1"/>
        <v>10</v>
      </c>
      <c r="S10" s="24">
        <f t="shared" si="2"/>
        <v>2</v>
      </c>
      <c r="T10" s="24" t="str">
        <f>IFERROR(VLOOKUP(A10,Games!$I$2:$I$246,1,FALSE)," ")</f>
        <v xml:space="preserve"> </v>
      </c>
    </row>
    <row r="11" spans="1:23" x14ac:dyDescent="0.25">
      <c r="A11" s="9" t="s">
        <v>88</v>
      </c>
      <c r="B11" s="10">
        <v>1</v>
      </c>
      <c r="C11" s="10">
        <v>3</v>
      </c>
      <c r="D11" s="10">
        <v>0</v>
      </c>
      <c r="E11" s="10">
        <v>0</v>
      </c>
      <c r="F11" s="10">
        <v>2</v>
      </c>
      <c r="G11" s="10">
        <v>1</v>
      </c>
      <c r="H11" s="10">
        <v>3</v>
      </c>
      <c r="I11" s="10">
        <v>0</v>
      </c>
      <c r="J11" s="10">
        <v>1</v>
      </c>
      <c r="K11" s="10">
        <v>0</v>
      </c>
      <c r="L11" s="10">
        <v>0</v>
      </c>
      <c r="M11" s="10">
        <v>6</v>
      </c>
      <c r="N11" s="10">
        <f>(VLOOKUP(A11,Games!$A$2:$D$180,3,FALSE))</f>
        <v>0</v>
      </c>
      <c r="O11" s="10">
        <f>VLOOKUP(A11,Games!$A$2:$D$180,4,FALSE)</f>
        <v>1</v>
      </c>
      <c r="P11" s="11">
        <f t="shared" si="0"/>
        <v>10</v>
      </c>
      <c r="Q11" s="24"/>
      <c r="R11" s="24">
        <f t="shared" si="1"/>
        <v>12</v>
      </c>
      <c r="S11" s="24">
        <f t="shared" si="2"/>
        <v>2</v>
      </c>
      <c r="T11" s="24" t="str">
        <f>IFERROR(VLOOKUP(A11,Games!$I$2:$I$246,1,FALSE)," ")</f>
        <v xml:space="preserve"> </v>
      </c>
    </row>
    <row r="12" spans="1:23" x14ac:dyDescent="0.25">
      <c r="A12" s="9" t="s">
        <v>394</v>
      </c>
      <c r="B12" s="10">
        <v>2</v>
      </c>
      <c r="C12" s="10">
        <v>0</v>
      </c>
      <c r="D12" s="10">
        <v>0</v>
      </c>
      <c r="E12" s="10">
        <v>5</v>
      </c>
      <c r="F12" s="10">
        <v>6</v>
      </c>
      <c r="G12" s="10">
        <v>2</v>
      </c>
      <c r="H12" s="10">
        <v>1</v>
      </c>
      <c r="I12" s="10">
        <v>0</v>
      </c>
      <c r="J12" s="10">
        <v>4</v>
      </c>
      <c r="K12" s="10">
        <v>0</v>
      </c>
      <c r="L12" s="10">
        <v>0</v>
      </c>
      <c r="M12" s="10">
        <v>5</v>
      </c>
      <c r="N12" s="10">
        <f>(VLOOKUP(A12,Games!$A$2:$D$180,3,FALSE))</f>
        <v>0</v>
      </c>
      <c r="O12" s="10">
        <f>VLOOKUP(A12,Games!$A$2:$D$180,4,FALSE)</f>
        <v>2</v>
      </c>
      <c r="P12" s="11">
        <f t="shared" ref="P12:P13" si="3">(R12-S12)/B12</f>
        <v>3</v>
      </c>
      <c r="Q12" s="24"/>
      <c r="R12" s="24">
        <f t="shared" ref="R12:R13" si="4">SUM(M12,I12,H12,G12,F12)</f>
        <v>14</v>
      </c>
      <c r="S12" s="24">
        <f t="shared" ref="S12:S13" si="5">SUM((J12*2),(K12*3),(L12*4))</f>
        <v>8</v>
      </c>
      <c r="T12" s="24" t="str">
        <f>IFERROR(VLOOKUP(A12,Games!$I$2:$I$246,1,FALSE)," ")</f>
        <v xml:space="preserve"> </v>
      </c>
      <c r="U12" s="24"/>
      <c r="V12" s="24"/>
      <c r="W12" s="24"/>
    </row>
    <row r="13" spans="1:23" x14ac:dyDescent="0.25">
      <c r="A13" s="9" t="s">
        <v>70</v>
      </c>
      <c r="B13" s="8">
        <v>23</v>
      </c>
      <c r="C13" s="8">
        <v>65</v>
      </c>
      <c r="D13" s="8">
        <v>2</v>
      </c>
      <c r="E13" s="8">
        <v>30</v>
      </c>
      <c r="F13" s="8">
        <v>90</v>
      </c>
      <c r="G13" s="8">
        <v>60</v>
      </c>
      <c r="H13" s="8">
        <v>38</v>
      </c>
      <c r="I13" s="8">
        <v>2</v>
      </c>
      <c r="J13" s="8">
        <v>31</v>
      </c>
      <c r="K13" s="8">
        <v>0</v>
      </c>
      <c r="L13" s="8">
        <v>0</v>
      </c>
      <c r="M13" s="8">
        <v>166</v>
      </c>
      <c r="N13" s="10">
        <f>(VLOOKUP(A13,Games!$A$2:$D$180,3,FALSE))</f>
        <v>0</v>
      </c>
      <c r="O13" s="10">
        <f>VLOOKUP(A13,Games!$A$2:$D$180,4,FALSE)</f>
        <v>23</v>
      </c>
      <c r="P13" s="11">
        <f t="shared" si="3"/>
        <v>12.782608695652174</v>
      </c>
      <c r="Q13" s="24"/>
      <c r="R13" s="24">
        <f t="shared" si="4"/>
        <v>356</v>
      </c>
      <c r="S13" s="24">
        <f t="shared" si="5"/>
        <v>62</v>
      </c>
      <c r="T13" s="24" t="str">
        <f>IFERROR(VLOOKUP(A13,Games!$I$2:$I$246,1,FALSE)," ")</f>
        <v xml:space="preserve"> </v>
      </c>
      <c r="U13" s="24"/>
      <c r="V13" s="24"/>
      <c r="W13" s="24"/>
    </row>
    <row r="14" spans="1:23" x14ac:dyDescent="0.25">
      <c r="A14" s="9" t="s">
        <v>87</v>
      </c>
      <c r="B14" s="8">
        <v>25</v>
      </c>
      <c r="C14" s="8">
        <v>35</v>
      </c>
      <c r="D14" s="8">
        <v>0</v>
      </c>
      <c r="E14" s="8">
        <v>8</v>
      </c>
      <c r="F14" s="8">
        <v>108</v>
      </c>
      <c r="G14" s="8">
        <v>22</v>
      </c>
      <c r="H14" s="8">
        <v>20</v>
      </c>
      <c r="I14" s="8">
        <v>3</v>
      </c>
      <c r="J14" s="8">
        <v>25</v>
      </c>
      <c r="K14" s="8">
        <v>0</v>
      </c>
      <c r="L14" s="8">
        <v>1</v>
      </c>
      <c r="M14" s="8">
        <v>78</v>
      </c>
      <c r="N14" s="10">
        <f>(VLOOKUP(A14,Games!$A$2:$D$180,3,FALSE))</f>
        <v>0</v>
      </c>
      <c r="O14" s="10">
        <f>VLOOKUP(A14,Games!$A$2:$D$180,4,FALSE)</f>
        <v>25</v>
      </c>
      <c r="P14" s="11">
        <f t="shared" ref="P14:P15" si="6">(R14-S14)/B14</f>
        <v>7.08</v>
      </c>
      <c r="Q14" s="24"/>
      <c r="R14" s="24">
        <f t="shared" ref="R14:R15" si="7">SUM(M14,I14,H14,G14,F14)</f>
        <v>231</v>
      </c>
      <c r="S14" s="24">
        <f t="shared" ref="S14:S15" si="8">SUM((J14*2),(K14*3),(L14*4))</f>
        <v>54</v>
      </c>
      <c r="T14" s="24" t="str">
        <f>IFERROR(VLOOKUP(A14,Games!$I$2:$I$246,1,FALSE)," ")</f>
        <v xml:space="preserve"> </v>
      </c>
      <c r="U14" s="24"/>
    </row>
    <row r="15" spans="1:23" x14ac:dyDescent="0.25">
      <c r="A15" s="9" t="s">
        <v>71</v>
      </c>
      <c r="B15" s="17">
        <v>18</v>
      </c>
      <c r="C15" s="17">
        <v>11</v>
      </c>
      <c r="D15" s="17">
        <v>6</v>
      </c>
      <c r="E15" s="17">
        <v>2</v>
      </c>
      <c r="F15" s="17">
        <v>104</v>
      </c>
      <c r="G15" s="17">
        <v>32</v>
      </c>
      <c r="H15" s="17">
        <v>22</v>
      </c>
      <c r="I15" s="17">
        <v>3</v>
      </c>
      <c r="J15" s="17">
        <v>29</v>
      </c>
      <c r="K15" s="17">
        <v>0</v>
      </c>
      <c r="L15" s="17">
        <v>0</v>
      </c>
      <c r="M15" s="17">
        <v>42</v>
      </c>
      <c r="N15" s="10">
        <f>(VLOOKUP(A15,Games!$A$2:$D$180,3,FALSE))</f>
        <v>3</v>
      </c>
      <c r="O15" s="10">
        <f>VLOOKUP(A15,Games!$A$2:$D$180,4,FALSE)</f>
        <v>21</v>
      </c>
      <c r="P15" s="11">
        <f t="shared" si="6"/>
        <v>8.0555555555555554</v>
      </c>
      <c r="Q15" s="24"/>
      <c r="R15" s="24">
        <f t="shared" si="7"/>
        <v>203</v>
      </c>
      <c r="S15" s="24">
        <f t="shared" si="8"/>
        <v>58</v>
      </c>
      <c r="T15" s="24" t="str">
        <f>IFERROR(VLOOKUP(A15,Games!$I$2:$I$246,1,FALSE)," ")</f>
        <v xml:space="preserve"> </v>
      </c>
      <c r="U15" s="24"/>
    </row>
    <row r="16" spans="1:23" s="24" customFormat="1" x14ac:dyDescent="0.25">
      <c r="A16" s="9" t="s">
        <v>325</v>
      </c>
      <c r="B16" s="17">
        <v>28</v>
      </c>
      <c r="C16" s="17">
        <v>135</v>
      </c>
      <c r="D16" s="17">
        <v>2</v>
      </c>
      <c r="E16" s="17">
        <v>30</v>
      </c>
      <c r="F16" s="17">
        <v>352</v>
      </c>
      <c r="G16" s="17">
        <v>23</v>
      </c>
      <c r="H16" s="17">
        <v>40</v>
      </c>
      <c r="I16" s="17">
        <v>36</v>
      </c>
      <c r="J16" s="17">
        <v>35</v>
      </c>
      <c r="K16" s="17">
        <v>0</v>
      </c>
      <c r="L16" s="17">
        <v>0</v>
      </c>
      <c r="M16" s="17">
        <v>306</v>
      </c>
      <c r="N16" s="10">
        <f>(VLOOKUP(A16,Games!$A$2:$D$180,3,FALSE))</f>
        <v>0</v>
      </c>
      <c r="O16" s="10">
        <f>VLOOKUP(A16,Games!$A$2:$D$180,4,FALSE)</f>
        <v>28</v>
      </c>
      <c r="P16" s="11">
        <f t="shared" ref="P16" si="9">(R16-S16)/B16</f>
        <v>24.535714285714285</v>
      </c>
      <c r="R16" s="24">
        <f t="shared" ref="R16" si="10">SUM(M16,I16,H16,G16,F16)</f>
        <v>757</v>
      </c>
      <c r="S16" s="24">
        <f t="shared" ref="S16" si="11">SUM((J16*2),(K16*3),(L16*4))</f>
        <v>70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427</v>
      </c>
      <c r="B17" s="17">
        <v>1</v>
      </c>
      <c r="C17" s="17">
        <v>1</v>
      </c>
      <c r="D17" s="17">
        <v>2</v>
      </c>
      <c r="E17" s="17">
        <v>1</v>
      </c>
      <c r="F17" s="17">
        <v>13</v>
      </c>
      <c r="G17" s="17">
        <v>1</v>
      </c>
      <c r="H17" s="17">
        <v>1</v>
      </c>
      <c r="I17" s="17">
        <v>0</v>
      </c>
      <c r="J17" s="17">
        <v>1</v>
      </c>
      <c r="K17" s="17">
        <v>0</v>
      </c>
      <c r="L17" s="17">
        <v>0</v>
      </c>
      <c r="M17" s="17">
        <v>9</v>
      </c>
      <c r="N17" s="10">
        <f>(VLOOKUP(A17,Games!$A$2:$D$180,3,FALSE))</f>
        <v>0</v>
      </c>
      <c r="O17" s="10">
        <f>VLOOKUP(A17,Games!$A$2:$D$180,4,FALSE)</f>
        <v>1</v>
      </c>
      <c r="P17" s="11">
        <f t="shared" ref="P17" si="12">(R17-S17)/B17</f>
        <v>22</v>
      </c>
      <c r="R17" s="24">
        <f t="shared" ref="R17" si="13">SUM(M17,I17,H17,G17,F17)</f>
        <v>24</v>
      </c>
      <c r="S17" s="24">
        <f t="shared" ref="S17" si="14">SUM((J17*2),(K17*3),(L17*4))</f>
        <v>2</v>
      </c>
      <c r="T17" s="24" t="str">
        <f>IFERROR(VLOOKUP(A17,Games!$I$2:$I$246,1,FALSE)," ")</f>
        <v xml:space="preserve"> </v>
      </c>
    </row>
    <row r="18" spans="1:20" s="24" customFormat="1" x14ac:dyDescent="0.25">
      <c r="A18" s="9" t="s">
        <v>357</v>
      </c>
      <c r="B18" s="17">
        <v>29</v>
      </c>
      <c r="C18" s="17">
        <v>74</v>
      </c>
      <c r="D18" s="17">
        <v>25</v>
      </c>
      <c r="E18" s="17">
        <v>25</v>
      </c>
      <c r="F18" s="17">
        <v>76</v>
      </c>
      <c r="G18" s="17">
        <v>63</v>
      </c>
      <c r="H18" s="17">
        <v>41</v>
      </c>
      <c r="I18" s="17">
        <v>1</v>
      </c>
      <c r="J18" s="17">
        <v>42</v>
      </c>
      <c r="K18" s="17">
        <v>0</v>
      </c>
      <c r="L18" s="17">
        <v>0</v>
      </c>
      <c r="M18" s="17">
        <v>248</v>
      </c>
      <c r="N18" s="10">
        <f>(VLOOKUP(A18,Games!$A$2:$D$180,3,FALSE))</f>
        <v>0</v>
      </c>
      <c r="O18" s="10">
        <f>VLOOKUP(A18,Games!$A$2:$D$180,4,FALSE)</f>
        <v>29</v>
      </c>
      <c r="P18" s="11">
        <f t="shared" ref="P18:P22" si="15">(R18-S18)/B18</f>
        <v>11.896551724137931</v>
      </c>
      <c r="R18" s="24">
        <f t="shared" ref="R18:R22" si="16">SUM(M18,I18,H18,G18,F18)</f>
        <v>429</v>
      </c>
      <c r="S18" s="24">
        <f t="shared" ref="S18:S22" si="17">SUM((J18*2),(K18*3),(L18*4))</f>
        <v>84</v>
      </c>
      <c r="T18" s="24" t="str">
        <f>IFERROR(VLOOKUP(A18,Games!$I$2:$I$246,1,FALSE)," ")</f>
        <v xml:space="preserve"> </v>
      </c>
    </row>
    <row r="19" spans="1:20" s="24" customFormat="1" x14ac:dyDescent="0.25">
      <c r="A19" s="9" t="s">
        <v>379</v>
      </c>
      <c r="B19" s="17">
        <v>1</v>
      </c>
      <c r="C19" s="17">
        <v>3</v>
      </c>
      <c r="D19" s="17">
        <v>1</v>
      </c>
      <c r="E19" s="17">
        <v>0</v>
      </c>
      <c r="F19" s="17">
        <v>7</v>
      </c>
      <c r="G19" s="17">
        <v>1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9</v>
      </c>
      <c r="N19" s="10">
        <f>(VLOOKUP(A19,Games!$A$2:$D$180,3,FALSE))</f>
        <v>0</v>
      </c>
      <c r="O19" s="10">
        <f>VLOOKUP(A19,Games!$A$2:$D$180,4,FALSE)</f>
        <v>1</v>
      </c>
      <c r="P19" s="11">
        <f t="shared" si="15"/>
        <v>17</v>
      </c>
      <c r="R19" s="24">
        <f t="shared" si="16"/>
        <v>17</v>
      </c>
      <c r="S19" s="24">
        <f t="shared" si="17"/>
        <v>0</v>
      </c>
      <c r="T19" s="24" t="str">
        <f>IFERROR(VLOOKUP(A19,Games!$I$2:$I$246,1,FALSE)," ")</f>
        <v xml:space="preserve"> </v>
      </c>
    </row>
    <row r="20" spans="1:20" s="24" customFormat="1" x14ac:dyDescent="0.25">
      <c r="A20" s="9" t="s">
        <v>405</v>
      </c>
      <c r="B20" s="17">
        <v>3</v>
      </c>
      <c r="C20" s="17">
        <v>2</v>
      </c>
      <c r="D20" s="17">
        <v>9</v>
      </c>
      <c r="E20" s="17">
        <v>2</v>
      </c>
      <c r="F20" s="17">
        <v>8</v>
      </c>
      <c r="G20" s="17">
        <v>3</v>
      </c>
      <c r="H20" s="17">
        <v>3</v>
      </c>
      <c r="I20" s="17">
        <v>0</v>
      </c>
      <c r="J20" s="17">
        <v>0</v>
      </c>
      <c r="K20" s="17">
        <v>0</v>
      </c>
      <c r="L20" s="17">
        <v>0</v>
      </c>
      <c r="M20" s="17">
        <v>33</v>
      </c>
      <c r="N20" s="10">
        <f>(VLOOKUP(A20,Games!$A$2:$D$180,3,FALSE))</f>
        <v>0</v>
      </c>
      <c r="O20" s="10">
        <f>VLOOKUP(A20,Games!$A$2:$D$180,4,FALSE)</f>
        <v>3</v>
      </c>
      <c r="P20" s="11">
        <f t="shared" si="15"/>
        <v>15.666666666666666</v>
      </c>
      <c r="R20" s="24">
        <f t="shared" si="16"/>
        <v>47</v>
      </c>
      <c r="S20" s="24">
        <f t="shared" si="17"/>
        <v>0</v>
      </c>
      <c r="T20" s="24" t="str">
        <f>IFERROR(VLOOKUP(A20,Games!$I$2:$I$246,1,FALSE)," ")</f>
        <v xml:space="preserve"> </v>
      </c>
    </row>
    <row r="21" spans="1:20" s="24" customFormat="1" x14ac:dyDescent="0.25">
      <c r="A21" s="9" t="s">
        <v>430</v>
      </c>
      <c r="B21" s="17">
        <v>1</v>
      </c>
      <c r="C21" s="17">
        <v>5</v>
      </c>
      <c r="D21" s="17">
        <v>0</v>
      </c>
      <c r="E21" s="17">
        <v>2</v>
      </c>
      <c r="F21" s="17">
        <v>14</v>
      </c>
      <c r="G21" s="17">
        <v>3</v>
      </c>
      <c r="H21" s="17">
        <v>3</v>
      </c>
      <c r="I21" s="17">
        <v>0</v>
      </c>
      <c r="J21" s="17">
        <v>1</v>
      </c>
      <c r="K21" s="17">
        <v>0</v>
      </c>
      <c r="L21" s="17">
        <v>0</v>
      </c>
      <c r="M21" s="17">
        <v>12</v>
      </c>
      <c r="N21" s="10">
        <f>(VLOOKUP(A21,Games!$A$2:$D$180,3,FALSE))</f>
        <v>0</v>
      </c>
      <c r="O21" s="10">
        <f>VLOOKUP(A21,Games!$A$2:$D$180,4,FALSE)</f>
        <v>1</v>
      </c>
      <c r="P21" s="11">
        <f t="shared" si="15"/>
        <v>30</v>
      </c>
      <c r="R21" s="24">
        <f t="shared" si="16"/>
        <v>32</v>
      </c>
      <c r="S21" s="24">
        <f t="shared" si="17"/>
        <v>2</v>
      </c>
      <c r="T21" s="24" t="str">
        <f>IFERROR(VLOOKUP(A21,Games!$I$2:$I$246,1,FALSE)," ")</f>
        <v xml:space="preserve"> </v>
      </c>
    </row>
    <row r="22" spans="1:20" s="24" customFormat="1" x14ac:dyDescent="0.25">
      <c r="A22" s="9" t="s">
        <v>431</v>
      </c>
      <c r="B22" s="17">
        <v>1</v>
      </c>
      <c r="C22" s="17">
        <v>1</v>
      </c>
      <c r="D22" s="17">
        <v>3</v>
      </c>
      <c r="E22" s="17">
        <v>0</v>
      </c>
      <c r="F22" s="17">
        <v>2</v>
      </c>
      <c r="G22" s="17">
        <v>2</v>
      </c>
      <c r="H22" s="17">
        <v>0</v>
      </c>
      <c r="I22" s="17">
        <v>1</v>
      </c>
      <c r="J22" s="17">
        <v>0</v>
      </c>
      <c r="K22" s="17">
        <v>0</v>
      </c>
      <c r="L22" s="17">
        <v>0</v>
      </c>
      <c r="M22" s="17">
        <v>11</v>
      </c>
      <c r="N22" s="10">
        <f>(VLOOKUP(A22,Games!$A$2:$D$180,3,FALSE))</f>
        <v>0</v>
      </c>
      <c r="O22" s="10">
        <f>VLOOKUP(A22,Games!$A$2:$D$180,4,FALSE)</f>
        <v>1</v>
      </c>
      <c r="P22" s="11">
        <f t="shared" si="15"/>
        <v>16</v>
      </c>
      <c r="R22" s="24">
        <f t="shared" si="16"/>
        <v>16</v>
      </c>
      <c r="S22" s="24">
        <f t="shared" si="17"/>
        <v>0</v>
      </c>
      <c r="T22" s="24" t="str">
        <f>IFERROR(VLOOKUP(A22,Games!$I$2:$I$246,1,FALSE)," ")</f>
        <v xml:space="preserve"> </v>
      </c>
    </row>
    <row r="23" spans="1:20" s="24" customFormat="1" x14ac:dyDescent="0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9"/>
      <c r="O23" s="29"/>
      <c r="P23" s="32"/>
    </row>
    <row r="24" spans="1:20" x14ac:dyDescent="0.25">
      <c r="A24" s="41" t="s">
        <v>13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20" x14ac:dyDescent="0.25">
      <c r="A25" s="64" t="s">
        <v>69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20" x14ac:dyDescent="0.25">
      <c r="A26" s="8" t="s">
        <v>0</v>
      </c>
      <c r="B26" s="8" t="s">
        <v>1</v>
      </c>
      <c r="C26" s="8" t="s">
        <v>2</v>
      </c>
      <c r="D26" s="8" t="s">
        <v>3</v>
      </c>
      <c r="E26" s="8" t="s">
        <v>4</v>
      </c>
      <c r="F26" s="8" t="s">
        <v>5</v>
      </c>
      <c r="G26" s="8" t="s">
        <v>6</v>
      </c>
      <c r="H26" s="8" t="s">
        <v>7</v>
      </c>
      <c r="I26" s="8" t="s">
        <v>8</v>
      </c>
      <c r="J26" s="8" t="s">
        <v>9</v>
      </c>
      <c r="K26" s="8" t="s">
        <v>10</v>
      </c>
      <c r="L26" s="8" t="s">
        <v>11</v>
      </c>
      <c r="M26" s="8" t="s">
        <v>12</v>
      </c>
    </row>
    <row r="27" spans="1:20" x14ac:dyDescent="0.25">
      <c r="A27" s="9" t="str">
        <f t="shared" ref="A27:A41" si="18">IF(A4=""," ",A4)</f>
        <v>Benjamin Huntley</v>
      </c>
      <c r="B27" s="10"/>
      <c r="C27" s="11">
        <f t="shared" ref="C27:M27" si="19">IF(ISNUMBER($B4),C4/$B4," ")</f>
        <v>1</v>
      </c>
      <c r="D27" s="11">
        <f t="shared" si="19"/>
        <v>0</v>
      </c>
      <c r="E27" s="11">
        <f t="shared" si="19"/>
        <v>0</v>
      </c>
      <c r="F27" s="11">
        <f t="shared" si="19"/>
        <v>2.6666666666666665</v>
      </c>
      <c r="G27" s="11">
        <f t="shared" si="19"/>
        <v>0</v>
      </c>
      <c r="H27" s="11">
        <f t="shared" si="19"/>
        <v>0.66666666666666663</v>
      </c>
      <c r="I27" s="11">
        <f t="shared" si="19"/>
        <v>0</v>
      </c>
      <c r="J27" s="11">
        <f t="shared" si="19"/>
        <v>0</v>
      </c>
      <c r="K27" s="11">
        <f t="shared" si="19"/>
        <v>0</v>
      </c>
      <c r="L27" s="11">
        <f t="shared" si="19"/>
        <v>0</v>
      </c>
      <c r="M27" s="11">
        <f t="shared" si="19"/>
        <v>2</v>
      </c>
    </row>
    <row r="28" spans="1:20" x14ac:dyDescent="0.25">
      <c r="A28" s="9" t="str">
        <f t="shared" si="18"/>
        <v>Chris Murphy</v>
      </c>
      <c r="B28" s="10"/>
      <c r="C28" s="11">
        <f t="shared" ref="C28:M28" si="20">IF(ISNUMBER($B5),C5/$B5," ")</f>
        <v>0.33333333333333331</v>
      </c>
      <c r="D28" s="11">
        <f t="shared" si="20"/>
        <v>2.6666666666666665</v>
      </c>
      <c r="E28" s="11">
        <f t="shared" si="20"/>
        <v>0.33333333333333331</v>
      </c>
      <c r="F28" s="11">
        <f t="shared" si="20"/>
        <v>5</v>
      </c>
      <c r="G28" s="11">
        <f t="shared" si="20"/>
        <v>2</v>
      </c>
      <c r="H28" s="11">
        <f t="shared" si="20"/>
        <v>1.3333333333333333</v>
      </c>
      <c r="I28" s="11">
        <f t="shared" si="20"/>
        <v>0.66666666666666663</v>
      </c>
      <c r="J28" s="11">
        <f t="shared" si="20"/>
        <v>1.6666666666666667</v>
      </c>
      <c r="K28" s="11">
        <f t="shared" si="20"/>
        <v>0</v>
      </c>
      <c r="L28" s="11">
        <f t="shared" si="20"/>
        <v>0</v>
      </c>
      <c r="M28" s="11">
        <f t="shared" si="20"/>
        <v>9</v>
      </c>
    </row>
    <row r="29" spans="1:20" x14ac:dyDescent="0.25">
      <c r="A29" s="9" t="str">
        <f t="shared" si="18"/>
        <v>Dat Nguyen</v>
      </c>
      <c r="B29" s="10"/>
      <c r="C29" s="11">
        <f t="shared" ref="C29:M29" si="21">IF(ISNUMBER($B6),C6/$B6," ")</f>
        <v>1.0333333333333334</v>
      </c>
      <c r="D29" s="11">
        <f t="shared" si="21"/>
        <v>3.3333333333333333E-2</v>
      </c>
      <c r="E29" s="11">
        <f t="shared" si="21"/>
        <v>0.33333333333333331</v>
      </c>
      <c r="F29" s="11">
        <f t="shared" si="21"/>
        <v>2.5</v>
      </c>
      <c r="G29" s="11">
        <f t="shared" si="21"/>
        <v>2.5</v>
      </c>
      <c r="H29" s="11">
        <f t="shared" si="21"/>
        <v>1.9</v>
      </c>
      <c r="I29" s="11">
        <f t="shared" si="21"/>
        <v>0.1</v>
      </c>
      <c r="J29" s="11">
        <f t="shared" si="21"/>
        <v>1.4666666666666666</v>
      </c>
      <c r="K29" s="11">
        <f t="shared" si="21"/>
        <v>0</v>
      </c>
      <c r="L29" s="11">
        <f t="shared" si="21"/>
        <v>0</v>
      </c>
      <c r="M29" s="11">
        <f t="shared" si="21"/>
        <v>2.5</v>
      </c>
    </row>
    <row r="30" spans="1:20" x14ac:dyDescent="0.25">
      <c r="A30" s="9" t="str">
        <f t="shared" si="18"/>
        <v>Ethan Sharp</v>
      </c>
      <c r="B30" s="10"/>
      <c r="C30" s="11">
        <f t="shared" ref="C30:M30" si="22">IF(ISNUMBER($B7),C7/$B7," ")</f>
        <v>2.6428571428571428</v>
      </c>
      <c r="D30" s="11">
        <f t="shared" si="22"/>
        <v>0</v>
      </c>
      <c r="E30" s="11">
        <f t="shared" si="22"/>
        <v>0.8571428571428571</v>
      </c>
      <c r="F30" s="11">
        <f t="shared" si="22"/>
        <v>6.5</v>
      </c>
      <c r="G30" s="11">
        <f t="shared" si="22"/>
        <v>0.5714285714285714</v>
      </c>
      <c r="H30" s="11">
        <f t="shared" si="22"/>
        <v>0.39285714285714285</v>
      </c>
      <c r="I30" s="11">
        <f t="shared" si="22"/>
        <v>0.8928571428571429</v>
      </c>
      <c r="J30" s="11">
        <f t="shared" si="22"/>
        <v>1.5</v>
      </c>
      <c r="K30" s="11">
        <f t="shared" si="22"/>
        <v>0</v>
      </c>
      <c r="L30" s="11">
        <f t="shared" si="22"/>
        <v>0</v>
      </c>
      <c r="M30" s="11">
        <f t="shared" si="22"/>
        <v>6.1428571428571432</v>
      </c>
    </row>
    <row r="31" spans="1:20" x14ac:dyDescent="0.25">
      <c r="A31" s="9" t="str">
        <f t="shared" si="18"/>
        <v>Etienne Maujean</v>
      </c>
      <c r="B31" s="10"/>
      <c r="C31" s="11">
        <f t="shared" ref="C31:M31" si="23">IF(ISNUMBER($B8),C8/$B8," ")</f>
        <v>0</v>
      </c>
      <c r="D31" s="11">
        <f t="shared" si="23"/>
        <v>0</v>
      </c>
      <c r="E31" s="11">
        <f t="shared" si="23"/>
        <v>0</v>
      </c>
      <c r="F31" s="11">
        <f t="shared" si="23"/>
        <v>7</v>
      </c>
      <c r="G31" s="11">
        <f t="shared" si="23"/>
        <v>0</v>
      </c>
      <c r="H31" s="11">
        <f t="shared" si="23"/>
        <v>1</v>
      </c>
      <c r="I31" s="11">
        <f t="shared" si="23"/>
        <v>1</v>
      </c>
      <c r="J31" s="11">
        <f t="shared" si="23"/>
        <v>0</v>
      </c>
      <c r="K31" s="11">
        <f t="shared" si="23"/>
        <v>0</v>
      </c>
      <c r="L31" s="11">
        <f t="shared" si="23"/>
        <v>0</v>
      </c>
      <c r="M31" s="11">
        <f t="shared" si="23"/>
        <v>0</v>
      </c>
    </row>
    <row r="32" spans="1:20" x14ac:dyDescent="0.25">
      <c r="A32" s="9" t="str">
        <f t="shared" si="18"/>
        <v>Gian-Carlo Montaos</v>
      </c>
      <c r="B32" s="10"/>
      <c r="C32" s="11">
        <f t="shared" ref="C32:M32" si="24">IF(ISNUMBER($B9),C9/$B9," ")</f>
        <v>0.5357142857142857</v>
      </c>
      <c r="D32" s="11">
        <f t="shared" si="24"/>
        <v>1.25</v>
      </c>
      <c r="E32" s="11">
        <f t="shared" si="24"/>
        <v>0.25</v>
      </c>
      <c r="F32" s="11">
        <f t="shared" si="24"/>
        <v>2.3928571428571428</v>
      </c>
      <c r="G32" s="11">
        <f t="shared" si="24"/>
        <v>1.1785714285714286</v>
      </c>
      <c r="H32" s="11">
        <f t="shared" si="24"/>
        <v>1.3571428571428572</v>
      </c>
      <c r="I32" s="11">
        <f t="shared" si="24"/>
        <v>0</v>
      </c>
      <c r="J32" s="11">
        <f t="shared" si="24"/>
        <v>0.9642857142857143</v>
      </c>
      <c r="K32" s="11">
        <f t="shared" si="24"/>
        <v>0</v>
      </c>
      <c r="L32" s="11">
        <f t="shared" si="24"/>
        <v>0</v>
      </c>
      <c r="M32" s="11">
        <f t="shared" si="24"/>
        <v>5.0714285714285712</v>
      </c>
    </row>
    <row r="33" spans="1:13" x14ac:dyDescent="0.25">
      <c r="A33" s="9" t="str">
        <f t="shared" si="18"/>
        <v>Jay Hernandez</v>
      </c>
      <c r="B33" s="10"/>
      <c r="C33" s="11">
        <f t="shared" ref="C33:M33" si="25">IF(ISNUMBER($B10),C10/$B10," ")</f>
        <v>0</v>
      </c>
      <c r="D33" s="11">
        <f t="shared" si="25"/>
        <v>1</v>
      </c>
      <c r="E33" s="11">
        <f t="shared" si="25"/>
        <v>0</v>
      </c>
      <c r="F33" s="11">
        <f t="shared" si="25"/>
        <v>4</v>
      </c>
      <c r="G33" s="11">
        <f t="shared" si="25"/>
        <v>3</v>
      </c>
      <c r="H33" s="11">
        <f t="shared" si="25"/>
        <v>0</v>
      </c>
      <c r="I33" s="11">
        <f t="shared" si="25"/>
        <v>0</v>
      </c>
      <c r="J33" s="11">
        <f t="shared" si="25"/>
        <v>1</v>
      </c>
      <c r="K33" s="11">
        <f t="shared" si="25"/>
        <v>0</v>
      </c>
      <c r="L33" s="11">
        <f t="shared" si="25"/>
        <v>0</v>
      </c>
      <c r="M33" s="11">
        <f t="shared" si="25"/>
        <v>3</v>
      </c>
    </row>
    <row r="34" spans="1:13" x14ac:dyDescent="0.25">
      <c r="A34" s="9" t="str">
        <f t="shared" si="18"/>
        <v>Josh Sewell</v>
      </c>
      <c r="B34" s="10"/>
      <c r="C34" s="11">
        <f t="shared" ref="C34:M34" si="26">IF(ISNUMBER($B11),C11/$B11," ")</f>
        <v>3</v>
      </c>
      <c r="D34" s="11">
        <f t="shared" si="26"/>
        <v>0</v>
      </c>
      <c r="E34" s="11">
        <f t="shared" si="26"/>
        <v>0</v>
      </c>
      <c r="F34" s="11">
        <f t="shared" si="26"/>
        <v>2</v>
      </c>
      <c r="G34" s="11">
        <f t="shared" si="26"/>
        <v>1</v>
      </c>
      <c r="H34" s="11">
        <f t="shared" si="26"/>
        <v>3</v>
      </c>
      <c r="I34" s="11">
        <f t="shared" si="26"/>
        <v>0</v>
      </c>
      <c r="J34" s="11">
        <f t="shared" si="26"/>
        <v>1</v>
      </c>
      <c r="K34" s="11">
        <f t="shared" si="26"/>
        <v>0</v>
      </c>
      <c r="L34" s="11">
        <f t="shared" si="26"/>
        <v>0</v>
      </c>
      <c r="M34" s="11">
        <f t="shared" si="26"/>
        <v>6</v>
      </c>
    </row>
    <row r="35" spans="1:13" x14ac:dyDescent="0.25">
      <c r="A35" s="9" t="str">
        <f t="shared" si="18"/>
        <v>Khalid Kamard</v>
      </c>
      <c r="B35" s="10"/>
      <c r="C35" s="11">
        <f t="shared" ref="C35:M35" si="27">IF(ISNUMBER($B12),C12/$B12," ")</f>
        <v>0</v>
      </c>
      <c r="D35" s="11">
        <f t="shared" si="27"/>
        <v>0</v>
      </c>
      <c r="E35" s="11">
        <f t="shared" si="27"/>
        <v>2.5</v>
      </c>
      <c r="F35" s="11">
        <f t="shared" si="27"/>
        <v>3</v>
      </c>
      <c r="G35" s="11">
        <f t="shared" si="27"/>
        <v>1</v>
      </c>
      <c r="H35" s="11">
        <f t="shared" si="27"/>
        <v>0.5</v>
      </c>
      <c r="I35" s="11">
        <f t="shared" si="27"/>
        <v>0</v>
      </c>
      <c r="J35" s="11">
        <f t="shared" si="27"/>
        <v>2</v>
      </c>
      <c r="K35" s="11">
        <f t="shared" si="27"/>
        <v>0</v>
      </c>
      <c r="L35" s="11">
        <f t="shared" si="27"/>
        <v>0</v>
      </c>
      <c r="M35" s="11">
        <f t="shared" si="27"/>
        <v>2.5</v>
      </c>
    </row>
    <row r="36" spans="1:13" x14ac:dyDescent="0.25">
      <c r="A36" s="9" t="str">
        <f t="shared" si="18"/>
        <v>Paul Hamilton</v>
      </c>
      <c r="B36" s="8"/>
      <c r="C36" s="11">
        <f t="shared" ref="C36:M36" si="28">IF(ISNUMBER($B13),C13/$B13," ")</f>
        <v>2.8260869565217392</v>
      </c>
      <c r="D36" s="11">
        <f t="shared" si="28"/>
        <v>8.6956521739130432E-2</v>
      </c>
      <c r="E36" s="11">
        <f t="shared" si="28"/>
        <v>1.3043478260869565</v>
      </c>
      <c r="F36" s="11">
        <f t="shared" si="28"/>
        <v>3.9130434782608696</v>
      </c>
      <c r="G36" s="11">
        <f t="shared" si="28"/>
        <v>2.6086956521739131</v>
      </c>
      <c r="H36" s="11">
        <f t="shared" si="28"/>
        <v>1.6521739130434783</v>
      </c>
      <c r="I36" s="11">
        <f t="shared" si="28"/>
        <v>8.6956521739130432E-2</v>
      </c>
      <c r="J36" s="11">
        <f t="shared" si="28"/>
        <v>1.3478260869565217</v>
      </c>
      <c r="K36" s="11">
        <f t="shared" si="28"/>
        <v>0</v>
      </c>
      <c r="L36" s="11">
        <f t="shared" si="28"/>
        <v>0</v>
      </c>
      <c r="M36" s="11">
        <f t="shared" si="28"/>
        <v>7.2173913043478262</v>
      </c>
    </row>
    <row r="37" spans="1:13" x14ac:dyDescent="0.25">
      <c r="A37" s="9" t="str">
        <f t="shared" si="18"/>
        <v>Steven Perkov</v>
      </c>
      <c r="B37" s="8"/>
      <c r="C37" s="11">
        <f t="shared" ref="C37:M37" si="29">IF(ISNUMBER($B14),C14/$B14," ")</f>
        <v>1.4</v>
      </c>
      <c r="D37" s="11">
        <f t="shared" si="29"/>
        <v>0</v>
      </c>
      <c r="E37" s="11">
        <f t="shared" si="29"/>
        <v>0.32</v>
      </c>
      <c r="F37" s="11">
        <f t="shared" si="29"/>
        <v>4.32</v>
      </c>
      <c r="G37" s="11">
        <f t="shared" si="29"/>
        <v>0.88</v>
      </c>
      <c r="H37" s="11">
        <f t="shared" si="29"/>
        <v>0.8</v>
      </c>
      <c r="I37" s="11">
        <f t="shared" si="29"/>
        <v>0.12</v>
      </c>
      <c r="J37" s="11">
        <f t="shared" si="29"/>
        <v>1</v>
      </c>
      <c r="K37" s="11">
        <f t="shared" si="29"/>
        <v>0</v>
      </c>
      <c r="L37" s="11">
        <f t="shared" si="29"/>
        <v>0.04</v>
      </c>
      <c r="M37" s="11">
        <f t="shared" si="29"/>
        <v>3.12</v>
      </c>
    </row>
    <row r="38" spans="1:13" x14ac:dyDescent="0.25">
      <c r="A38" s="9" t="str">
        <f t="shared" si="18"/>
        <v>Todd Nebauer</v>
      </c>
      <c r="B38" s="8"/>
      <c r="C38" s="11">
        <f t="shared" ref="C38:M38" si="30">IF(ISNUMBER($B15),C15/$B15," ")</f>
        <v>0.61111111111111116</v>
      </c>
      <c r="D38" s="11">
        <f t="shared" si="30"/>
        <v>0.33333333333333331</v>
      </c>
      <c r="E38" s="11">
        <f t="shared" si="30"/>
        <v>0.1111111111111111</v>
      </c>
      <c r="F38" s="11">
        <f t="shared" si="30"/>
        <v>5.7777777777777777</v>
      </c>
      <c r="G38" s="11">
        <f t="shared" si="30"/>
        <v>1.7777777777777777</v>
      </c>
      <c r="H38" s="11">
        <f t="shared" si="30"/>
        <v>1.2222222222222223</v>
      </c>
      <c r="I38" s="11">
        <f t="shared" si="30"/>
        <v>0.16666666666666666</v>
      </c>
      <c r="J38" s="11">
        <f t="shared" si="30"/>
        <v>1.6111111111111112</v>
      </c>
      <c r="K38" s="11">
        <f t="shared" si="30"/>
        <v>0</v>
      </c>
      <c r="L38" s="11">
        <f t="shared" si="30"/>
        <v>0</v>
      </c>
      <c r="M38" s="11">
        <f t="shared" si="30"/>
        <v>2.3333333333333335</v>
      </c>
    </row>
    <row r="39" spans="1:13" x14ac:dyDescent="0.25">
      <c r="A39" s="9" t="str">
        <f t="shared" si="18"/>
        <v>Abobaker Ugool</v>
      </c>
      <c r="B39" s="17"/>
      <c r="C39" s="11">
        <f t="shared" ref="C39:M39" si="31">IF(ISNUMBER($B16),C16/$B16," ")</f>
        <v>4.8214285714285712</v>
      </c>
      <c r="D39" s="11">
        <f t="shared" si="31"/>
        <v>7.1428571428571425E-2</v>
      </c>
      <c r="E39" s="11">
        <f t="shared" si="31"/>
        <v>1.0714285714285714</v>
      </c>
      <c r="F39" s="11">
        <f t="shared" si="31"/>
        <v>12.571428571428571</v>
      </c>
      <c r="G39" s="11">
        <f t="shared" si="31"/>
        <v>0.8214285714285714</v>
      </c>
      <c r="H39" s="11">
        <f t="shared" si="31"/>
        <v>1.4285714285714286</v>
      </c>
      <c r="I39" s="11">
        <f t="shared" si="31"/>
        <v>1.2857142857142858</v>
      </c>
      <c r="J39" s="11">
        <f t="shared" si="31"/>
        <v>1.25</v>
      </c>
      <c r="K39" s="11">
        <f t="shared" si="31"/>
        <v>0</v>
      </c>
      <c r="L39" s="11">
        <f t="shared" si="31"/>
        <v>0</v>
      </c>
      <c r="M39" s="11">
        <f t="shared" si="31"/>
        <v>10.928571428571429</v>
      </c>
    </row>
    <row r="40" spans="1:13" x14ac:dyDescent="0.25">
      <c r="A40" s="9" t="str">
        <f t="shared" si="18"/>
        <v>James Hasler</v>
      </c>
      <c r="B40" s="17"/>
      <c r="C40" s="11">
        <f t="shared" ref="C40:M40" si="32">IF(ISNUMBER($B17),C17/$B17," ")</f>
        <v>1</v>
      </c>
      <c r="D40" s="11">
        <f t="shared" si="32"/>
        <v>2</v>
      </c>
      <c r="E40" s="11">
        <f t="shared" si="32"/>
        <v>1</v>
      </c>
      <c r="F40" s="11">
        <f t="shared" si="32"/>
        <v>13</v>
      </c>
      <c r="G40" s="11">
        <f t="shared" si="32"/>
        <v>1</v>
      </c>
      <c r="H40" s="11">
        <f t="shared" si="32"/>
        <v>1</v>
      </c>
      <c r="I40" s="11">
        <f t="shared" si="32"/>
        <v>0</v>
      </c>
      <c r="J40" s="11">
        <f t="shared" si="32"/>
        <v>1</v>
      </c>
      <c r="K40" s="11">
        <f t="shared" si="32"/>
        <v>0</v>
      </c>
      <c r="L40" s="11">
        <f t="shared" si="32"/>
        <v>0</v>
      </c>
      <c r="M40" s="11">
        <f t="shared" si="32"/>
        <v>9</v>
      </c>
    </row>
    <row r="41" spans="1:13" x14ac:dyDescent="0.25">
      <c r="A41" s="9" t="str">
        <f t="shared" si="18"/>
        <v>Jay Fernandez</v>
      </c>
      <c r="B41" s="17"/>
      <c r="C41" s="11">
        <f t="shared" ref="C41:M41" si="33">IF(ISNUMBER($B18),C18/$B18," ")</f>
        <v>2.5517241379310347</v>
      </c>
      <c r="D41" s="11">
        <f t="shared" si="33"/>
        <v>0.86206896551724133</v>
      </c>
      <c r="E41" s="11">
        <f t="shared" si="33"/>
        <v>0.86206896551724133</v>
      </c>
      <c r="F41" s="11">
        <f t="shared" si="33"/>
        <v>2.6206896551724137</v>
      </c>
      <c r="G41" s="11">
        <f t="shared" si="33"/>
        <v>2.1724137931034484</v>
      </c>
      <c r="H41" s="11">
        <f t="shared" si="33"/>
        <v>1.4137931034482758</v>
      </c>
      <c r="I41" s="11">
        <f t="shared" si="33"/>
        <v>3.4482758620689655E-2</v>
      </c>
      <c r="J41" s="11">
        <f t="shared" si="33"/>
        <v>1.4482758620689655</v>
      </c>
      <c r="K41" s="11">
        <f t="shared" si="33"/>
        <v>0</v>
      </c>
      <c r="L41" s="11">
        <f t="shared" si="33"/>
        <v>0</v>
      </c>
      <c r="M41" s="11">
        <f t="shared" si="33"/>
        <v>8.5517241379310338</v>
      </c>
    </row>
    <row r="42" spans="1:13" x14ac:dyDescent="0.25">
      <c r="A42" s="9" t="str">
        <f t="shared" ref="A42:A44" si="34">IF(A21=""," ",A21)</f>
        <v>Taylor Skelton</v>
      </c>
      <c r="B42" s="17"/>
      <c r="C42" s="11">
        <f t="shared" ref="C42:M42" si="35">IF(ISNUMBER($B21),C21/$B21," ")</f>
        <v>5</v>
      </c>
      <c r="D42" s="11">
        <f t="shared" si="35"/>
        <v>0</v>
      </c>
      <c r="E42" s="11">
        <f t="shared" si="35"/>
        <v>2</v>
      </c>
      <c r="F42" s="11">
        <f t="shared" si="35"/>
        <v>14</v>
      </c>
      <c r="G42" s="11">
        <f t="shared" si="35"/>
        <v>3</v>
      </c>
      <c r="H42" s="11">
        <f t="shared" si="35"/>
        <v>3</v>
      </c>
      <c r="I42" s="11">
        <f t="shared" si="35"/>
        <v>0</v>
      </c>
      <c r="J42" s="11">
        <f t="shared" si="35"/>
        <v>1</v>
      </c>
      <c r="K42" s="11">
        <f t="shared" si="35"/>
        <v>0</v>
      </c>
      <c r="L42" s="11">
        <f t="shared" si="35"/>
        <v>0</v>
      </c>
      <c r="M42" s="11">
        <f t="shared" si="35"/>
        <v>12</v>
      </c>
    </row>
    <row r="43" spans="1:13" x14ac:dyDescent="0.25">
      <c r="A43" s="9" t="str">
        <f t="shared" si="34"/>
        <v>Max Les</v>
      </c>
      <c r="B43" s="17"/>
      <c r="C43" s="11">
        <f t="shared" ref="C43:M43" si="36">IF(ISNUMBER($B22),C22/$B22," ")</f>
        <v>1</v>
      </c>
      <c r="D43" s="11">
        <f t="shared" si="36"/>
        <v>3</v>
      </c>
      <c r="E43" s="11">
        <f t="shared" si="36"/>
        <v>0</v>
      </c>
      <c r="F43" s="11">
        <f t="shared" si="36"/>
        <v>2</v>
      </c>
      <c r="G43" s="11">
        <f t="shared" si="36"/>
        <v>2</v>
      </c>
      <c r="H43" s="11">
        <f t="shared" si="36"/>
        <v>0</v>
      </c>
      <c r="I43" s="11">
        <f t="shared" si="36"/>
        <v>1</v>
      </c>
      <c r="J43" s="11">
        <f t="shared" si="36"/>
        <v>0</v>
      </c>
      <c r="K43" s="11">
        <f t="shared" si="36"/>
        <v>0</v>
      </c>
      <c r="L43" s="11">
        <f t="shared" si="36"/>
        <v>0</v>
      </c>
      <c r="M43" s="11">
        <f t="shared" si="36"/>
        <v>11</v>
      </c>
    </row>
    <row r="44" spans="1:13" x14ac:dyDescent="0.25">
      <c r="A44" s="9" t="str">
        <f t="shared" si="34"/>
        <v xml:space="preserve"> </v>
      </c>
      <c r="B44" s="17"/>
      <c r="C44" s="11" t="str">
        <f t="shared" ref="C44:M44" si="37">IF(ISNUMBER($B23),C23/$B23," ")</f>
        <v xml:space="preserve"> </v>
      </c>
      <c r="D44" s="11" t="str">
        <f t="shared" si="37"/>
        <v xml:space="preserve"> </v>
      </c>
      <c r="E44" s="11" t="str">
        <f t="shared" si="37"/>
        <v xml:space="preserve"> </v>
      </c>
      <c r="F44" s="11" t="str">
        <f t="shared" si="37"/>
        <v xml:space="preserve"> </v>
      </c>
      <c r="G44" s="11" t="str">
        <f t="shared" si="37"/>
        <v xml:space="preserve"> </v>
      </c>
      <c r="H44" s="11" t="str">
        <f t="shared" si="37"/>
        <v xml:space="preserve"> </v>
      </c>
      <c r="I44" s="11" t="str">
        <f t="shared" si="37"/>
        <v xml:space="preserve"> </v>
      </c>
      <c r="J44" s="11" t="str">
        <f t="shared" si="37"/>
        <v xml:space="preserve"> </v>
      </c>
      <c r="K44" s="11" t="str">
        <f t="shared" si="37"/>
        <v xml:space="preserve"> </v>
      </c>
      <c r="L44" s="11" t="str">
        <f t="shared" si="37"/>
        <v xml:space="preserve"> </v>
      </c>
      <c r="M44" s="11" t="str">
        <f t="shared" si="37"/>
        <v xml:space="preserve"> </v>
      </c>
    </row>
  </sheetData>
  <mergeCells count="3">
    <mergeCell ref="A24:M24"/>
    <mergeCell ref="A25:M25"/>
    <mergeCell ref="A2:P2"/>
  </mergeCells>
  <conditionalFormatting sqref="A4:A15">
    <cfRule type="expression" dxfId="11" priority="16">
      <formula>O4&gt;12</formula>
    </cfRule>
  </conditionalFormatting>
  <conditionalFormatting sqref="A4:A15">
    <cfRule type="expression" dxfId="10" priority="15">
      <formula>EXACT(A4,T4)</formula>
    </cfRule>
  </conditionalFormatting>
  <conditionalFormatting sqref="A16">
    <cfRule type="expression" dxfId="9" priority="10">
      <formula>O16&gt;12</formula>
    </cfRule>
  </conditionalFormatting>
  <conditionalFormatting sqref="A16">
    <cfRule type="expression" dxfId="8" priority="9">
      <formula>EXACT(A16,T16)</formula>
    </cfRule>
  </conditionalFormatting>
  <conditionalFormatting sqref="A17">
    <cfRule type="expression" dxfId="7" priority="8">
      <formula>O17&gt;12</formula>
    </cfRule>
  </conditionalFormatting>
  <conditionalFormatting sqref="A17">
    <cfRule type="expression" dxfId="6" priority="7">
      <formula>EXACT(A17,T17)</formula>
    </cfRule>
  </conditionalFormatting>
  <conditionalFormatting sqref="A18:A20 A23">
    <cfRule type="expression" dxfId="5" priority="6">
      <formula>O18&gt;12</formula>
    </cfRule>
  </conditionalFormatting>
  <conditionalFormatting sqref="A18:A20 A23">
    <cfRule type="expression" dxfId="4" priority="5">
      <formula>EXACT(A18,T18)</formula>
    </cfRule>
  </conditionalFormatting>
  <conditionalFormatting sqref="A21">
    <cfRule type="expression" dxfId="3" priority="4">
      <formula>O21&gt;12</formula>
    </cfRule>
  </conditionalFormatting>
  <conditionalFormatting sqref="A21">
    <cfRule type="expression" dxfId="2" priority="3">
      <formula>EXACT(A21,T21)</formula>
    </cfRule>
  </conditionalFormatting>
  <conditionalFormatting sqref="A22">
    <cfRule type="expression" dxfId="1" priority="2">
      <formula>O22&gt;12</formula>
    </cfRule>
  </conditionalFormatting>
  <conditionalFormatting sqref="A22">
    <cfRule type="expression" dxfId="0" priority="1">
      <formula>EXACT(A22,T22)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46"/>
  <sheetViews>
    <sheetView workbookViewId="0">
      <selection activeCell="F7" sqref="F7"/>
    </sheetView>
  </sheetViews>
  <sheetFormatPr defaultRowHeight="15" x14ac:dyDescent="0.25"/>
  <cols>
    <col min="1" max="1" width="21.85546875" bestFit="1" customWidth="1"/>
    <col min="2" max="2" width="7.28515625" customWidth="1"/>
    <col min="3" max="3" width="5.7109375" customWidth="1"/>
    <col min="4" max="4" width="11.7109375" bestFit="1" customWidth="1"/>
    <col min="9" max="9" width="24.28515625" style="24" bestFit="1" customWidth="1"/>
    <col min="10" max="10" width="9.140625" style="24"/>
  </cols>
  <sheetData>
    <row r="1" spans="1:10" x14ac:dyDescent="0.25">
      <c r="B1" s="26">
        <v>1</v>
      </c>
      <c r="C1" s="26" t="s">
        <v>39</v>
      </c>
      <c r="D1" s="26" t="s">
        <v>40</v>
      </c>
      <c r="I1" s="33" t="s">
        <v>17</v>
      </c>
    </row>
    <row r="2" spans="1:10" x14ac:dyDescent="0.25">
      <c r="A2" s="14" t="s">
        <v>82</v>
      </c>
      <c r="B2" s="25">
        <v>216</v>
      </c>
      <c r="C2" s="25">
        <v>3</v>
      </c>
      <c r="D2" s="25">
        <v>219</v>
      </c>
      <c r="I2" s="24" t="s">
        <v>89</v>
      </c>
      <c r="J2" s="24" t="s">
        <v>90</v>
      </c>
    </row>
    <row r="3" spans="1:10" x14ac:dyDescent="0.25">
      <c r="A3" s="6" t="s">
        <v>371</v>
      </c>
      <c r="B3" s="7">
        <v>9</v>
      </c>
      <c r="C3" s="7">
        <v>3</v>
      </c>
      <c r="D3" s="7">
        <v>12</v>
      </c>
      <c r="I3" s="24" t="s">
        <v>91</v>
      </c>
      <c r="J3" s="24" t="s">
        <v>90</v>
      </c>
    </row>
    <row r="4" spans="1:10" x14ac:dyDescent="0.25">
      <c r="A4" s="6" t="s">
        <v>77</v>
      </c>
      <c r="B4" s="7">
        <v>27</v>
      </c>
      <c r="C4" s="7"/>
      <c r="D4" s="7">
        <v>27</v>
      </c>
      <c r="I4" s="24" t="s">
        <v>92</v>
      </c>
      <c r="J4" s="24" t="s">
        <v>90</v>
      </c>
    </row>
    <row r="5" spans="1:10" x14ac:dyDescent="0.25">
      <c r="A5" s="6" t="s">
        <v>79</v>
      </c>
      <c r="B5" s="7">
        <v>29</v>
      </c>
      <c r="C5" s="7"/>
      <c r="D5" s="7">
        <v>29</v>
      </c>
      <c r="I5" s="24" t="s">
        <v>93</v>
      </c>
      <c r="J5" s="24" t="s">
        <v>90</v>
      </c>
    </row>
    <row r="6" spans="1:10" x14ac:dyDescent="0.25">
      <c r="A6" s="6" t="s">
        <v>78</v>
      </c>
      <c r="B6" s="7">
        <v>27</v>
      </c>
      <c r="C6" s="7"/>
      <c r="D6" s="7">
        <v>27</v>
      </c>
      <c r="I6" s="24" t="s">
        <v>94</v>
      </c>
      <c r="J6" s="24" t="s">
        <v>90</v>
      </c>
    </row>
    <row r="7" spans="1:10" x14ac:dyDescent="0.25">
      <c r="A7" s="6" t="s">
        <v>336</v>
      </c>
      <c r="B7" s="7">
        <v>22</v>
      </c>
      <c r="C7" s="7"/>
      <c r="D7" s="7">
        <v>22</v>
      </c>
      <c r="I7" s="24" t="s">
        <v>95</v>
      </c>
      <c r="J7" s="24" t="s">
        <v>90</v>
      </c>
    </row>
    <row r="8" spans="1:10" x14ac:dyDescent="0.25">
      <c r="A8" s="6" t="s">
        <v>80</v>
      </c>
      <c r="B8" s="7">
        <v>16</v>
      </c>
      <c r="C8" s="7"/>
      <c r="D8" s="7">
        <v>16</v>
      </c>
      <c r="I8" s="24" t="s">
        <v>96</v>
      </c>
      <c r="J8" s="24" t="s">
        <v>90</v>
      </c>
    </row>
    <row r="9" spans="1:10" x14ac:dyDescent="0.25">
      <c r="A9" s="6" t="s">
        <v>81</v>
      </c>
      <c r="B9" s="7">
        <v>22</v>
      </c>
      <c r="C9" s="7"/>
      <c r="D9" s="7">
        <v>22</v>
      </c>
      <c r="I9" s="24" t="s">
        <v>97</v>
      </c>
      <c r="J9" s="24" t="s">
        <v>90</v>
      </c>
    </row>
    <row r="10" spans="1:10" x14ac:dyDescent="0.25">
      <c r="A10" s="6" t="s">
        <v>75</v>
      </c>
      <c r="B10" s="7">
        <v>29</v>
      </c>
      <c r="C10" s="7"/>
      <c r="D10" s="7">
        <v>29</v>
      </c>
      <c r="I10" s="24" t="s">
        <v>98</v>
      </c>
      <c r="J10" s="24" t="s">
        <v>90</v>
      </c>
    </row>
    <row r="11" spans="1:10" x14ac:dyDescent="0.25">
      <c r="A11" s="6" t="s">
        <v>76</v>
      </c>
      <c r="B11" s="7">
        <v>28</v>
      </c>
      <c r="C11" s="7"/>
      <c r="D11" s="7">
        <v>28</v>
      </c>
      <c r="I11" s="24" t="s">
        <v>99</v>
      </c>
      <c r="J11" s="24" t="s">
        <v>90</v>
      </c>
    </row>
    <row r="12" spans="1:10" x14ac:dyDescent="0.25">
      <c r="A12" s="6" t="s">
        <v>372</v>
      </c>
      <c r="B12" s="7">
        <v>6</v>
      </c>
      <c r="C12" s="7"/>
      <c r="D12" s="7">
        <v>6</v>
      </c>
      <c r="I12" s="24" t="s">
        <v>100</v>
      </c>
      <c r="J12" s="24" t="s">
        <v>90</v>
      </c>
    </row>
    <row r="13" spans="1:10" x14ac:dyDescent="0.25">
      <c r="A13" s="6" t="s">
        <v>395</v>
      </c>
      <c r="B13" s="7">
        <v>1</v>
      </c>
      <c r="C13" s="7"/>
      <c r="D13" s="7">
        <v>1</v>
      </c>
      <c r="I13" s="24" t="s">
        <v>101</v>
      </c>
      <c r="J13" s="24" t="s">
        <v>90</v>
      </c>
    </row>
    <row r="14" spans="1:10" x14ac:dyDescent="0.25">
      <c r="A14" s="6" t="s">
        <v>57</v>
      </c>
      <c r="B14" s="7">
        <v>235</v>
      </c>
      <c r="C14" s="7"/>
      <c r="D14" s="7">
        <v>235</v>
      </c>
      <c r="I14" s="24" t="s">
        <v>102</v>
      </c>
      <c r="J14" s="24" t="s">
        <v>90</v>
      </c>
    </row>
    <row r="15" spans="1:10" x14ac:dyDescent="0.25">
      <c r="A15" s="14" t="s">
        <v>58</v>
      </c>
      <c r="B15" s="25">
        <v>25</v>
      </c>
      <c r="C15" s="25"/>
      <c r="D15" s="25">
        <v>25</v>
      </c>
      <c r="I15" s="24" t="s">
        <v>103</v>
      </c>
      <c r="J15" s="24" t="s">
        <v>90</v>
      </c>
    </row>
    <row r="16" spans="1:10" x14ac:dyDescent="0.25">
      <c r="A16" s="6" t="s">
        <v>59</v>
      </c>
      <c r="B16" s="7">
        <v>23</v>
      </c>
      <c r="C16" s="7"/>
      <c r="D16" s="7">
        <v>23</v>
      </c>
      <c r="I16" s="24" t="s">
        <v>104</v>
      </c>
      <c r="J16" s="24" t="s">
        <v>90</v>
      </c>
    </row>
    <row r="17" spans="1:10" x14ac:dyDescent="0.25">
      <c r="A17" s="6" t="s">
        <v>337</v>
      </c>
      <c r="B17" s="7">
        <v>1</v>
      </c>
      <c r="C17" s="7"/>
      <c r="D17" s="7">
        <v>1</v>
      </c>
      <c r="I17" s="24" t="s">
        <v>105</v>
      </c>
      <c r="J17" s="24" t="s">
        <v>90</v>
      </c>
    </row>
    <row r="18" spans="1:10" x14ac:dyDescent="0.25">
      <c r="A18" s="6" t="s">
        <v>338</v>
      </c>
      <c r="B18" s="7">
        <v>23</v>
      </c>
      <c r="C18" s="7"/>
      <c r="D18" s="7">
        <v>23</v>
      </c>
      <c r="I18" s="24" t="s">
        <v>106</v>
      </c>
      <c r="J18" s="24" t="s">
        <v>90</v>
      </c>
    </row>
    <row r="19" spans="1:10" x14ac:dyDescent="0.25">
      <c r="A19" s="6" t="s">
        <v>83</v>
      </c>
      <c r="B19" s="7">
        <v>19</v>
      </c>
      <c r="C19" s="7"/>
      <c r="D19" s="7">
        <v>19</v>
      </c>
      <c r="I19" s="24" t="s">
        <v>107</v>
      </c>
      <c r="J19" s="24" t="s">
        <v>90</v>
      </c>
    </row>
    <row r="20" spans="1:10" x14ac:dyDescent="0.25">
      <c r="A20" s="6" t="s">
        <v>339</v>
      </c>
      <c r="B20" s="7">
        <v>19</v>
      </c>
      <c r="C20" s="7"/>
      <c r="D20" s="7">
        <v>19</v>
      </c>
      <c r="I20" s="24" t="s">
        <v>108</v>
      </c>
      <c r="J20" s="24" t="s">
        <v>90</v>
      </c>
    </row>
    <row r="21" spans="1:10" x14ac:dyDescent="0.25">
      <c r="A21" s="6" t="s">
        <v>85</v>
      </c>
      <c r="B21" s="7">
        <v>27</v>
      </c>
      <c r="C21" s="7"/>
      <c r="D21" s="7">
        <v>27</v>
      </c>
      <c r="I21" s="24" t="s">
        <v>109</v>
      </c>
      <c r="J21" s="24" t="s">
        <v>90</v>
      </c>
    </row>
    <row r="22" spans="1:10" x14ac:dyDescent="0.25">
      <c r="A22" s="6" t="s">
        <v>60</v>
      </c>
      <c r="B22" s="7">
        <v>21</v>
      </c>
      <c r="C22" s="7"/>
      <c r="D22" s="7">
        <v>21</v>
      </c>
      <c r="I22" s="24" t="s">
        <v>110</v>
      </c>
      <c r="J22" s="24" t="s">
        <v>90</v>
      </c>
    </row>
    <row r="23" spans="1:10" x14ac:dyDescent="0.25">
      <c r="A23" s="6" t="s">
        <v>61</v>
      </c>
      <c r="B23" s="7">
        <v>28</v>
      </c>
      <c r="C23" s="7"/>
      <c r="D23" s="7">
        <v>28</v>
      </c>
      <c r="I23" s="24" t="s">
        <v>111</v>
      </c>
      <c r="J23" s="24" t="s">
        <v>90</v>
      </c>
    </row>
    <row r="24" spans="1:10" x14ac:dyDescent="0.25">
      <c r="A24" s="6" t="s">
        <v>340</v>
      </c>
      <c r="B24" s="7">
        <v>1</v>
      </c>
      <c r="C24" s="7"/>
      <c r="D24" s="7">
        <v>1</v>
      </c>
      <c r="I24" s="24" t="s">
        <v>112</v>
      </c>
      <c r="J24" s="24" t="s">
        <v>90</v>
      </c>
    </row>
    <row r="25" spans="1:10" x14ac:dyDescent="0.25">
      <c r="A25" s="6" t="s">
        <v>320</v>
      </c>
      <c r="B25" s="7">
        <v>22</v>
      </c>
      <c r="C25" s="7"/>
      <c r="D25" s="7">
        <v>22</v>
      </c>
      <c r="I25" s="24" t="s">
        <v>113</v>
      </c>
      <c r="J25" s="24" t="s">
        <v>90</v>
      </c>
    </row>
    <row r="26" spans="1:10" x14ac:dyDescent="0.25">
      <c r="A26" s="14" t="s">
        <v>341</v>
      </c>
      <c r="B26" s="25">
        <v>1</v>
      </c>
      <c r="C26" s="25"/>
      <c r="D26" s="25">
        <v>1</v>
      </c>
      <c r="I26" s="24" t="s">
        <v>114</v>
      </c>
      <c r="J26" s="24" t="s">
        <v>90</v>
      </c>
    </row>
    <row r="27" spans="1:10" x14ac:dyDescent="0.25">
      <c r="A27" s="6" t="s">
        <v>396</v>
      </c>
      <c r="B27" s="7">
        <v>12</v>
      </c>
      <c r="C27" s="7"/>
      <c r="D27" s="7">
        <v>12</v>
      </c>
      <c r="I27" s="24" t="s">
        <v>115</v>
      </c>
      <c r="J27" s="24" t="s">
        <v>90</v>
      </c>
    </row>
    <row r="28" spans="1:10" x14ac:dyDescent="0.25">
      <c r="A28" s="6" t="s">
        <v>342</v>
      </c>
      <c r="B28" s="7">
        <v>13</v>
      </c>
      <c r="C28" s="7"/>
      <c r="D28" s="7">
        <v>13</v>
      </c>
      <c r="I28" s="24" t="s">
        <v>116</v>
      </c>
      <c r="J28" s="24" t="s">
        <v>90</v>
      </c>
    </row>
    <row r="29" spans="1:10" x14ac:dyDescent="0.25">
      <c r="A29" s="6" t="s">
        <v>62</v>
      </c>
      <c r="B29" s="7">
        <v>224</v>
      </c>
      <c r="C29" s="7">
        <v>2</v>
      </c>
      <c r="D29" s="7">
        <v>226</v>
      </c>
      <c r="I29" s="24" t="s">
        <v>117</v>
      </c>
      <c r="J29" s="24" t="s">
        <v>90</v>
      </c>
    </row>
    <row r="30" spans="1:10" x14ac:dyDescent="0.25">
      <c r="A30" s="6" t="s">
        <v>63</v>
      </c>
      <c r="B30" s="7">
        <v>23</v>
      </c>
      <c r="C30" s="7"/>
      <c r="D30" s="7">
        <v>23</v>
      </c>
      <c r="I30" s="24" t="s">
        <v>118</v>
      </c>
      <c r="J30" s="24" t="s">
        <v>90</v>
      </c>
    </row>
    <row r="31" spans="1:10" x14ac:dyDescent="0.25">
      <c r="A31" s="6" t="s">
        <v>67</v>
      </c>
      <c r="B31" s="7">
        <v>22</v>
      </c>
      <c r="C31" s="7"/>
      <c r="D31" s="7">
        <v>22</v>
      </c>
      <c r="I31" s="24" t="s">
        <v>119</v>
      </c>
      <c r="J31" s="24" t="s">
        <v>90</v>
      </c>
    </row>
    <row r="32" spans="1:10" x14ac:dyDescent="0.25">
      <c r="A32" s="6" t="s">
        <v>391</v>
      </c>
      <c r="B32" s="7">
        <v>25</v>
      </c>
      <c r="C32" s="7"/>
      <c r="D32" s="7">
        <v>25</v>
      </c>
      <c r="I32" s="24" t="s">
        <v>120</v>
      </c>
      <c r="J32" s="24" t="s">
        <v>90</v>
      </c>
    </row>
    <row r="33" spans="1:10" x14ac:dyDescent="0.25">
      <c r="A33" s="6" t="s">
        <v>343</v>
      </c>
      <c r="B33" s="7">
        <v>4</v>
      </c>
      <c r="C33" s="7"/>
      <c r="D33" s="7">
        <v>4</v>
      </c>
      <c r="I33" s="24" t="s">
        <v>121</v>
      </c>
      <c r="J33" s="24" t="s">
        <v>90</v>
      </c>
    </row>
    <row r="34" spans="1:10" x14ac:dyDescent="0.25">
      <c r="A34" s="6" t="s">
        <v>68</v>
      </c>
      <c r="B34" s="7">
        <v>31</v>
      </c>
      <c r="C34" s="7"/>
      <c r="D34" s="7">
        <v>31</v>
      </c>
      <c r="I34" s="24" t="s">
        <v>122</v>
      </c>
      <c r="J34" s="24" t="s">
        <v>90</v>
      </c>
    </row>
    <row r="35" spans="1:10" x14ac:dyDescent="0.25">
      <c r="A35" s="6" t="s">
        <v>66</v>
      </c>
      <c r="B35" s="7">
        <v>32</v>
      </c>
      <c r="C35" s="7"/>
      <c r="D35" s="7">
        <v>32</v>
      </c>
      <c r="I35" s="24" t="s">
        <v>123</v>
      </c>
      <c r="J35" s="24" t="s">
        <v>90</v>
      </c>
    </row>
    <row r="36" spans="1:10" x14ac:dyDescent="0.25">
      <c r="A36" s="6" t="s">
        <v>406</v>
      </c>
      <c r="B36" s="7">
        <v>12</v>
      </c>
      <c r="C36" s="7">
        <v>2</v>
      </c>
      <c r="D36" s="7">
        <v>14</v>
      </c>
      <c r="I36" s="24" t="s">
        <v>124</v>
      </c>
      <c r="J36" s="24" t="s">
        <v>90</v>
      </c>
    </row>
    <row r="37" spans="1:10" x14ac:dyDescent="0.25">
      <c r="A37" s="6" t="s">
        <v>64</v>
      </c>
      <c r="B37" s="7">
        <v>6</v>
      </c>
      <c r="C37" s="7"/>
      <c r="D37" s="7">
        <v>6</v>
      </c>
      <c r="I37" s="24" t="s">
        <v>125</v>
      </c>
      <c r="J37" s="24" t="s">
        <v>90</v>
      </c>
    </row>
    <row r="38" spans="1:10" x14ac:dyDescent="0.25">
      <c r="A38" s="6" t="s">
        <v>65</v>
      </c>
      <c r="B38" s="7">
        <v>25</v>
      </c>
      <c r="C38" s="7"/>
      <c r="D38" s="7">
        <v>25</v>
      </c>
      <c r="I38" s="24" t="s">
        <v>126</v>
      </c>
      <c r="J38" s="24" t="s">
        <v>90</v>
      </c>
    </row>
    <row r="39" spans="1:10" x14ac:dyDescent="0.25">
      <c r="A39" s="6" t="s">
        <v>318</v>
      </c>
      <c r="B39" s="7">
        <v>29</v>
      </c>
      <c r="C39" s="7"/>
      <c r="D39" s="7">
        <v>29</v>
      </c>
      <c r="I39" s="24" t="s">
        <v>127</v>
      </c>
      <c r="J39" s="24" t="s">
        <v>90</v>
      </c>
    </row>
    <row r="40" spans="1:10" x14ac:dyDescent="0.25">
      <c r="A40" s="14" t="s">
        <v>390</v>
      </c>
      <c r="B40" s="25">
        <v>9</v>
      </c>
      <c r="C40" s="25"/>
      <c r="D40" s="25">
        <v>9</v>
      </c>
      <c r="I40" s="24" t="s">
        <v>128</v>
      </c>
      <c r="J40" s="24" t="s">
        <v>90</v>
      </c>
    </row>
    <row r="41" spans="1:10" x14ac:dyDescent="0.25">
      <c r="A41" s="6" t="s">
        <v>402</v>
      </c>
      <c r="B41" s="7">
        <v>4</v>
      </c>
      <c r="C41" s="7"/>
      <c r="D41" s="7">
        <v>4</v>
      </c>
      <c r="I41" s="24" t="s">
        <v>129</v>
      </c>
      <c r="J41" s="24" t="s">
        <v>90</v>
      </c>
    </row>
    <row r="42" spans="1:10" x14ac:dyDescent="0.25">
      <c r="A42" s="6" t="s">
        <v>403</v>
      </c>
      <c r="B42" s="7">
        <v>2</v>
      </c>
      <c r="C42" s="7"/>
      <c r="D42" s="7">
        <v>2</v>
      </c>
      <c r="I42" s="24" t="s">
        <v>130</v>
      </c>
      <c r="J42" s="24" t="s">
        <v>90</v>
      </c>
    </row>
    <row r="43" spans="1:10" x14ac:dyDescent="0.25">
      <c r="A43" s="6" t="s">
        <v>33</v>
      </c>
      <c r="B43" s="7">
        <v>193</v>
      </c>
      <c r="C43" s="7"/>
      <c r="D43" s="7">
        <v>193</v>
      </c>
      <c r="I43" s="24" t="s">
        <v>131</v>
      </c>
      <c r="J43" s="24" t="s">
        <v>90</v>
      </c>
    </row>
    <row r="44" spans="1:10" x14ac:dyDescent="0.25">
      <c r="A44" s="6" t="s">
        <v>344</v>
      </c>
      <c r="B44" s="7">
        <v>24</v>
      </c>
      <c r="C44" s="7"/>
      <c r="D44" s="7">
        <v>24</v>
      </c>
      <c r="I44" s="24" t="s">
        <v>132</v>
      </c>
      <c r="J44" s="24" t="s">
        <v>90</v>
      </c>
    </row>
    <row r="45" spans="1:10" x14ac:dyDescent="0.25">
      <c r="A45" s="6" t="s">
        <v>413</v>
      </c>
      <c r="B45" s="7">
        <v>1</v>
      </c>
      <c r="C45" s="7"/>
      <c r="D45" s="7">
        <v>1</v>
      </c>
      <c r="I45" s="24" t="s">
        <v>133</v>
      </c>
      <c r="J45" s="24" t="s">
        <v>90</v>
      </c>
    </row>
    <row r="46" spans="1:10" x14ac:dyDescent="0.25">
      <c r="A46" s="6" t="s">
        <v>428</v>
      </c>
      <c r="B46" s="7">
        <v>1</v>
      </c>
      <c r="C46" s="7"/>
      <c r="D46" s="7">
        <v>1</v>
      </c>
      <c r="I46" s="24" t="s">
        <v>134</v>
      </c>
      <c r="J46" s="24" t="s">
        <v>90</v>
      </c>
    </row>
    <row r="47" spans="1:10" x14ac:dyDescent="0.25">
      <c r="A47" s="6" t="s">
        <v>369</v>
      </c>
      <c r="B47" s="7">
        <v>20</v>
      </c>
      <c r="C47" s="7"/>
      <c r="D47" s="7">
        <v>20</v>
      </c>
      <c r="I47" s="24" t="s">
        <v>135</v>
      </c>
      <c r="J47" s="24" t="s">
        <v>90</v>
      </c>
    </row>
    <row r="48" spans="1:10" x14ac:dyDescent="0.25">
      <c r="A48" s="6" t="s">
        <v>345</v>
      </c>
      <c r="B48" s="7">
        <v>10</v>
      </c>
      <c r="C48" s="7"/>
      <c r="D48" s="7">
        <v>10</v>
      </c>
      <c r="I48" s="24" t="s">
        <v>136</v>
      </c>
      <c r="J48" s="24" t="s">
        <v>90</v>
      </c>
    </row>
    <row r="49" spans="1:10" x14ac:dyDescent="0.25">
      <c r="A49" s="6" t="s">
        <v>346</v>
      </c>
      <c r="B49" s="7">
        <v>18</v>
      </c>
      <c r="C49" s="7"/>
      <c r="D49" s="7">
        <v>18</v>
      </c>
      <c r="I49" s="24" t="s">
        <v>137</v>
      </c>
      <c r="J49" s="24" t="s">
        <v>90</v>
      </c>
    </row>
    <row r="50" spans="1:10" x14ac:dyDescent="0.25">
      <c r="A50" s="6" t="s">
        <v>347</v>
      </c>
      <c r="B50" s="7">
        <v>18</v>
      </c>
      <c r="C50" s="7"/>
      <c r="D50" s="7">
        <v>18</v>
      </c>
      <c r="I50" s="24" t="s">
        <v>138</v>
      </c>
      <c r="J50" s="24" t="s">
        <v>90</v>
      </c>
    </row>
    <row r="51" spans="1:10" x14ac:dyDescent="0.25">
      <c r="A51" s="6" t="s">
        <v>414</v>
      </c>
      <c r="B51" s="7">
        <v>1</v>
      </c>
      <c r="C51" s="7"/>
      <c r="D51" s="7">
        <v>1</v>
      </c>
      <c r="I51" s="24" t="s">
        <v>139</v>
      </c>
      <c r="J51" s="24" t="s">
        <v>90</v>
      </c>
    </row>
    <row r="52" spans="1:10" x14ac:dyDescent="0.25">
      <c r="A52" s="6" t="s">
        <v>392</v>
      </c>
      <c r="B52" s="7">
        <v>15</v>
      </c>
      <c r="C52" s="7"/>
      <c r="D52" s="7">
        <v>15</v>
      </c>
      <c r="I52" s="24" t="s">
        <v>140</v>
      </c>
      <c r="J52" s="24" t="s">
        <v>90</v>
      </c>
    </row>
    <row r="53" spans="1:10" x14ac:dyDescent="0.25">
      <c r="A53" s="6" t="s">
        <v>407</v>
      </c>
      <c r="B53" s="7">
        <v>1</v>
      </c>
      <c r="C53" s="7"/>
      <c r="D53" s="7">
        <v>1</v>
      </c>
      <c r="I53" s="24" t="s">
        <v>141</v>
      </c>
      <c r="J53" s="24" t="s">
        <v>90</v>
      </c>
    </row>
    <row r="54" spans="1:10" x14ac:dyDescent="0.25">
      <c r="A54" s="14" t="s">
        <v>348</v>
      </c>
      <c r="B54" s="25">
        <v>26</v>
      </c>
      <c r="C54" s="25"/>
      <c r="D54" s="25">
        <v>26</v>
      </c>
      <c r="I54" s="24" t="s">
        <v>142</v>
      </c>
      <c r="J54" s="24" t="s">
        <v>90</v>
      </c>
    </row>
    <row r="55" spans="1:10" x14ac:dyDescent="0.25">
      <c r="A55" s="6" t="s">
        <v>376</v>
      </c>
      <c r="B55" s="7">
        <v>8</v>
      </c>
      <c r="C55" s="7"/>
      <c r="D55" s="7">
        <v>8</v>
      </c>
      <c r="I55" s="24" t="s">
        <v>143</v>
      </c>
      <c r="J55" s="24" t="s">
        <v>90</v>
      </c>
    </row>
    <row r="56" spans="1:10" x14ac:dyDescent="0.25">
      <c r="A56" s="6" t="s">
        <v>349</v>
      </c>
      <c r="B56" s="7">
        <v>30</v>
      </c>
      <c r="C56" s="7"/>
      <c r="D56" s="7">
        <v>30</v>
      </c>
      <c r="I56" s="24" t="s">
        <v>144</v>
      </c>
      <c r="J56" s="24" t="s">
        <v>90</v>
      </c>
    </row>
    <row r="57" spans="1:10" x14ac:dyDescent="0.25">
      <c r="A57" s="6" t="s">
        <v>350</v>
      </c>
      <c r="B57" s="7">
        <v>2</v>
      </c>
      <c r="C57" s="7"/>
      <c r="D57" s="7">
        <v>2</v>
      </c>
      <c r="I57" s="24" t="s">
        <v>145</v>
      </c>
      <c r="J57" s="24" t="s">
        <v>90</v>
      </c>
    </row>
    <row r="58" spans="1:10" x14ac:dyDescent="0.25">
      <c r="A58" s="6" t="s">
        <v>351</v>
      </c>
      <c r="B58" s="7">
        <v>2</v>
      </c>
      <c r="C58" s="7"/>
      <c r="D58" s="7">
        <v>2</v>
      </c>
      <c r="I58" s="24" t="s">
        <v>146</v>
      </c>
      <c r="J58" s="24" t="s">
        <v>90</v>
      </c>
    </row>
    <row r="59" spans="1:10" x14ac:dyDescent="0.25">
      <c r="A59" s="6" t="s">
        <v>352</v>
      </c>
      <c r="B59" s="7">
        <v>4</v>
      </c>
      <c r="C59" s="7"/>
      <c r="D59" s="7">
        <v>4</v>
      </c>
      <c r="I59" s="24" t="s">
        <v>147</v>
      </c>
      <c r="J59" s="24" t="s">
        <v>90</v>
      </c>
    </row>
    <row r="60" spans="1:10" x14ac:dyDescent="0.25">
      <c r="A60" s="6" t="s">
        <v>373</v>
      </c>
      <c r="B60" s="7">
        <v>2</v>
      </c>
      <c r="C60" s="7"/>
      <c r="D60" s="7">
        <v>2</v>
      </c>
      <c r="I60" s="24" t="s">
        <v>148</v>
      </c>
      <c r="J60" s="24" t="s">
        <v>90</v>
      </c>
    </row>
    <row r="61" spans="1:10" x14ac:dyDescent="0.25">
      <c r="A61" s="6" t="s">
        <v>377</v>
      </c>
      <c r="B61" s="7">
        <v>1</v>
      </c>
      <c r="C61" s="7"/>
      <c r="D61" s="7">
        <v>1</v>
      </c>
      <c r="I61" s="24" t="s">
        <v>149</v>
      </c>
      <c r="J61" s="24" t="s">
        <v>90</v>
      </c>
    </row>
    <row r="62" spans="1:10" x14ac:dyDescent="0.25">
      <c r="A62" s="6" t="s">
        <v>416</v>
      </c>
      <c r="B62" s="7">
        <v>6</v>
      </c>
      <c r="C62" s="7"/>
      <c r="D62" s="7">
        <v>6</v>
      </c>
      <c r="I62" s="24" t="s">
        <v>150</v>
      </c>
      <c r="J62" s="24" t="s">
        <v>90</v>
      </c>
    </row>
    <row r="63" spans="1:10" x14ac:dyDescent="0.25">
      <c r="A63" s="6" t="s">
        <v>422</v>
      </c>
      <c r="B63" s="7">
        <v>2</v>
      </c>
      <c r="C63" s="7"/>
      <c r="D63" s="7">
        <v>2</v>
      </c>
      <c r="I63" s="24" t="s">
        <v>151</v>
      </c>
      <c r="J63" s="24" t="s">
        <v>90</v>
      </c>
    </row>
    <row r="64" spans="1:10" x14ac:dyDescent="0.25">
      <c r="A64" s="6" t="s">
        <v>424</v>
      </c>
      <c r="B64" s="7">
        <v>1</v>
      </c>
      <c r="C64" s="7"/>
      <c r="D64" s="7">
        <v>1</v>
      </c>
      <c r="I64" s="24" t="s">
        <v>152</v>
      </c>
      <c r="J64" s="24" t="s">
        <v>90</v>
      </c>
    </row>
    <row r="65" spans="1:10" x14ac:dyDescent="0.25">
      <c r="A65" s="6" t="s">
        <v>45</v>
      </c>
      <c r="B65" s="7">
        <v>206</v>
      </c>
      <c r="C65" s="7"/>
      <c r="D65" s="7">
        <v>206</v>
      </c>
      <c r="I65" s="24" t="s">
        <v>153</v>
      </c>
      <c r="J65" s="24" t="s">
        <v>90</v>
      </c>
    </row>
    <row r="66" spans="1:10" x14ac:dyDescent="0.25">
      <c r="A66" s="6" t="s">
        <v>46</v>
      </c>
      <c r="B66" s="7">
        <v>28</v>
      </c>
      <c r="C66" s="7"/>
      <c r="D66" s="7">
        <v>28</v>
      </c>
      <c r="I66" s="24" t="s">
        <v>154</v>
      </c>
      <c r="J66" s="24" t="s">
        <v>90</v>
      </c>
    </row>
    <row r="67" spans="1:10" x14ac:dyDescent="0.25">
      <c r="A67" s="6" t="s">
        <v>48</v>
      </c>
      <c r="B67" s="7">
        <v>24</v>
      </c>
      <c r="C67" s="7"/>
      <c r="D67" s="7">
        <v>24</v>
      </c>
      <c r="I67" s="24" t="s">
        <v>155</v>
      </c>
      <c r="J67" s="24" t="s">
        <v>90</v>
      </c>
    </row>
    <row r="68" spans="1:10" x14ac:dyDescent="0.25">
      <c r="A68" s="6" t="s">
        <v>415</v>
      </c>
      <c r="B68" s="7">
        <v>1</v>
      </c>
      <c r="C68" s="7"/>
      <c r="D68" s="7">
        <v>1</v>
      </c>
      <c r="I68" s="24" t="s">
        <v>156</v>
      </c>
      <c r="J68" s="24" t="s">
        <v>90</v>
      </c>
    </row>
    <row r="69" spans="1:10" x14ac:dyDescent="0.25">
      <c r="A69" s="14" t="s">
        <v>55</v>
      </c>
      <c r="B69" s="25">
        <v>23</v>
      </c>
      <c r="C69" s="25"/>
      <c r="D69" s="25">
        <v>23</v>
      </c>
      <c r="I69" s="24" t="s">
        <v>157</v>
      </c>
      <c r="J69" s="24" t="s">
        <v>90</v>
      </c>
    </row>
    <row r="70" spans="1:10" x14ac:dyDescent="0.25">
      <c r="A70" s="6" t="s">
        <v>84</v>
      </c>
      <c r="B70" s="7">
        <v>21</v>
      </c>
      <c r="C70" s="7"/>
      <c r="D70" s="7">
        <v>21</v>
      </c>
      <c r="I70" s="24" t="s">
        <v>158</v>
      </c>
      <c r="J70" s="24" t="s">
        <v>90</v>
      </c>
    </row>
    <row r="71" spans="1:10" x14ac:dyDescent="0.25">
      <c r="A71" s="6" t="s">
        <v>47</v>
      </c>
      <c r="B71" s="7">
        <v>24</v>
      </c>
      <c r="C71" s="7"/>
      <c r="D71" s="7">
        <v>24</v>
      </c>
      <c r="I71" s="24" t="s">
        <v>159</v>
      </c>
      <c r="J71" s="24" t="s">
        <v>90</v>
      </c>
    </row>
    <row r="72" spans="1:10" x14ac:dyDescent="0.25">
      <c r="A72" s="6" t="s">
        <v>353</v>
      </c>
      <c r="B72" s="7">
        <v>15</v>
      </c>
      <c r="C72" s="7"/>
      <c r="D72" s="7">
        <v>15</v>
      </c>
      <c r="I72" s="24" t="s">
        <v>160</v>
      </c>
      <c r="J72" s="24" t="s">
        <v>90</v>
      </c>
    </row>
    <row r="73" spans="1:10" x14ac:dyDescent="0.25">
      <c r="A73" s="6" t="s">
        <v>49</v>
      </c>
      <c r="B73" s="7">
        <v>24</v>
      </c>
      <c r="C73" s="7"/>
      <c r="D73" s="7">
        <v>24</v>
      </c>
      <c r="I73" s="24" t="s">
        <v>161</v>
      </c>
      <c r="J73" s="24" t="s">
        <v>90</v>
      </c>
    </row>
    <row r="74" spans="1:10" x14ac:dyDescent="0.25">
      <c r="A74" s="6" t="s">
        <v>354</v>
      </c>
      <c r="B74" s="7">
        <v>24</v>
      </c>
      <c r="C74" s="7"/>
      <c r="D74" s="7">
        <v>24</v>
      </c>
      <c r="I74" s="24" t="s">
        <v>162</v>
      </c>
      <c r="J74" s="24" t="s">
        <v>90</v>
      </c>
    </row>
    <row r="75" spans="1:10" x14ac:dyDescent="0.25">
      <c r="A75" s="6" t="s">
        <v>355</v>
      </c>
      <c r="B75" s="7">
        <v>16</v>
      </c>
      <c r="C75" s="7"/>
      <c r="D75" s="7">
        <v>16</v>
      </c>
      <c r="I75" s="24" t="s">
        <v>163</v>
      </c>
      <c r="J75" s="24" t="s">
        <v>90</v>
      </c>
    </row>
    <row r="76" spans="1:10" x14ac:dyDescent="0.25">
      <c r="A76" s="6" t="s">
        <v>397</v>
      </c>
      <c r="B76" s="7">
        <v>1</v>
      </c>
      <c r="C76" s="7"/>
      <c r="D76" s="7">
        <v>1</v>
      </c>
      <c r="I76" s="24" t="s">
        <v>164</v>
      </c>
      <c r="J76" s="24" t="s">
        <v>90</v>
      </c>
    </row>
    <row r="77" spans="1:10" x14ac:dyDescent="0.25">
      <c r="A77" s="6" t="s">
        <v>408</v>
      </c>
      <c r="B77" s="7">
        <v>1</v>
      </c>
      <c r="C77" s="7"/>
      <c r="D77" s="7">
        <v>1</v>
      </c>
      <c r="I77" s="24" t="s">
        <v>165</v>
      </c>
      <c r="J77" s="24" t="s">
        <v>90</v>
      </c>
    </row>
    <row r="78" spans="1:10" x14ac:dyDescent="0.25">
      <c r="A78" s="6" t="s">
        <v>417</v>
      </c>
      <c r="B78" s="7">
        <v>2</v>
      </c>
      <c r="C78" s="7"/>
      <c r="D78" s="7">
        <v>2</v>
      </c>
      <c r="I78" s="24" t="s">
        <v>166</v>
      </c>
      <c r="J78" s="24" t="s">
        <v>90</v>
      </c>
    </row>
    <row r="79" spans="1:10" x14ac:dyDescent="0.25">
      <c r="A79" s="6" t="s">
        <v>420</v>
      </c>
      <c r="B79" s="7">
        <v>1</v>
      </c>
      <c r="C79" s="7"/>
      <c r="D79" s="7">
        <v>1</v>
      </c>
      <c r="I79" s="24" t="s">
        <v>167</v>
      </c>
      <c r="J79" s="24" t="s">
        <v>90</v>
      </c>
    </row>
    <row r="80" spans="1:10" x14ac:dyDescent="0.25">
      <c r="A80" s="6" t="s">
        <v>423</v>
      </c>
      <c r="B80" s="7">
        <v>1</v>
      </c>
      <c r="C80" s="7"/>
      <c r="D80" s="7">
        <v>1</v>
      </c>
      <c r="I80" s="24" t="s">
        <v>168</v>
      </c>
      <c r="J80" s="24" t="s">
        <v>90</v>
      </c>
    </row>
    <row r="81" spans="1:10" x14ac:dyDescent="0.25">
      <c r="A81" s="6" t="s">
        <v>34</v>
      </c>
      <c r="B81" s="7">
        <v>247</v>
      </c>
      <c r="C81" s="7"/>
      <c r="D81" s="7">
        <v>247</v>
      </c>
      <c r="I81" s="24" t="s">
        <v>169</v>
      </c>
      <c r="J81" s="24" t="s">
        <v>90</v>
      </c>
    </row>
    <row r="82" spans="1:10" x14ac:dyDescent="0.25">
      <c r="A82" s="14" t="s">
        <v>35</v>
      </c>
      <c r="B82" s="25">
        <v>29</v>
      </c>
      <c r="C82" s="25"/>
      <c r="D82" s="25">
        <v>29</v>
      </c>
      <c r="I82" s="24" t="s">
        <v>170</v>
      </c>
      <c r="J82" s="24" t="s">
        <v>90</v>
      </c>
    </row>
    <row r="83" spans="1:10" x14ac:dyDescent="0.25">
      <c r="A83" s="6" t="s">
        <v>44</v>
      </c>
      <c r="B83" s="7">
        <v>19</v>
      </c>
      <c r="C83" s="7"/>
      <c r="D83" s="7">
        <v>19</v>
      </c>
      <c r="I83" s="24" t="s">
        <v>171</v>
      </c>
      <c r="J83" s="24" t="s">
        <v>90</v>
      </c>
    </row>
    <row r="84" spans="1:10" x14ac:dyDescent="0.25">
      <c r="A84" s="6" t="s">
        <v>36</v>
      </c>
      <c r="B84" s="7">
        <v>32</v>
      </c>
      <c r="C84" s="7"/>
      <c r="D84" s="7">
        <v>32</v>
      </c>
      <c r="I84" s="24" t="s">
        <v>172</v>
      </c>
      <c r="J84" s="24" t="s">
        <v>90</v>
      </c>
    </row>
    <row r="85" spans="1:10" x14ac:dyDescent="0.25">
      <c r="A85" s="6" t="s">
        <v>37</v>
      </c>
      <c r="B85" s="7">
        <v>27</v>
      </c>
      <c r="C85" s="7"/>
      <c r="D85" s="7">
        <v>27</v>
      </c>
      <c r="I85" s="24" t="s">
        <v>173</v>
      </c>
      <c r="J85" s="24" t="s">
        <v>90</v>
      </c>
    </row>
    <row r="86" spans="1:10" x14ac:dyDescent="0.25">
      <c r="A86" s="6" t="s">
        <v>56</v>
      </c>
      <c r="B86" s="7">
        <v>25</v>
      </c>
      <c r="C86" s="7"/>
      <c r="D86" s="7">
        <v>25</v>
      </c>
      <c r="I86" s="24" t="s">
        <v>174</v>
      </c>
      <c r="J86" s="24" t="s">
        <v>90</v>
      </c>
    </row>
    <row r="87" spans="1:10" x14ac:dyDescent="0.25">
      <c r="A87" s="6" t="s">
        <v>43</v>
      </c>
      <c r="B87" s="7">
        <v>25</v>
      </c>
      <c r="C87" s="7"/>
      <c r="D87" s="7">
        <v>25</v>
      </c>
      <c r="I87" s="24" t="s">
        <v>175</v>
      </c>
      <c r="J87" s="24" t="s">
        <v>90</v>
      </c>
    </row>
    <row r="88" spans="1:10" x14ac:dyDescent="0.25">
      <c r="A88" s="6" t="s">
        <v>50</v>
      </c>
      <c r="B88" s="7">
        <v>23</v>
      </c>
      <c r="C88" s="7"/>
      <c r="D88" s="7">
        <v>23</v>
      </c>
      <c r="I88" s="24" t="s">
        <v>176</v>
      </c>
      <c r="J88" s="24" t="s">
        <v>90</v>
      </c>
    </row>
    <row r="89" spans="1:10" x14ac:dyDescent="0.25">
      <c r="A89" s="6" t="s">
        <v>319</v>
      </c>
      <c r="B89" s="7">
        <v>29</v>
      </c>
      <c r="C89" s="7"/>
      <c r="D89" s="7">
        <v>29</v>
      </c>
      <c r="I89" s="24" t="s">
        <v>177</v>
      </c>
      <c r="J89" s="24" t="s">
        <v>90</v>
      </c>
    </row>
    <row r="90" spans="1:10" x14ac:dyDescent="0.25">
      <c r="A90" s="6" t="s">
        <v>324</v>
      </c>
      <c r="B90" s="7">
        <v>27</v>
      </c>
      <c r="C90" s="7"/>
      <c r="D90" s="7">
        <v>27</v>
      </c>
      <c r="I90" s="24" t="s">
        <v>178</v>
      </c>
      <c r="J90" s="24" t="s">
        <v>90</v>
      </c>
    </row>
    <row r="91" spans="1:10" x14ac:dyDescent="0.25">
      <c r="A91" s="6" t="s">
        <v>374</v>
      </c>
      <c r="B91" s="7">
        <v>1</v>
      </c>
      <c r="C91" s="7"/>
      <c r="D91" s="7">
        <v>1</v>
      </c>
      <c r="I91" s="24" t="s">
        <v>179</v>
      </c>
      <c r="J91" s="24" t="s">
        <v>90</v>
      </c>
    </row>
    <row r="92" spans="1:10" x14ac:dyDescent="0.25">
      <c r="A92" t="s">
        <v>375</v>
      </c>
      <c r="B92">
        <v>6</v>
      </c>
      <c r="D92">
        <v>6</v>
      </c>
      <c r="I92" s="24" t="s">
        <v>180</v>
      </c>
      <c r="J92" s="24" t="s">
        <v>90</v>
      </c>
    </row>
    <row r="93" spans="1:10" x14ac:dyDescent="0.25">
      <c r="A93" t="s">
        <v>404</v>
      </c>
      <c r="B93">
        <v>1</v>
      </c>
      <c r="D93">
        <v>1</v>
      </c>
      <c r="I93" s="24" t="s">
        <v>181</v>
      </c>
      <c r="J93" s="24" t="s">
        <v>90</v>
      </c>
    </row>
    <row r="94" spans="1:10" x14ac:dyDescent="0.25">
      <c r="A94" t="s">
        <v>418</v>
      </c>
      <c r="B94">
        <v>1</v>
      </c>
      <c r="D94">
        <v>1</v>
      </c>
      <c r="I94" s="24" t="s">
        <v>182</v>
      </c>
      <c r="J94" s="24" t="s">
        <v>90</v>
      </c>
    </row>
    <row r="95" spans="1:10" x14ac:dyDescent="0.25">
      <c r="A95" t="s">
        <v>409</v>
      </c>
      <c r="B95">
        <v>1</v>
      </c>
      <c r="D95">
        <v>1</v>
      </c>
      <c r="I95" s="24" t="s">
        <v>183</v>
      </c>
      <c r="J95" s="24" t="s">
        <v>90</v>
      </c>
    </row>
    <row r="96" spans="1:10" x14ac:dyDescent="0.25">
      <c r="A96" t="s">
        <v>419</v>
      </c>
      <c r="B96">
        <v>1</v>
      </c>
      <c r="D96">
        <v>1</v>
      </c>
      <c r="I96" s="24" t="s">
        <v>184</v>
      </c>
      <c r="J96" s="24" t="s">
        <v>90</v>
      </c>
    </row>
    <row r="97" spans="1:10" x14ac:dyDescent="0.25">
      <c r="A97" t="s">
        <v>69</v>
      </c>
      <c r="B97">
        <v>227</v>
      </c>
      <c r="C97">
        <v>4</v>
      </c>
      <c r="D97">
        <v>231</v>
      </c>
      <c r="I97" s="24" t="s">
        <v>185</v>
      </c>
      <c r="J97" s="24" t="s">
        <v>90</v>
      </c>
    </row>
    <row r="98" spans="1:10" x14ac:dyDescent="0.25">
      <c r="A98" t="s">
        <v>421</v>
      </c>
      <c r="B98">
        <v>3</v>
      </c>
      <c r="D98">
        <v>3</v>
      </c>
      <c r="I98" s="24" t="s">
        <v>186</v>
      </c>
      <c r="J98" s="24" t="s">
        <v>90</v>
      </c>
    </row>
    <row r="99" spans="1:10" x14ac:dyDescent="0.25">
      <c r="A99" t="s">
        <v>410</v>
      </c>
      <c r="B99">
        <v>3</v>
      </c>
      <c r="D99">
        <v>3</v>
      </c>
      <c r="I99" s="24" t="s">
        <v>187</v>
      </c>
      <c r="J99" s="24" t="s">
        <v>90</v>
      </c>
    </row>
    <row r="100" spans="1:10" x14ac:dyDescent="0.25">
      <c r="A100" t="s">
        <v>72</v>
      </c>
      <c r="B100">
        <v>30</v>
      </c>
      <c r="C100">
        <v>1</v>
      </c>
      <c r="D100">
        <v>31</v>
      </c>
      <c r="I100" s="24" t="s">
        <v>188</v>
      </c>
      <c r="J100" s="24" t="s">
        <v>90</v>
      </c>
    </row>
    <row r="101" spans="1:10" x14ac:dyDescent="0.25">
      <c r="A101" t="s">
        <v>74</v>
      </c>
      <c r="B101">
        <v>28</v>
      </c>
      <c r="D101">
        <v>28</v>
      </c>
      <c r="I101" s="24" t="s">
        <v>189</v>
      </c>
      <c r="J101" s="24" t="s">
        <v>90</v>
      </c>
    </row>
    <row r="102" spans="1:10" x14ac:dyDescent="0.25">
      <c r="A102" t="s">
        <v>378</v>
      </c>
      <c r="B102">
        <v>1</v>
      </c>
      <c r="D102">
        <v>1</v>
      </c>
      <c r="I102" s="24" t="s">
        <v>190</v>
      </c>
      <c r="J102" s="24" t="s">
        <v>90</v>
      </c>
    </row>
    <row r="103" spans="1:10" x14ac:dyDescent="0.25">
      <c r="A103" t="s">
        <v>73</v>
      </c>
      <c r="B103">
        <v>28</v>
      </c>
      <c r="D103">
        <v>28</v>
      </c>
      <c r="I103" s="24" t="s">
        <v>191</v>
      </c>
      <c r="J103" s="24" t="s">
        <v>90</v>
      </c>
    </row>
    <row r="104" spans="1:10" x14ac:dyDescent="0.25">
      <c r="A104" t="s">
        <v>356</v>
      </c>
      <c r="B104">
        <v>1</v>
      </c>
      <c r="D104">
        <v>1</v>
      </c>
      <c r="I104" s="24" t="s">
        <v>192</v>
      </c>
      <c r="J104" s="24" t="s">
        <v>90</v>
      </c>
    </row>
    <row r="105" spans="1:10" x14ac:dyDescent="0.25">
      <c r="A105" t="s">
        <v>88</v>
      </c>
      <c r="B105">
        <v>1</v>
      </c>
      <c r="D105">
        <v>1</v>
      </c>
      <c r="I105" s="24" t="s">
        <v>193</v>
      </c>
      <c r="J105" s="24" t="s">
        <v>90</v>
      </c>
    </row>
    <row r="106" spans="1:10" x14ac:dyDescent="0.25">
      <c r="A106" t="s">
        <v>394</v>
      </c>
      <c r="B106">
        <v>2</v>
      </c>
      <c r="D106">
        <v>2</v>
      </c>
      <c r="I106" s="34" t="s">
        <v>194</v>
      </c>
      <c r="J106" s="24" t="s">
        <v>90</v>
      </c>
    </row>
    <row r="107" spans="1:10" x14ac:dyDescent="0.25">
      <c r="A107" t="s">
        <v>70</v>
      </c>
      <c r="B107">
        <v>23</v>
      </c>
      <c r="D107">
        <v>23</v>
      </c>
      <c r="I107" s="34" t="s">
        <v>195</v>
      </c>
      <c r="J107" s="24" t="s">
        <v>90</v>
      </c>
    </row>
    <row r="108" spans="1:10" x14ac:dyDescent="0.25">
      <c r="A108" t="s">
        <v>87</v>
      </c>
      <c r="B108">
        <v>25</v>
      </c>
      <c r="D108">
        <v>25</v>
      </c>
      <c r="I108" s="24" t="s">
        <v>196</v>
      </c>
      <c r="J108" s="24" t="s">
        <v>90</v>
      </c>
    </row>
    <row r="109" spans="1:10" x14ac:dyDescent="0.25">
      <c r="A109" t="s">
        <v>71</v>
      </c>
      <c r="B109">
        <v>18</v>
      </c>
      <c r="C109">
        <v>3</v>
      </c>
      <c r="D109">
        <v>21</v>
      </c>
      <c r="I109" s="24" t="s">
        <v>129</v>
      </c>
      <c r="J109" s="24" t="s">
        <v>197</v>
      </c>
    </row>
    <row r="110" spans="1:10" x14ac:dyDescent="0.25">
      <c r="A110" t="s">
        <v>325</v>
      </c>
      <c r="B110">
        <v>28</v>
      </c>
      <c r="D110">
        <v>28</v>
      </c>
      <c r="I110" s="24" t="s">
        <v>198</v>
      </c>
      <c r="J110" s="24" t="s">
        <v>197</v>
      </c>
    </row>
    <row r="111" spans="1:10" x14ac:dyDescent="0.25">
      <c r="A111" t="s">
        <v>427</v>
      </c>
      <c r="B111">
        <v>1</v>
      </c>
      <c r="D111">
        <v>1</v>
      </c>
      <c r="I111" s="24" t="s">
        <v>199</v>
      </c>
      <c r="J111" s="24" t="s">
        <v>197</v>
      </c>
    </row>
    <row r="112" spans="1:10" x14ac:dyDescent="0.25">
      <c r="A112" t="s">
        <v>357</v>
      </c>
      <c r="B112">
        <v>29</v>
      </c>
      <c r="D112">
        <v>29</v>
      </c>
      <c r="I112" s="24" t="s">
        <v>200</v>
      </c>
      <c r="J112" s="24" t="s">
        <v>197</v>
      </c>
    </row>
    <row r="113" spans="1:10" x14ac:dyDescent="0.25">
      <c r="A113" t="s">
        <v>379</v>
      </c>
      <c r="B113">
        <v>1</v>
      </c>
      <c r="D113">
        <v>1</v>
      </c>
      <c r="I113" s="24" t="s">
        <v>201</v>
      </c>
      <c r="J113" s="24" t="s">
        <v>197</v>
      </c>
    </row>
    <row r="114" spans="1:10" x14ac:dyDescent="0.25">
      <c r="A114" t="s">
        <v>405</v>
      </c>
      <c r="B114">
        <v>3</v>
      </c>
      <c r="D114">
        <v>3</v>
      </c>
      <c r="I114" s="24" t="s">
        <v>202</v>
      </c>
      <c r="J114" s="24" t="s">
        <v>197</v>
      </c>
    </row>
    <row r="115" spans="1:10" x14ac:dyDescent="0.25">
      <c r="A115" t="s">
        <v>430</v>
      </c>
      <c r="B115">
        <v>1</v>
      </c>
      <c r="D115">
        <v>1</v>
      </c>
      <c r="I115" s="24" t="s">
        <v>203</v>
      </c>
      <c r="J115" s="24" t="s">
        <v>197</v>
      </c>
    </row>
    <row r="116" spans="1:10" x14ac:dyDescent="0.25">
      <c r="A116" t="s">
        <v>431</v>
      </c>
      <c r="B116">
        <v>1</v>
      </c>
      <c r="D116">
        <v>1</v>
      </c>
      <c r="I116" s="24" t="s">
        <v>204</v>
      </c>
      <c r="J116" s="24" t="s">
        <v>197</v>
      </c>
    </row>
    <row r="117" spans="1:10" x14ac:dyDescent="0.25">
      <c r="A117" t="s">
        <v>380</v>
      </c>
      <c r="B117">
        <v>190</v>
      </c>
      <c r="C117">
        <v>14</v>
      </c>
      <c r="D117">
        <v>204</v>
      </c>
      <c r="I117" s="24" t="s">
        <v>205</v>
      </c>
      <c r="J117" s="24" t="s">
        <v>197</v>
      </c>
    </row>
    <row r="118" spans="1:10" x14ac:dyDescent="0.25">
      <c r="A118" t="s">
        <v>398</v>
      </c>
      <c r="B118">
        <v>1</v>
      </c>
      <c r="D118">
        <v>1</v>
      </c>
      <c r="I118" s="24" t="s">
        <v>206</v>
      </c>
      <c r="J118" s="24" t="s">
        <v>197</v>
      </c>
    </row>
    <row r="119" spans="1:10" x14ac:dyDescent="0.25">
      <c r="A119" t="s">
        <v>429</v>
      </c>
      <c r="B119">
        <v>1</v>
      </c>
      <c r="D119">
        <v>1</v>
      </c>
      <c r="I119" s="24" t="s">
        <v>168</v>
      </c>
      <c r="J119" s="24" t="s">
        <v>197</v>
      </c>
    </row>
    <row r="120" spans="1:10" x14ac:dyDescent="0.25">
      <c r="A120" t="s">
        <v>426</v>
      </c>
      <c r="B120">
        <v>1</v>
      </c>
      <c r="D120">
        <v>1</v>
      </c>
      <c r="I120" s="24" t="s">
        <v>207</v>
      </c>
      <c r="J120" s="24" t="s">
        <v>197</v>
      </c>
    </row>
    <row r="121" spans="1:10" x14ac:dyDescent="0.25">
      <c r="A121" t="s">
        <v>411</v>
      </c>
      <c r="B121">
        <v>1</v>
      </c>
      <c r="D121">
        <v>1</v>
      </c>
      <c r="I121" s="24" t="s">
        <v>208</v>
      </c>
      <c r="J121" s="24" t="s">
        <v>197</v>
      </c>
    </row>
    <row r="122" spans="1:10" x14ac:dyDescent="0.25">
      <c r="A122" t="s">
        <v>381</v>
      </c>
      <c r="B122">
        <v>23</v>
      </c>
      <c r="C122">
        <v>2</v>
      </c>
      <c r="D122">
        <v>25</v>
      </c>
      <c r="I122" s="24" t="s">
        <v>170</v>
      </c>
      <c r="J122" s="24" t="s">
        <v>197</v>
      </c>
    </row>
    <row r="123" spans="1:10" x14ac:dyDescent="0.25">
      <c r="A123" t="s">
        <v>382</v>
      </c>
      <c r="B123">
        <v>20</v>
      </c>
      <c r="C123">
        <v>3</v>
      </c>
      <c r="D123">
        <v>23</v>
      </c>
      <c r="I123" s="24" t="s">
        <v>209</v>
      </c>
      <c r="J123" s="24" t="s">
        <v>197</v>
      </c>
    </row>
    <row r="124" spans="1:10" x14ac:dyDescent="0.25">
      <c r="A124" t="s">
        <v>383</v>
      </c>
      <c r="B124">
        <v>29</v>
      </c>
      <c r="C124">
        <v>1</v>
      </c>
      <c r="D124">
        <v>30</v>
      </c>
      <c r="I124" s="24" t="s">
        <v>210</v>
      </c>
      <c r="J124" s="24" t="s">
        <v>197</v>
      </c>
    </row>
    <row r="125" spans="1:10" x14ac:dyDescent="0.25">
      <c r="A125" t="s">
        <v>384</v>
      </c>
      <c r="B125">
        <v>28</v>
      </c>
      <c r="C125">
        <v>1</v>
      </c>
      <c r="D125">
        <v>29</v>
      </c>
      <c r="I125" s="24" t="s">
        <v>211</v>
      </c>
      <c r="J125" s="24" t="s">
        <v>197</v>
      </c>
    </row>
    <row r="126" spans="1:10" x14ac:dyDescent="0.25">
      <c r="A126" t="s">
        <v>385</v>
      </c>
      <c r="B126">
        <v>23</v>
      </c>
      <c r="D126">
        <v>23</v>
      </c>
      <c r="I126" s="24" t="s">
        <v>212</v>
      </c>
      <c r="J126" s="24" t="s">
        <v>197</v>
      </c>
    </row>
    <row r="127" spans="1:10" x14ac:dyDescent="0.25">
      <c r="A127" t="s">
        <v>386</v>
      </c>
      <c r="B127">
        <v>23</v>
      </c>
      <c r="C127">
        <v>2</v>
      </c>
      <c r="D127">
        <v>25</v>
      </c>
      <c r="I127" s="24" t="s">
        <v>173</v>
      </c>
      <c r="J127" s="24" t="s">
        <v>197</v>
      </c>
    </row>
    <row r="128" spans="1:10" x14ac:dyDescent="0.25">
      <c r="A128" t="s">
        <v>387</v>
      </c>
      <c r="B128">
        <v>13</v>
      </c>
      <c r="C128">
        <v>1</v>
      </c>
      <c r="D128">
        <v>14</v>
      </c>
      <c r="I128" s="24" t="s">
        <v>213</v>
      </c>
      <c r="J128" s="24" t="s">
        <v>197</v>
      </c>
    </row>
    <row r="129" spans="1:10" x14ac:dyDescent="0.25">
      <c r="A129" t="s">
        <v>388</v>
      </c>
      <c r="B129">
        <v>10</v>
      </c>
      <c r="C129">
        <v>4</v>
      </c>
      <c r="D129">
        <v>14</v>
      </c>
      <c r="I129" s="24" t="s">
        <v>214</v>
      </c>
      <c r="J129" s="24" t="s">
        <v>197</v>
      </c>
    </row>
    <row r="130" spans="1:10" x14ac:dyDescent="0.25">
      <c r="A130" t="s">
        <v>393</v>
      </c>
      <c r="B130">
        <v>11</v>
      </c>
      <c r="D130">
        <v>11</v>
      </c>
      <c r="I130" s="24" t="s">
        <v>215</v>
      </c>
      <c r="J130" s="24" t="s">
        <v>197</v>
      </c>
    </row>
    <row r="131" spans="1:10" x14ac:dyDescent="0.25">
      <c r="A131" t="s">
        <v>399</v>
      </c>
      <c r="B131">
        <v>2</v>
      </c>
      <c r="D131">
        <v>2</v>
      </c>
      <c r="I131" s="24" t="s">
        <v>216</v>
      </c>
      <c r="J131" s="24" t="s">
        <v>197</v>
      </c>
    </row>
    <row r="132" spans="1:10" x14ac:dyDescent="0.25">
      <c r="A132" t="s">
        <v>418</v>
      </c>
      <c r="B132">
        <v>3</v>
      </c>
      <c r="D132">
        <v>3</v>
      </c>
      <c r="I132" s="24" t="s">
        <v>217</v>
      </c>
      <c r="J132" s="24" t="s">
        <v>197</v>
      </c>
    </row>
    <row r="133" spans="1:10" x14ac:dyDescent="0.25">
      <c r="A133" t="s">
        <v>412</v>
      </c>
      <c r="B133">
        <v>1</v>
      </c>
      <c r="D133">
        <v>1</v>
      </c>
      <c r="I133" s="24" t="s">
        <v>218</v>
      </c>
      <c r="J133" s="24" t="s">
        <v>197</v>
      </c>
    </row>
    <row r="134" spans="1:10" x14ac:dyDescent="0.25">
      <c r="A134" t="s">
        <v>322</v>
      </c>
      <c r="B134">
        <v>257</v>
      </c>
      <c r="C134">
        <v>3</v>
      </c>
      <c r="D134">
        <v>260</v>
      </c>
      <c r="I134" s="24" t="s">
        <v>219</v>
      </c>
      <c r="J134" s="24" t="s">
        <v>197</v>
      </c>
    </row>
    <row r="135" spans="1:10" x14ac:dyDescent="0.25">
      <c r="A135" t="s">
        <v>326</v>
      </c>
      <c r="B135">
        <v>24</v>
      </c>
      <c r="C135">
        <v>1</v>
      </c>
      <c r="D135">
        <v>25</v>
      </c>
      <c r="I135" s="24" t="s">
        <v>220</v>
      </c>
      <c r="J135" s="24" t="s">
        <v>197</v>
      </c>
    </row>
    <row r="136" spans="1:10" x14ac:dyDescent="0.25">
      <c r="A136" t="s">
        <v>327</v>
      </c>
      <c r="B136">
        <v>22</v>
      </c>
      <c r="C136">
        <v>2</v>
      </c>
      <c r="D136">
        <v>24</v>
      </c>
      <c r="I136" s="24" t="s">
        <v>221</v>
      </c>
      <c r="J136" s="24" t="s">
        <v>197</v>
      </c>
    </row>
    <row r="137" spans="1:10" x14ac:dyDescent="0.25">
      <c r="A137" t="s">
        <v>328</v>
      </c>
      <c r="B137">
        <v>27</v>
      </c>
      <c r="D137">
        <v>27</v>
      </c>
      <c r="I137" s="24" t="s">
        <v>222</v>
      </c>
      <c r="J137" s="24" t="s">
        <v>197</v>
      </c>
    </row>
    <row r="138" spans="1:10" x14ac:dyDescent="0.25">
      <c r="A138" t="s">
        <v>329</v>
      </c>
      <c r="B138">
        <v>25</v>
      </c>
      <c r="D138">
        <v>25</v>
      </c>
      <c r="I138" s="24" t="s">
        <v>223</v>
      </c>
      <c r="J138" s="24" t="s">
        <v>197</v>
      </c>
    </row>
    <row r="139" spans="1:10" x14ac:dyDescent="0.25">
      <c r="A139" t="s">
        <v>330</v>
      </c>
      <c r="B139">
        <v>30</v>
      </c>
      <c r="D139">
        <v>30</v>
      </c>
      <c r="I139" s="24" t="s">
        <v>224</v>
      </c>
      <c r="J139" s="24" t="s">
        <v>197</v>
      </c>
    </row>
    <row r="140" spans="1:10" x14ac:dyDescent="0.25">
      <c r="A140" t="s">
        <v>331</v>
      </c>
      <c r="B140">
        <v>25</v>
      </c>
      <c r="D140">
        <v>25</v>
      </c>
      <c r="I140" s="24" t="s">
        <v>225</v>
      </c>
      <c r="J140" s="24" t="s">
        <v>197</v>
      </c>
    </row>
    <row r="141" spans="1:10" x14ac:dyDescent="0.25">
      <c r="A141" t="s">
        <v>332</v>
      </c>
      <c r="B141">
        <v>28</v>
      </c>
      <c r="D141">
        <v>28</v>
      </c>
      <c r="I141" s="24" t="s">
        <v>226</v>
      </c>
      <c r="J141" s="24" t="s">
        <v>197</v>
      </c>
    </row>
    <row r="142" spans="1:10" x14ac:dyDescent="0.25">
      <c r="A142" t="s">
        <v>333</v>
      </c>
      <c r="B142">
        <v>24</v>
      </c>
      <c r="D142">
        <v>24</v>
      </c>
      <c r="I142" s="24" t="s">
        <v>227</v>
      </c>
      <c r="J142" s="24" t="s">
        <v>197</v>
      </c>
    </row>
    <row r="143" spans="1:10" x14ac:dyDescent="0.25">
      <c r="A143" t="s">
        <v>334</v>
      </c>
      <c r="B143">
        <v>24</v>
      </c>
      <c r="D143">
        <v>24</v>
      </c>
      <c r="I143" s="24" t="s">
        <v>228</v>
      </c>
      <c r="J143" s="24" t="s">
        <v>197</v>
      </c>
    </row>
    <row r="144" spans="1:10" x14ac:dyDescent="0.25">
      <c r="A144" t="s">
        <v>335</v>
      </c>
      <c r="B144">
        <v>28</v>
      </c>
      <c r="D144">
        <v>28</v>
      </c>
      <c r="I144" s="24" t="s">
        <v>229</v>
      </c>
      <c r="J144" s="24" t="s">
        <v>197</v>
      </c>
    </row>
    <row r="145" spans="1:10" x14ac:dyDescent="0.25">
      <c r="A145" t="s">
        <v>358</v>
      </c>
      <c r="B145">
        <v>242</v>
      </c>
      <c r="C145">
        <v>1</v>
      </c>
      <c r="D145">
        <v>243</v>
      </c>
      <c r="I145" s="24" t="s">
        <v>230</v>
      </c>
      <c r="J145" s="24" t="s">
        <v>197</v>
      </c>
    </row>
    <row r="146" spans="1:10" x14ac:dyDescent="0.25">
      <c r="A146" t="s">
        <v>370</v>
      </c>
      <c r="B146">
        <v>3</v>
      </c>
      <c r="D146">
        <v>3</v>
      </c>
      <c r="I146" s="24" t="s">
        <v>231</v>
      </c>
      <c r="J146" s="24" t="s">
        <v>197</v>
      </c>
    </row>
    <row r="147" spans="1:10" x14ac:dyDescent="0.25">
      <c r="A147" t="s">
        <v>359</v>
      </c>
      <c r="B147">
        <v>23</v>
      </c>
      <c r="D147">
        <v>23</v>
      </c>
      <c r="I147" s="24" t="s">
        <v>232</v>
      </c>
      <c r="J147" s="24" t="s">
        <v>197</v>
      </c>
    </row>
    <row r="148" spans="1:10" x14ac:dyDescent="0.25">
      <c r="A148" t="s">
        <v>360</v>
      </c>
      <c r="B148">
        <v>30</v>
      </c>
      <c r="D148">
        <v>30</v>
      </c>
      <c r="I148" s="24" t="s">
        <v>233</v>
      </c>
      <c r="J148" s="24" t="s">
        <v>197</v>
      </c>
    </row>
    <row r="149" spans="1:10" x14ac:dyDescent="0.25">
      <c r="A149" t="s">
        <v>361</v>
      </c>
      <c r="B149">
        <v>28</v>
      </c>
      <c r="D149">
        <v>28</v>
      </c>
      <c r="I149" s="24" t="s">
        <v>234</v>
      </c>
      <c r="J149" s="24" t="s">
        <v>197</v>
      </c>
    </row>
    <row r="150" spans="1:10" x14ac:dyDescent="0.25">
      <c r="A150" t="s">
        <v>362</v>
      </c>
      <c r="B150">
        <v>22</v>
      </c>
      <c r="C150">
        <v>1</v>
      </c>
      <c r="D150">
        <v>23</v>
      </c>
      <c r="I150" s="24" t="s">
        <v>235</v>
      </c>
      <c r="J150" s="24" t="s">
        <v>197</v>
      </c>
    </row>
    <row r="151" spans="1:10" x14ac:dyDescent="0.25">
      <c r="A151" t="s">
        <v>363</v>
      </c>
      <c r="B151">
        <v>31</v>
      </c>
      <c r="D151">
        <v>31</v>
      </c>
      <c r="I151" s="24" t="s">
        <v>236</v>
      </c>
      <c r="J151" s="24" t="s">
        <v>197</v>
      </c>
    </row>
    <row r="152" spans="1:10" x14ac:dyDescent="0.25">
      <c r="A152" t="s">
        <v>364</v>
      </c>
      <c r="B152">
        <v>29</v>
      </c>
      <c r="D152">
        <v>29</v>
      </c>
      <c r="I152" s="24" t="s">
        <v>237</v>
      </c>
      <c r="J152" s="24" t="s">
        <v>197</v>
      </c>
    </row>
    <row r="153" spans="1:10" x14ac:dyDescent="0.25">
      <c r="A153" t="s">
        <v>400</v>
      </c>
      <c r="B153">
        <v>1</v>
      </c>
      <c r="D153">
        <v>1</v>
      </c>
      <c r="I153" s="24" t="s">
        <v>238</v>
      </c>
      <c r="J153" s="24" t="s">
        <v>197</v>
      </c>
    </row>
    <row r="154" spans="1:10" x14ac:dyDescent="0.25">
      <c r="A154" t="s">
        <v>389</v>
      </c>
      <c r="B154">
        <v>2</v>
      </c>
      <c r="D154">
        <v>2</v>
      </c>
      <c r="I154" s="24" t="s">
        <v>239</v>
      </c>
      <c r="J154" s="24" t="s">
        <v>197</v>
      </c>
    </row>
    <row r="155" spans="1:10" x14ac:dyDescent="0.25">
      <c r="A155" t="s">
        <v>365</v>
      </c>
      <c r="B155">
        <v>23</v>
      </c>
      <c r="D155">
        <v>23</v>
      </c>
      <c r="I155" s="24" t="s">
        <v>86</v>
      </c>
      <c r="J155" s="24" t="s">
        <v>197</v>
      </c>
    </row>
    <row r="156" spans="1:10" x14ac:dyDescent="0.25">
      <c r="A156" t="s">
        <v>366</v>
      </c>
      <c r="B156">
        <v>17</v>
      </c>
      <c r="D156">
        <v>17</v>
      </c>
      <c r="I156" s="24" t="s">
        <v>240</v>
      </c>
      <c r="J156" s="24" t="s">
        <v>197</v>
      </c>
    </row>
    <row r="157" spans="1:10" x14ac:dyDescent="0.25">
      <c r="A157" t="s">
        <v>367</v>
      </c>
      <c r="B157">
        <v>6</v>
      </c>
      <c r="D157">
        <v>6</v>
      </c>
      <c r="I157" s="24" t="s">
        <v>241</v>
      </c>
      <c r="J157" s="24" t="s">
        <v>197</v>
      </c>
    </row>
    <row r="158" spans="1:10" x14ac:dyDescent="0.25">
      <c r="A158" t="s">
        <v>368</v>
      </c>
      <c r="B158">
        <v>25</v>
      </c>
      <c r="D158">
        <v>25</v>
      </c>
      <c r="I158" s="24" t="s">
        <v>242</v>
      </c>
      <c r="J158" s="24" t="s">
        <v>197</v>
      </c>
    </row>
    <row r="159" spans="1:10" x14ac:dyDescent="0.25">
      <c r="A159" t="s">
        <v>401</v>
      </c>
      <c r="B159">
        <v>2</v>
      </c>
      <c r="D159">
        <v>2</v>
      </c>
      <c r="I159" s="24" t="s">
        <v>243</v>
      </c>
      <c r="J159" s="24" t="s">
        <v>197</v>
      </c>
    </row>
    <row r="160" spans="1:10" x14ac:dyDescent="0.25">
      <c r="I160" s="24" t="s">
        <v>244</v>
      </c>
      <c r="J160" s="24" t="s">
        <v>197</v>
      </c>
    </row>
    <row r="161" spans="9:10" x14ac:dyDescent="0.25">
      <c r="I161" s="24" t="s">
        <v>245</v>
      </c>
      <c r="J161" s="24" t="s">
        <v>197</v>
      </c>
    </row>
    <row r="162" spans="9:10" x14ac:dyDescent="0.25">
      <c r="I162" s="24" t="s">
        <v>246</v>
      </c>
      <c r="J162" s="24" t="s">
        <v>197</v>
      </c>
    </row>
    <row r="163" spans="9:10" x14ac:dyDescent="0.25">
      <c r="I163" s="24" t="s">
        <v>247</v>
      </c>
      <c r="J163" s="24" t="s">
        <v>197</v>
      </c>
    </row>
    <row r="164" spans="9:10" x14ac:dyDescent="0.25">
      <c r="I164" s="24" t="s">
        <v>140</v>
      </c>
      <c r="J164" s="24" t="s">
        <v>197</v>
      </c>
    </row>
    <row r="165" spans="9:10" x14ac:dyDescent="0.25">
      <c r="I165" s="24" t="s">
        <v>248</v>
      </c>
      <c r="J165" s="24" t="s">
        <v>197</v>
      </c>
    </row>
    <row r="166" spans="9:10" x14ac:dyDescent="0.25">
      <c r="I166" s="24" t="s">
        <v>143</v>
      </c>
      <c r="J166" s="24" t="s">
        <v>197</v>
      </c>
    </row>
    <row r="167" spans="9:10" x14ac:dyDescent="0.25">
      <c r="I167" s="24" t="s">
        <v>249</v>
      </c>
      <c r="J167" s="24" t="s">
        <v>197</v>
      </c>
    </row>
    <row r="168" spans="9:10" x14ac:dyDescent="0.25">
      <c r="I168" s="24" t="s">
        <v>250</v>
      </c>
      <c r="J168" s="24" t="s">
        <v>197</v>
      </c>
    </row>
    <row r="169" spans="9:10" x14ac:dyDescent="0.25">
      <c r="I169" s="24" t="s">
        <v>251</v>
      </c>
      <c r="J169" s="24" t="s">
        <v>197</v>
      </c>
    </row>
    <row r="170" spans="9:10" x14ac:dyDescent="0.25">
      <c r="I170" s="24" t="s">
        <v>154</v>
      </c>
      <c r="J170" s="24" t="s">
        <v>197</v>
      </c>
    </row>
    <row r="171" spans="9:10" x14ac:dyDescent="0.25">
      <c r="I171" s="24" t="s">
        <v>252</v>
      </c>
      <c r="J171" s="24" t="s">
        <v>197</v>
      </c>
    </row>
    <row r="172" spans="9:10" x14ac:dyDescent="0.25">
      <c r="I172" s="24" t="s">
        <v>157</v>
      </c>
      <c r="J172" s="24" t="s">
        <v>197</v>
      </c>
    </row>
    <row r="173" spans="9:10" x14ac:dyDescent="0.25">
      <c r="I173" s="24" t="s">
        <v>160</v>
      </c>
      <c r="J173" s="24" t="s">
        <v>197</v>
      </c>
    </row>
    <row r="174" spans="9:10" x14ac:dyDescent="0.25">
      <c r="I174" s="24" t="s">
        <v>162</v>
      </c>
      <c r="J174" s="24" t="s">
        <v>197</v>
      </c>
    </row>
    <row r="175" spans="9:10" x14ac:dyDescent="0.25">
      <c r="I175" s="24" t="s">
        <v>253</v>
      </c>
      <c r="J175" s="24" t="s">
        <v>197</v>
      </c>
    </row>
    <row r="176" spans="9:10" x14ac:dyDescent="0.25">
      <c r="I176" s="24" t="s">
        <v>254</v>
      </c>
      <c r="J176" s="24" t="s">
        <v>197</v>
      </c>
    </row>
    <row r="177" spans="9:10" x14ac:dyDescent="0.25">
      <c r="I177" s="24" t="s">
        <v>255</v>
      </c>
      <c r="J177" s="24" t="s">
        <v>197</v>
      </c>
    </row>
    <row r="178" spans="9:10" x14ac:dyDescent="0.25">
      <c r="I178" s="24" t="s">
        <v>189</v>
      </c>
      <c r="J178" s="24" t="s">
        <v>197</v>
      </c>
    </row>
    <row r="179" spans="9:10" x14ac:dyDescent="0.25">
      <c r="I179" s="24" t="s">
        <v>256</v>
      </c>
      <c r="J179" s="24" t="s">
        <v>197</v>
      </c>
    </row>
    <row r="180" spans="9:10" x14ac:dyDescent="0.25">
      <c r="I180" s="24" t="s">
        <v>257</v>
      </c>
      <c r="J180" s="24" t="s">
        <v>197</v>
      </c>
    </row>
    <row r="181" spans="9:10" x14ac:dyDescent="0.25">
      <c r="I181" s="24" t="s">
        <v>258</v>
      </c>
      <c r="J181" s="24" t="s">
        <v>197</v>
      </c>
    </row>
    <row r="182" spans="9:10" x14ac:dyDescent="0.25">
      <c r="I182" s="24" t="s">
        <v>259</v>
      </c>
      <c r="J182" s="24" t="s">
        <v>197</v>
      </c>
    </row>
    <row r="183" spans="9:10" x14ac:dyDescent="0.25">
      <c r="I183" s="24" t="s">
        <v>260</v>
      </c>
      <c r="J183" s="24" t="s">
        <v>197</v>
      </c>
    </row>
    <row r="184" spans="9:10" x14ac:dyDescent="0.25">
      <c r="I184" s="24" t="s">
        <v>261</v>
      </c>
      <c r="J184" s="24" t="s">
        <v>197</v>
      </c>
    </row>
    <row r="185" spans="9:10" x14ac:dyDescent="0.25">
      <c r="I185" s="24" t="s">
        <v>262</v>
      </c>
      <c r="J185" s="24" t="s">
        <v>197</v>
      </c>
    </row>
    <row r="186" spans="9:10" x14ac:dyDescent="0.25">
      <c r="I186" s="24" t="s">
        <v>263</v>
      </c>
      <c r="J186" s="24" t="s">
        <v>197</v>
      </c>
    </row>
    <row r="187" spans="9:10" x14ac:dyDescent="0.25">
      <c r="I187" s="24" t="s">
        <v>196</v>
      </c>
      <c r="J187" s="24" t="s">
        <v>197</v>
      </c>
    </row>
    <row r="188" spans="9:10" x14ac:dyDescent="0.25">
      <c r="I188" s="24" t="s">
        <v>264</v>
      </c>
      <c r="J188" s="24" t="s">
        <v>197</v>
      </c>
    </row>
    <row r="189" spans="9:10" x14ac:dyDescent="0.25">
      <c r="I189" s="24" t="s">
        <v>265</v>
      </c>
      <c r="J189" s="24" t="s">
        <v>197</v>
      </c>
    </row>
    <row r="190" spans="9:10" x14ac:dyDescent="0.25">
      <c r="I190" s="24" t="s">
        <v>266</v>
      </c>
      <c r="J190" s="24" t="s">
        <v>197</v>
      </c>
    </row>
    <row r="191" spans="9:10" x14ac:dyDescent="0.25">
      <c r="I191" s="24" t="s">
        <v>267</v>
      </c>
      <c r="J191" s="24" t="s">
        <v>197</v>
      </c>
    </row>
    <row r="192" spans="9:10" x14ac:dyDescent="0.25">
      <c r="I192" s="24" t="s">
        <v>268</v>
      </c>
      <c r="J192" s="24" t="s">
        <v>197</v>
      </c>
    </row>
    <row r="193" spans="9:10" x14ac:dyDescent="0.25">
      <c r="I193" s="24" t="s">
        <v>164</v>
      </c>
      <c r="J193" s="24" t="s">
        <v>197</v>
      </c>
    </row>
    <row r="194" spans="9:10" x14ac:dyDescent="0.25">
      <c r="I194" s="24" t="s">
        <v>269</v>
      </c>
      <c r="J194" s="24" t="s">
        <v>197</v>
      </c>
    </row>
    <row r="195" spans="9:10" x14ac:dyDescent="0.25">
      <c r="I195" s="24" t="s">
        <v>270</v>
      </c>
      <c r="J195" s="24" t="s">
        <v>197</v>
      </c>
    </row>
    <row r="196" spans="9:10" x14ac:dyDescent="0.25">
      <c r="I196" s="24" t="s">
        <v>271</v>
      </c>
      <c r="J196" s="24" t="s">
        <v>197</v>
      </c>
    </row>
    <row r="197" spans="9:10" x14ac:dyDescent="0.25">
      <c r="I197" s="24" t="s">
        <v>272</v>
      </c>
      <c r="J197" s="24" t="s">
        <v>197</v>
      </c>
    </row>
    <row r="198" spans="9:10" x14ac:dyDescent="0.25">
      <c r="I198" s="24" t="s">
        <v>273</v>
      </c>
      <c r="J198" s="24" t="s">
        <v>197</v>
      </c>
    </row>
    <row r="199" spans="9:10" x14ac:dyDescent="0.25">
      <c r="I199" s="24" t="s">
        <v>274</v>
      </c>
      <c r="J199" s="24" t="s">
        <v>197</v>
      </c>
    </row>
    <row r="200" spans="9:10" x14ac:dyDescent="0.25">
      <c r="I200" s="24" t="s">
        <v>275</v>
      </c>
      <c r="J200" s="24" t="s">
        <v>197</v>
      </c>
    </row>
    <row r="201" spans="9:10" x14ac:dyDescent="0.25">
      <c r="I201" s="24" t="s">
        <v>276</v>
      </c>
      <c r="J201" s="24" t="s">
        <v>197</v>
      </c>
    </row>
    <row r="202" spans="9:10" x14ac:dyDescent="0.25">
      <c r="I202" s="24" t="s">
        <v>277</v>
      </c>
      <c r="J202" s="24" t="s">
        <v>197</v>
      </c>
    </row>
    <row r="203" spans="9:10" x14ac:dyDescent="0.25">
      <c r="I203" s="24" t="s">
        <v>278</v>
      </c>
      <c r="J203" s="24" t="s">
        <v>197</v>
      </c>
    </row>
    <row r="204" spans="9:10" x14ac:dyDescent="0.25">
      <c r="I204" s="24" t="s">
        <v>279</v>
      </c>
      <c r="J204" s="24" t="s">
        <v>197</v>
      </c>
    </row>
    <row r="205" spans="9:10" x14ac:dyDescent="0.25">
      <c r="I205" s="24" t="s">
        <v>280</v>
      </c>
      <c r="J205" s="24" t="s">
        <v>197</v>
      </c>
    </row>
    <row r="206" spans="9:10" x14ac:dyDescent="0.25">
      <c r="I206" s="24" t="s">
        <v>281</v>
      </c>
      <c r="J206" s="24" t="s">
        <v>197</v>
      </c>
    </row>
    <row r="207" spans="9:10" x14ac:dyDescent="0.25">
      <c r="I207" s="24" t="s">
        <v>282</v>
      </c>
      <c r="J207" s="24" t="s">
        <v>197</v>
      </c>
    </row>
    <row r="208" spans="9:10" x14ac:dyDescent="0.25">
      <c r="I208" s="24" t="s">
        <v>152</v>
      </c>
      <c r="J208" s="24" t="s">
        <v>197</v>
      </c>
    </row>
    <row r="209" spans="9:10" x14ac:dyDescent="0.25">
      <c r="I209" s="24" t="s">
        <v>283</v>
      </c>
      <c r="J209" s="24" t="s">
        <v>197</v>
      </c>
    </row>
    <row r="210" spans="9:10" x14ac:dyDescent="0.25">
      <c r="I210" s="24" t="s">
        <v>284</v>
      </c>
      <c r="J210" s="24" t="s">
        <v>197</v>
      </c>
    </row>
    <row r="211" spans="9:10" x14ac:dyDescent="0.25">
      <c r="I211" s="24" t="s">
        <v>285</v>
      </c>
      <c r="J211" s="24" t="s">
        <v>197</v>
      </c>
    </row>
    <row r="212" spans="9:10" x14ac:dyDescent="0.25">
      <c r="I212" s="24" t="s">
        <v>286</v>
      </c>
      <c r="J212" s="24" t="s">
        <v>197</v>
      </c>
    </row>
    <row r="213" spans="9:10" x14ac:dyDescent="0.25">
      <c r="I213" s="24" t="s">
        <v>287</v>
      </c>
      <c r="J213" s="24" t="s">
        <v>197</v>
      </c>
    </row>
    <row r="214" spans="9:10" x14ac:dyDescent="0.25">
      <c r="I214" s="24" t="s">
        <v>288</v>
      </c>
      <c r="J214" s="24" t="s">
        <v>197</v>
      </c>
    </row>
    <row r="215" spans="9:10" x14ac:dyDescent="0.25">
      <c r="I215" s="24" t="s">
        <v>289</v>
      </c>
      <c r="J215" s="24" t="s">
        <v>197</v>
      </c>
    </row>
    <row r="216" spans="9:10" x14ac:dyDescent="0.25">
      <c r="I216" s="24" t="s">
        <v>290</v>
      </c>
      <c r="J216" s="24" t="s">
        <v>197</v>
      </c>
    </row>
    <row r="217" spans="9:10" x14ac:dyDescent="0.25">
      <c r="I217" s="24" t="s">
        <v>291</v>
      </c>
      <c r="J217" s="24" t="s">
        <v>197</v>
      </c>
    </row>
    <row r="218" spans="9:10" x14ac:dyDescent="0.25">
      <c r="I218" s="24" t="s">
        <v>292</v>
      </c>
      <c r="J218" s="24" t="s">
        <v>197</v>
      </c>
    </row>
    <row r="219" spans="9:10" x14ac:dyDescent="0.25">
      <c r="I219" s="24" t="s">
        <v>293</v>
      </c>
      <c r="J219" s="24" t="s">
        <v>197</v>
      </c>
    </row>
    <row r="220" spans="9:10" x14ac:dyDescent="0.25">
      <c r="I220" s="24" t="s">
        <v>294</v>
      </c>
      <c r="J220" s="24" t="s">
        <v>197</v>
      </c>
    </row>
    <row r="221" spans="9:10" x14ac:dyDescent="0.25">
      <c r="I221" s="24" t="s">
        <v>295</v>
      </c>
      <c r="J221" s="24" t="s">
        <v>197</v>
      </c>
    </row>
    <row r="222" spans="9:10" x14ac:dyDescent="0.25">
      <c r="I222" s="24" t="s">
        <v>296</v>
      </c>
      <c r="J222" s="24" t="s">
        <v>197</v>
      </c>
    </row>
    <row r="223" spans="9:10" x14ac:dyDescent="0.25">
      <c r="I223" s="24" t="s">
        <v>297</v>
      </c>
      <c r="J223" s="24" t="s">
        <v>197</v>
      </c>
    </row>
    <row r="224" spans="9:10" x14ac:dyDescent="0.25">
      <c r="I224" s="24" t="s">
        <v>298</v>
      </c>
      <c r="J224" s="24" t="s">
        <v>197</v>
      </c>
    </row>
    <row r="225" spans="9:10" x14ac:dyDescent="0.25">
      <c r="I225" s="24" t="s">
        <v>299</v>
      </c>
      <c r="J225" s="24" t="s">
        <v>197</v>
      </c>
    </row>
    <row r="226" spans="9:10" x14ac:dyDescent="0.25">
      <c r="I226" s="24" t="s">
        <v>300</v>
      </c>
      <c r="J226" s="24" t="s">
        <v>197</v>
      </c>
    </row>
    <row r="227" spans="9:10" x14ac:dyDescent="0.25">
      <c r="I227" s="24" t="s">
        <v>301</v>
      </c>
      <c r="J227" s="24" t="s">
        <v>197</v>
      </c>
    </row>
    <row r="228" spans="9:10" x14ac:dyDescent="0.25">
      <c r="I228" s="24" t="s">
        <v>91</v>
      </c>
      <c r="J228" s="24" t="s">
        <v>197</v>
      </c>
    </row>
    <row r="229" spans="9:10" x14ac:dyDescent="0.25">
      <c r="I229" s="24" t="s">
        <v>302</v>
      </c>
      <c r="J229" s="24" t="s">
        <v>197</v>
      </c>
    </row>
    <row r="230" spans="9:10" x14ac:dyDescent="0.25">
      <c r="I230" s="24" t="s">
        <v>303</v>
      </c>
      <c r="J230" s="24" t="s">
        <v>197</v>
      </c>
    </row>
    <row r="231" spans="9:10" x14ac:dyDescent="0.25">
      <c r="I231" s="24" t="s">
        <v>304</v>
      </c>
      <c r="J231" s="24" t="s">
        <v>197</v>
      </c>
    </row>
    <row r="232" spans="9:10" x14ac:dyDescent="0.25">
      <c r="I232" s="24" t="s">
        <v>305</v>
      </c>
      <c r="J232" s="24" t="s">
        <v>197</v>
      </c>
    </row>
    <row r="233" spans="9:10" x14ac:dyDescent="0.25">
      <c r="I233" s="24" t="s">
        <v>306</v>
      </c>
      <c r="J233" s="24" t="s">
        <v>197</v>
      </c>
    </row>
    <row r="234" spans="9:10" x14ac:dyDescent="0.25">
      <c r="I234" s="24" t="s">
        <v>307</v>
      </c>
      <c r="J234" s="24" t="s">
        <v>197</v>
      </c>
    </row>
    <row r="235" spans="9:10" x14ac:dyDescent="0.25">
      <c r="I235" s="24" t="s">
        <v>308</v>
      </c>
      <c r="J235" s="24" t="s">
        <v>197</v>
      </c>
    </row>
    <row r="236" spans="9:10" x14ac:dyDescent="0.25">
      <c r="I236" s="24" t="s">
        <v>309</v>
      </c>
      <c r="J236" s="24" t="s">
        <v>197</v>
      </c>
    </row>
    <row r="237" spans="9:10" x14ac:dyDescent="0.25">
      <c r="I237" s="24" t="s">
        <v>310</v>
      </c>
      <c r="J237" s="24" t="s">
        <v>197</v>
      </c>
    </row>
    <row r="238" spans="9:10" x14ac:dyDescent="0.25">
      <c r="I238" s="24" t="s">
        <v>311</v>
      </c>
      <c r="J238" s="24" t="s">
        <v>197</v>
      </c>
    </row>
    <row r="239" spans="9:10" x14ac:dyDescent="0.25">
      <c r="I239" s="24" t="s">
        <v>180</v>
      </c>
      <c r="J239" s="24" t="s">
        <v>197</v>
      </c>
    </row>
    <row r="240" spans="9:10" x14ac:dyDescent="0.25">
      <c r="I240" s="24" t="s">
        <v>312</v>
      </c>
      <c r="J240" s="24" t="s">
        <v>197</v>
      </c>
    </row>
    <row r="241" spans="9:10" x14ac:dyDescent="0.25">
      <c r="I241" s="24" t="s">
        <v>313</v>
      </c>
      <c r="J241" s="24" t="s">
        <v>197</v>
      </c>
    </row>
    <row r="242" spans="9:10" x14ac:dyDescent="0.25">
      <c r="I242" s="24" t="s">
        <v>314</v>
      </c>
      <c r="J242" s="24" t="s">
        <v>197</v>
      </c>
    </row>
    <row r="243" spans="9:10" x14ac:dyDescent="0.25">
      <c r="I243" s="24" t="s">
        <v>183</v>
      </c>
      <c r="J243" s="24" t="s">
        <v>197</v>
      </c>
    </row>
    <row r="244" spans="9:10" x14ac:dyDescent="0.25">
      <c r="I244" s="24" t="s">
        <v>315</v>
      </c>
      <c r="J244" s="24" t="s">
        <v>197</v>
      </c>
    </row>
    <row r="245" spans="9:10" x14ac:dyDescent="0.25">
      <c r="I245" s="24" t="s">
        <v>316</v>
      </c>
      <c r="J245" s="24" t="s">
        <v>197</v>
      </c>
    </row>
    <row r="246" spans="9:10" x14ac:dyDescent="0.25">
      <c r="I246" s="24" t="s">
        <v>317</v>
      </c>
      <c r="J246" s="24" t="s">
        <v>197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topLeftCell="B1" workbookViewId="0">
      <selection activeCell="B2" sqref="B2"/>
    </sheetView>
  </sheetViews>
  <sheetFormatPr defaultColWidth="0" defaultRowHeight="15" zeroHeight="1" x14ac:dyDescent="0.25"/>
  <cols>
    <col min="1" max="1" width="3" style="16" hidden="1" customWidth="1"/>
    <col min="2" max="2" width="21.140625" style="16" bestFit="1" customWidth="1"/>
    <col min="3" max="3" width="17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7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7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7.28515625" style="16" bestFit="1" customWidth="1"/>
    <col min="19" max="19" width="7.28515625" style="16" bestFit="1" customWidth="1"/>
    <col min="20" max="20" width="4.7109375" style="16" bestFit="1" customWidth="1"/>
    <col min="21" max="21" width="9.140625" style="16" customWidth="1"/>
    <col min="22" max="16384" width="9.140625" style="16" hidden="1"/>
  </cols>
  <sheetData>
    <row r="1" spans="1:20" ht="15.75" x14ac:dyDescent="0.25">
      <c r="B1" s="39" t="s">
        <v>38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6" customHeight="1" x14ac:dyDescent="0.25"/>
    <row r="3" spans="1:20" x14ac:dyDescent="0.25">
      <c r="B3" s="38" t="s">
        <v>20</v>
      </c>
      <c r="C3" s="38"/>
      <c r="D3" s="38"/>
      <c r="E3" s="38"/>
      <c r="G3" s="38" t="s">
        <v>26</v>
      </c>
      <c r="H3" s="38"/>
      <c r="I3" s="38"/>
      <c r="J3" s="38"/>
      <c r="L3" s="38" t="s">
        <v>27</v>
      </c>
      <c r="M3" s="38"/>
      <c r="N3" s="38"/>
      <c r="O3" s="38"/>
      <c r="Q3" s="38" t="s">
        <v>28</v>
      </c>
      <c r="R3" s="38"/>
      <c r="S3" s="38"/>
      <c r="T3" s="38"/>
    </row>
    <row r="4" spans="1:20" x14ac:dyDescent="0.25">
      <c r="B4" s="12" t="s">
        <v>17</v>
      </c>
      <c r="C4" s="12" t="s">
        <v>18</v>
      </c>
      <c r="D4" s="12" t="s">
        <v>19</v>
      </c>
      <c r="E4" s="13" t="s">
        <v>12</v>
      </c>
      <c r="G4" s="12" t="s">
        <v>17</v>
      </c>
      <c r="H4" s="12" t="s">
        <v>18</v>
      </c>
      <c r="I4" s="12" t="s">
        <v>19</v>
      </c>
      <c r="J4" s="12" t="s">
        <v>5</v>
      </c>
      <c r="L4" s="12" t="s">
        <v>17</v>
      </c>
      <c r="M4" s="12" t="s">
        <v>18</v>
      </c>
      <c r="N4" s="12" t="s">
        <v>19</v>
      </c>
      <c r="O4" s="12" t="s">
        <v>6</v>
      </c>
      <c r="Q4" s="12" t="s">
        <v>17</v>
      </c>
      <c r="R4" s="12" t="s">
        <v>18</v>
      </c>
      <c r="S4" s="12" t="s">
        <v>19</v>
      </c>
      <c r="T4" s="12" t="s">
        <v>7</v>
      </c>
    </row>
    <row r="5" spans="1:20" x14ac:dyDescent="0.25">
      <c r="A5" s="16">
        <v>1</v>
      </c>
      <c r="B5" s="17" t="s">
        <v>383</v>
      </c>
      <c r="C5" s="17" t="s">
        <v>380</v>
      </c>
      <c r="D5" s="17">
        <v>29</v>
      </c>
      <c r="E5" s="17">
        <v>419</v>
      </c>
      <c r="G5" s="17" t="s">
        <v>318</v>
      </c>
      <c r="H5" s="17" t="s">
        <v>62</v>
      </c>
      <c r="I5" s="17">
        <v>29</v>
      </c>
      <c r="J5" s="17">
        <v>354</v>
      </c>
      <c r="L5" s="17" t="s">
        <v>368</v>
      </c>
      <c r="M5" s="17" t="s">
        <v>358</v>
      </c>
      <c r="N5" s="17">
        <v>25</v>
      </c>
      <c r="O5" s="17">
        <v>114</v>
      </c>
      <c r="Q5" s="17" t="s">
        <v>383</v>
      </c>
      <c r="R5" s="17" t="s">
        <v>380</v>
      </c>
      <c r="S5" s="17">
        <v>29</v>
      </c>
      <c r="T5" s="17">
        <v>82</v>
      </c>
    </row>
    <row r="6" spans="1:20" x14ac:dyDescent="0.25">
      <c r="A6" s="16">
        <v>2</v>
      </c>
      <c r="B6" s="17" t="s">
        <v>318</v>
      </c>
      <c r="C6" s="17" t="s">
        <v>62</v>
      </c>
      <c r="D6" s="17">
        <v>29</v>
      </c>
      <c r="E6" s="17">
        <v>388</v>
      </c>
      <c r="G6" s="17" t="s">
        <v>325</v>
      </c>
      <c r="H6" s="17" t="s">
        <v>69</v>
      </c>
      <c r="I6" s="17">
        <v>28</v>
      </c>
      <c r="J6" s="17">
        <v>352</v>
      </c>
      <c r="L6" s="17" t="s">
        <v>76</v>
      </c>
      <c r="M6" s="17" t="s">
        <v>82</v>
      </c>
      <c r="N6" s="17">
        <v>28</v>
      </c>
      <c r="O6" s="17">
        <v>105</v>
      </c>
      <c r="Q6" s="17" t="s">
        <v>368</v>
      </c>
      <c r="R6" s="17" t="s">
        <v>358</v>
      </c>
      <c r="S6" s="17">
        <v>25</v>
      </c>
      <c r="T6" s="17">
        <v>72</v>
      </c>
    </row>
    <row r="7" spans="1:20" x14ac:dyDescent="0.25">
      <c r="A7" s="16">
        <v>3</v>
      </c>
      <c r="B7" s="17" t="s">
        <v>61</v>
      </c>
      <c r="C7" s="17" t="s">
        <v>57</v>
      </c>
      <c r="D7" s="17">
        <v>28</v>
      </c>
      <c r="E7" s="17">
        <v>370</v>
      </c>
      <c r="G7" s="17" t="s">
        <v>79</v>
      </c>
      <c r="H7" s="17" t="s">
        <v>82</v>
      </c>
      <c r="I7" s="17">
        <v>29</v>
      </c>
      <c r="J7" s="17">
        <v>263</v>
      </c>
      <c r="L7" s="17" t="s">
        <v>66</v>
      </c>
      <c r="M7" s="17" t="s">
        <v>62</v>
      </c>
      <c r="N7" s="17">
        <v>32</v>
      </c>
      <c r="O7" s="17">
        <v>90</v>
      </c>
      <c r="Q7" s="17" t="s">
        <v>385</v>
      </c>
      <c r="R7" s="17" t="s">
        <v>380</v>
      </c>
      <c r="S7" s="17">
        <v>23</v>
      </c>
      <c r="T7" s="17">
        <v>71</v>
      </c>
    </row>
    <row r="8" spans="1:20" x14ac:dyDescent="0.25">
      <c r="A8" s="20">
        <v>4</v>
      </c>
      <c r="B8" s="17" t="s">
        <v>76</v>
      </c>
      <c r="C8" s="17" t="s">
        <v>82</v>
      </c>
      <c r="D8" s="17">
        <v>28</v>
      </c>
      <c r="E8" s="17">
        <v>358</v>
      </c>
      <c r="G8" s="17" t="s">
        <v>344</v>
      </c>
      <c r="H8" s="17" t="s">
        <v>33</v>
      </c>
      <c r="I8" s="17">
        <v>24</v>
      </c>
      <c r="J8" s="17">
        <v>247</v>
      </c>
      <c r="L8" s="17" t="s">
        <v>72</v>
      </c>
      <c r="M8" s="17" t="s">
        <v>69</v>
      </c>
      <c r="N8" s="17">
        <v>30</v>
      </c>
      <c r="O8" s="17">
        <v>75</v>
      </c>
      <c r="Q8" s="17" t="s">
        <v>346</v>
      </c>
      <c r="R8" s="17" t="s">
        <v>33</v>
      </c>
      <c r="S8" s="17">
        <v>18</v>
      </c>
      <c r="T8" s="17">
        <v>66</v>
      </c>
    </row>
    <row r="9" spans="1:20" x14ac:dyDescent="0.25">
      <c r="A9" s="20">
        <v>5</v>
      </c>
      <c r="B9" s="17" t="s">
        <v>364</v>
      </c>
      <c r="C9" s="17" t="s">
        <v>358</v>
      </c>
      <c r="D9" s="17">
        <v>29</v>
      </c>
      <c r="E9" s="17">
        <v>329</v>
      </c>
      <c r="G9" s="17" t="s">
        <v>384</v>
      </c>
      <c r="H9" s="17" t="s">
        <v>380</v>
      </c>
      <c r="I9" s="17">
        <v>28</v>
      </c>
      <c r="J9" s="17">
        <v>244</v>
      </c>
      <c r="L9" s="17" t="s">
        <v>46</v>
      </c>
      <c r="M9" s="17" t="s">
        <v>45</v>
      </c>
      <c r="N9" s="17">
        <v>28</v>
      </c>
      <c r="O9" s="17">
        <v>69</v>
      </c>
      <c r="Q9" s="17" t="s">
        <v>344</v>
      </c>
      <c r="R9" s="17" t="s">
        <v>33</v>
      </c>
      <c r="S9" s="17">
        <v>24</v>
      </c>
      <c r="T9" s="17">
        <v>62</v>
      </c>
    </row>
    <row r="10" spans="1:20" x14ac:dyDescent="0.25">
      <c r="A10" s="20">
        <v>6</v>
      </c>
      <c r="B10" s="17" t="s">
        <v>47</v>
      </c>
      <c r="C10" s="17" t="s">
        <v>45</v>
      </c>
      <c r="D10" s="17">
        <v>24</v>
      </c>
      <c r="E10" s="17">
        <v>326</v>
      </c>
      <c r="G10" s="17" t="s">
        <v>76</v>
      </c>
      <c r="H10" s="17" t="s">
        <v>82</v>
      </c>
      <c r="I10" s="17">
        <v>28</v>
      </c>
      <c r="J10" s="17">
        <v>234</v>
      </c>
      <c r="L10" s="17" t="s">
        <v>357</v>
      </c>
      <c r="M10" s="17" t="s">
        <v>69</v>
      </c>
      <c r="N10" s="17">
        <v>29</v>
      </c>
      <c r="O10" s="17">
        <v>63</v>
      </c>
      <c r="Q10" s="17" t="s">
        <v>331</v>
      </c>
      <c r="R10" s="17" t="s">
        <v>322</v>
      </c>
      <c r="S10" s="17">
        <v>25</v>
      </c>
      <c r="T10" s="17">
        <v>58</v>
      </c>
    </row>
    <row r="11" spans="1:20" x14ac:dyDescent="0.25">
      <c r="A11" s="20">
        <v>7</v>
      </c>
      <c r="B11" s="17" t="s">
        <v>325</v>
      </c>
      <c r="C11" s="17" t="s">
        <v>69</v>
      </c>
      <c r="D11" s="17">
        <v>28</v>
      </c>
      <c r="E11" s="17">
        <v>306</v>
      </c>
      <c r="G11" s="17" t="s">
        <v>319</v>
      </c>
      <c r="H11" s="17" t="s">
        <v>34</v>
      </c>
      <c r="I11" s="17">
        <v>29</v>
      </c>
      <c r="J11" s="17">
        <v>220</v>
      </c>
      <c r="L11" s="17" t="s">
        <v>70</v>
      </c>
      <c r="M11" s="17" t="s">
        <v>69</v>
      </c>
      <c r="N11" s="17">
        <v>23</v>
      </c>
      <c r="O11" s="17">
        <v>60</v>
      </c>
      <c r="Q11" s="17" t="s">
        <v>72</v>
      </c>
      <c r="R11" s="17" t="s">
        <v>69</v>
      </c>
      <c r="S11" s="17">
        <v>30</v>
      </c>
      <c r="T11" s="17">
        <v>57</v>
      </c>
    </row>
    <row r="12" spans="1:20" x14ac:dyDescent="0.25">
      <c r="A12" s="20">
        <v>8</v>
      </c>
      <c r="B12" s="17" t="s">
        <v>56</v>
      </c>
      <c r="C12" s="17" t="s">
        <v>34</v>
      </c>
      <c r="D12" s="17">
        <v>25</v>
      </c>
      <c r="E12" s="17">
        <v>303</v>
      </c>
      <c r="G12" s="17" t="s">
        <v>332</v>
      </c>
      <c r="H12" s="17" t="s">
        <v>322</v>
      </c>
      <c r="I12" s="17">
        <v>28</v>
      </c>
      <c r="J12" s="17">
        <v>206</v>
      </c>
      <c r="L12" s="17" t="s">
        <v>65</v>
      </c>
      <c r="M12" s="17" t="s">
        <v>62</v>
      </c>
      <c r="N12" s="17">
        <v>25</v>
      </c>
      <c r="O12" s="17">
        <v>57</v>
      </c>
      <c r="Q12" s="17" t="s">
        <v>333</v>
      </c>
      <c r="R12" s="17" t="s">
        <v>322</v>
      </c>
      <c r="S12" s="17">
        <v>24</v>
      </c>
      <c r="T12" s="17">
        <v>53</v>
      </c>
    </row>
    <row r="13" spans="1:20" x14ac:dyDescent="0.25">
      <c r="A13" s="20">
        <v>9</v>
      </c>
      <c r="B13" s="17" t="s">
        <v>324</v>
      </c>
      <c r="C13" s="17" t="s">
        <v>34</v>
      </c>
      <c r="D13" s="17">
        <v>27</v>
      </c>
      <c r="E13" s="17">
        <v>284</v>
      </c>
      <c r="G13" s="17" t="s">
        <v>47</v>
      </c>
      <c r="H13" s="17" t="s">
        <v>45</v>
      </c>
      <c r="I13" s="17">
        <v>24</v>
      </c>
      <c r="J13" s="17">
        <v>201</v>
      </c>
      <c r="L13" s="17" t="s">
        <v>56</v>
      </c>
      <c r="M13" s="17" t="s">
        <v>34</v>
      </c>
      <c r="N13" s="17">
        <v>25</v>
      </c>
      <c r="O13" s="17">
        <v>54</v>
      </c>
      <c r="Q13" s="17" t="s">
        <v>66</v>
      </c>
      <c r="R13" s="17" t="s">
        <v>62</v>
      </c>
      <c r="S13" s="17">
        <v>32</v>
      </c>
      <c r="T13" s="17">
        <v>47</v>
      </c>
    </row>
    <row r="14" spans="1:20" x14ac:dyDescent="0.25">
      <c r="A14" s="20">
        <v>10</v>
      </c>
      <c r="B14" s="17" t="s">
        <v>331</v>
      </c>
      <c r="C14" s="17" t="s">
        <v>322</v>
      </c>
      <c r="D14" s="17">
        <v>25</v>
      </c>
      <c r="E14" s="17">
        <v>275</v>
      </c>
      <c r="G14" s="17" t="s">
        <v>368</v>
      </c>
      <c r="H14" s="17" t="s">
        <v>358</v>
      </c>
      <c r="I14" s="17">
        <v>25</v>
      </c>
      <c r="J14" s="17">
        <v>184</v>
      </c>
      <c r="L14" s="17" t="s">
        <v>328</v>
      </c>
      <c r="M14" s="17" t="s">
        <v>322</v>
      </c>
      <c r="N14" s="17">
        <v>27</v>
      </c>
      <c r="O14" s="17">
        <v>51</v>
      </c>
      <c r="Q14" s="17" t="s">
        <v>56</v>
      </c>
      <c r="R14" s="17" t="s">
        <v>34</v>
      </c>
      <c r="S14" s="17">
        <v>25</v>
      </c>
      <c r="T14" s="17">
        <v>46</v>
      </c>
    </row>
    <row r="15" spans="1:20" s="24" customFormat="1" x14ac:dyDescent="0.25">
      <c r="A15" s="20">
        <v>11</v>
      </c>
      <c r="B15" s="17" t="s">
        <v>330</v>
      </c>
      <c r="C15" s="17" t="s">
        <v>322</v>
      </c>
      <c r="D15" s="17">
        <v>30</v>
      </c>
      <c r="E15" s="17">
        <v>256</v>
      </c>
      <c r="G15" s="17" t="s">
        <v>74</v>
      </c>
      <c r="H15" s="17" t="s">
        <v>69</v>
      </c>
      <c r="I15" s="17">
        <v>28</v>
      </c>
      <c r="J15" s="17">
        <v>182</v>
      </c>
      <c r="L15" s="17" t="s">
        <v>78</v>
      </c>
      <c r="M15" s="17" t="s">
        <v>82</v>
      </c>
      <c r="N15" s="17">
        <v>27</v>
      </c>
      <c r="O15" s="17">
        <v>47</v>
      </c>
      <c r="Q15" s="17" t="s">
        <v>47</v>
      </c>
      <c r="R15" s="17" t="s">
        <v>45</v>
      </c>
      <c r="S15" s="17">
        <v>24</v>
      </c>
      <c r="T15" s="17">
        <v>42</v>
      </c>
    </row>
    <row r="16" spans="1:20" s="24" customFormat="1" x14ac:dyDescent="0.25">
      <c r="A16" s="20">
        <v>12</v>
      </c>
      <c r="B16" s="17" t="s">
        <v>357</v>
      </c>
      <c r="C16" s="17" t="s">
        <v>69</v>
      </c>
      <c r="D16" s="17">
        <v>29</v>
      </c>
      <c r="E16" s="17">
        <v>248</v>
      </c>
      <c r="G16" s="17" t="s">
        <v>359</v>
      </c>
      <c r="H16" s="17" t="s">
        <v>358</v>
      </c>
      <c r="I16" s="17">
        <v>23</v>
      </c>
      <c r="J16" s="17">
        <v>178</v>
      </c>
      <c r="L16" s="17" t="s">
        <v>318</v>
      </c>
      <c r="M16" s="17" t="s">
        <v>62</v>
      </c>
      <c r="N16" s="17">
        <v>29</v>
      </c>
      <c r="O16" s="17">
        <v>47</v>
      </c>
      <c r="Q16" s="17" t="s">
        <v>384</v>
      </c>
      <c r="R16" s="17" t="s">
        <v>380</v>
      </c>
      <c r="S16" s="17">
        <v>28</v>
      </c>
      <c r="T16" s="17">
        <v>41</v>
      </c>
    </row>
    <row r="17" spans="1:20" s="24" customFormat="1" x14ac:dyDescent="0.25">
      <c r="A17" s="20">
        <v>13</v>
      </c>
      <c r="B17" s="17" t="s">
        <v>78</v>
      </c>
      <c r="C17" s="17" t="s">
        <v>82</v>
      </c>
      <c r="D17" s="17">
        <v>27</v>
      </c>
      <c r="E17" s="17">
        <v>244</v>
      </c>
      <c r="G17" s="17" t="s">
        <v>324</v>
      </c>
      <c r="H17" s="17" t="s">
        <v>34</v>
      </c>
      <c r="I17" s="17">
        <v>27</v>
      </c>
      <c r="J17" s="17">
        <v>175</v>
      </c>
      <c r="L17" s="17" t="s">
        <v>59</v>
      </c>
      <c r="M17" s="17" t="s">
        <v>57</v>
      </c>
      <c r="N17" s="17">
        <v>23</v>
      </c>
      <c r="O17" s="17">
        <v>45</v>
      </c>
      <c r="Q17" s="17" t="s">
        <v>357</v>
      </c>
      <c r="R17" s="17" t="s">
        <v>69</v>
      </c>
      <c r="S17" s="17">
        <v>29</v>
      </c>
      <c r="T17" s="17">
        <v>41</v>
      </c>
    </row>
    <row r="18" spans="1:20" s="24" customFormat="1" x14ac:dyDescent="0.25">
      <c r="A18" s="20">
        <v>14</v>
      </c>
      <c r="B18" s="17" t="s">
        <v>46</v>
      </c>
      <c r="C18" s="17" t="s">
        <v>45</v>
      </c>
      <c r="D18" s="17">
        <v>28</v>
      </c>
      <c r="E18" s="17">
        <v>237</v>
      </c>
      <c r="G18" s="17" t="s">
        <v>338</v>
      </c>
      <c r="H18" s="17" t="s">
        <v>57</v>
      </c>
      <c r="I18" s="17">
        <v>23</v>
      </c>
      <c r="J18" s="17">
        <v>165</v>
      </c>
      <c r="L18" s="17" t="s">
        <v>47</v>
      </c>
      <c r="M18" s="17" t="s">
        <v>45</v>
      </c>
      <c r="N18" s="17">
        <v>24</v>
      </c>
      <c r="O18" s="17">
        <v>45</v>
      </c>
      <c r="Q18" s="17" t="s">
        <v>85</v>
      </c>
      <c r="R18" s="17" t="s">
        <v>57</v>
      </c>
      <c r="S18" s="17">
        <v>27</v>
      </c>
      <c r="T18" s="17">
        <v>40</v>
      </c>
    </row>
    <row r="19" spans="1:20" s="24" customFormat="1" x14ac:dyDescent="0.25">
      <c r="A19" s="20">
        <v>15</v>
      </c>
      <c r="B19" s="17" t="s">
        <v>336</v>
      </c>
      <c r="C19" s="17" t="s">
        <v>82</v>
      </c>
      <c r="D19" s="17">
        <v>22</v>
      </c>
      <c r="E19" s="17">
        <v>231</v>
      </c>
      <c r="G19" s="17" t="s">
        <v>363</v>
      </c>
      <c r="H19" s="17" t="s">
        <v>358</v>
      </c>
      <c r="I19" s="17">
        <v>31</v>
      </c>
      <c r="J19" s="17">
        <v>164</v>
      </c>
      <c r="L19" s="17" t="s">
        <v>344</v>
      </c>
      <c r="M19" s="17" t="s">
        <v>33</v>
      </c>
      <c r="N19" s="17">
        <v>24</v>
      </c>
      <c r="O19" s="17">
        <v>43</v>
      </c>
      <c r="Q19" s="17" t="s">
        <v>325</v>
      </c>
      <c r="R19" s="17" t="s">
        <v>69</v>
      </c>
      <c r="S19" s="17">
        <v>28</v>
      </c>
      <c r="T19" s="17">
        <v>40</v>
      </c>
    </row>
    <row r="20" spans="1:20" ht="8.25" customHeight="1" x14ac:dyDescent="0.25"/>
    <row r="21" spans="1:20" x14ac:dyDescent="0.25">
      <c r="B21" s="38" t="s">
        <v>29</v>
      </c>
      <c r="C21" s="38"/>
      <c r="D21" s="38"/>
      <c r="E21" s="38"/>
      <c r="G21" s="38" t="s">
        <v>30</v>
      </c>
      <c r="H21" s="38"/>
      <c r="I21" s="38"/>
      <c r="J21" s="38"/>
      <c r="L21" s="38" t="s">
        <v>31</v>
      </c>
      <c r="M21" s="38"/>
      <c r="N21" s="38"/>
      <c r="O21" s="38"/>
      <c r="Q21" s="38" t="s">
        <v>32</v>
      </c>
      <c r="R21" s="38"/>
      <c r="S21" s="38"/>
      <c r="T21" s="38"/>
    </row>
    <row r="22" spans="1:20" x14ac:dyDescent="0.25">
      <c r="B22" s="12" t="s">
        <v>17</v>
      </c>
      <c r="C22" s="12" t="s">
        <v>18</v>
      </c>
      <c r="D22" s="12" t="s">
        <v>19</v>
      </c>
      <c r="E22" s="12" t="s">
        <v>8</v>
      </c>
      <c r="G22" s="12" t="s">
        <v>17</v>
      </c>
      <c r="H22" s="12" t="s">
        <v>18</v>
      </c>
      <c r="I22" s="12" t="s">
        <v>19</v>
      </c>
      <c r="J22" s="12" t="s">
        <v>9</v>
      </c>
      <c r="L22" s="12" t="s">
        <v>17</v>
      </c>
      <c r="M22" s="12" t="s">
        <v>18</v>
      </c>
      <c r="N22" s="12" t="s">
        <v>19</v>
      </c>
      <c r="O22" s="12" t="s">
        <v>3</v>
      </c>
      <c r="Q22" s="12" t="s">
        <v>17</v>
      </c>
      <c r="R22" s="12" t="s">
        <v>18</v>
      </c>
      <c r="S22" s="12" t="s">
        <v>19</v>
      </c>
      <c r="T22" s="12" t="s">
        <v>4</v>
      </c>
    </row>
    <row r="23" spans="1:20" x14ac:dyDescent="0.25">
      <c r="A23" s="16">
        <v>1</v>
      </c>
      <c r="B23" s="17" t="s">
        <v>338</v>
      </c>
      <c r="C23" s="17" t="s">
        <v>57</v>
      </c>
      <c r="D23" s="17">
        <v>23</v>
      </c>
      <c r="E23" s="17">
        <v>54</v>
      </c>
      <c r="G23" s="17" t="s">
        <v>66</v>
      </c>
      <c r="H23" s="17" t="s">
        <v>62</v>
      </c>
      <c r="I23" s="17">
        <v>32</v>
      </c>
      <c r="J23" s="17">
        <v>75</v>
      </c>
      <c r="L23" s="17" t="s">
        <v>364</v>
      </c>
      <c r="M23" s="17" t="s">
        <v>358</v>
      </c>
      <c r="N23" s="17">
        <v>29</v>
      </c>
      <c r="O23" s="17">
        <v>77</v>
      </c>
      <c r="Q23" s="17" t="s">
        <v>336</v>
      </c>
      <c r="R23" s="17" t="s">
        <v>82</v>
      </c>
      <c r="S23" s="17">
        <v>22</v>
      </c>
      <c r="T23" s="17">
        <v>63</v>
      </c>
    </row>
    <row r="24" spans="1:20" x14ac:dyDescent="0.25">
      <c r="A24" s="16">
        <v>2</v>
      </c>
      <c r="B24" s="17" t="s">
        <v>325</v>
      </c>
      <c r="C24" s="17" t="s">
        <v>69</v>
      </c>
      <c r="D24" s="17">
        <v>28</v>
      </c>
      <c r="E24" s="17">
        <v>36</v>
      </c>
      <c r="G24" s="17" t="s">
        <v>359</v>
      </c>
      <c r="H24" s="17" t="s">
        <v>358</v>
      </c>
      <c r="I24" s="17">
        <v>23</v>
      </c>
      <c r="J24" s="17">
        <v>67</v>
      </c>
      <c r="L24" s="17" t="s">
        <v>56</v>
      </c>
      <c r="M24" s="17" t="s">
        <v>34</v>
      </c>
      <c r="N24" s="17">
        <v>25</v>
      </c>
      <c r="O24" s="17">
        <v>60</v>
      </c>
      <c r="Q24" s="17" t="s">
        <v>47</v>
      </c>
      <c r="R24" s="17" t="s">
        <v>45</v>
      </c>
      <c r="S24" s="17">
        <v>24</v>
      </c>
      <c r="T24" s="17">
        <v>50</v>
      </c>
    </row>
    <row r="25" spans="1:20" x14ac:dyDescent="0.25">
      <c r="A25" s="16">
        <v>3</v>
      </c>
      <c r="B25" s="17" t="s">
        <v>353</v>
      </c>
      <c r="C25" s="17" t="s">
        <v>45</v>
      </c>
      <c r="D25" s="17">
        <v>15</v>
      </c>
      <c r="E25" s="17">
        <v>29</v>
      </c>
      <c r="G25" s="17" t="s">
        <v>36</v>
      </c>
      <c r="H25" s="17" t="s">
        <v>34</v>
      </c>
      <c r="I25" s="17">
        <v>32</v>
      </c>
      <c r="J25" s="17">
        <v>66</v>
      </c>
      <c r="L25" s="17" t="s">
        <v>61</v>
      </c>
      <c r="M25" s="17" t="s">
        <v>57</v>
      </c>
      <c r="N25" s="17">
        <v>28</v>
      </c>
      <c r="O25" s="17">
        <v>57</v>
      </c>
      <c r="Q25" s="17" t="s">
        <v>318</v>
      </c>
      <c r="R25" s="17" t="s">
        <v>62</v>
      </c>
      <c r="S25" s="17">
        <v>29</v>
      </c>
      <c r="T25" s="17">
        <v>42</v>
      </c>
    </row>
    <row r="26" spans="1:20" x14ac:dyDescent="0.25">
      <c r="A26" s="20">
        <v>4</v>
      </c>
      <c r="B26" s="17" t="s">
        <v>344</v>
      </c>
      <c r="C26" s="17" t="s">
        <v>33</v>
      </c>
      <c r="D26" s="17">
        <v>24</v>
      </c>
      <c r="E26" s="17">
        <v>28</v>
      </c>
      <c r="G26" s="17" t="s">
        <v>344</v>
      </c>
      <c r="H26" s="17" t="s">
        <v>33</v>
      </c>
      <c r="I26" s="17">
        <v>24</v>
      </c>
      <c r="J26" s="17">
        <v>65</v>
      </c>
      <c r="L26" s="17" t="s">
        <v>76</v>
      </c>
      <c r="M26" s="17" t="s">
        <v>82</v>
      </c>
      <c r="N26" s="17">
        <v>28</v>
      </c>
      <c r="O26" s="17">
        <v>52</v>
      </c>
      <c r="Q26" s="17" t="s">
        <v>76</v>
      </c>
      <c r="R26" s="17" t="s">
        <v>82</v>
      </c>
      <c r="S26" s="17">
        <v>28</v>
      </c>
      <c r="T26" s="17">
        <v>38</v>
      </c>
    </row>
    <row r="27" spans="1:20" x14ac:dyDescent="0.25">
      <c r="A27" s="20">
        <v>5</v>
      </c>
      <c r="B27" s="17" t="s">
        <v>319</v>
      </c>
      <c r="C27" s="17" t="s">
        <v>34</v>
      </c>
      <c r="D27" s="17">
        <v>29</v>
      </c>
      <c r="E27" s="17">
        <v>27</v>
      </c>
      <c r="G27" s="17" t="s">
        <v>329</v>
      </c>
      <c r="H27" s="17" t="s">
        <v>322</v>
      </c>
      <c r="I27" s="17">
        <v>25</v>
      </c>
      <c r="J27" s="17">
        <v>56</v>
      </c>
      <c r="L27" s="17" t="s">
        <v>331</v>
      </c>
      <c r="M27" s="17" t="s">
        <v>322</v>
      </c>
      <c r="N27" s="17">
        <v>25</v>
      </c>
      <c r="O27" s="17">
        <v>50</v>
      </c>
      <c r="Q27" s="17" t="s">
        <v>324</v>
      </c>
      <c r="R27" s="17" t="s">
        <v>34</v>
      </c>
      <c r="S27" s="17">
        <v>27</v>
      </c>
      <c r="T27" s="17">
        <v>37</v>
      </c>
    </row>
    <row r="28" spans="1:20" x14ac:dyDescent="0.25">
      <c r="A28" s="20">
        <v>6</v>
      </c>
      <c r="B28" s="17" t="s">
        <v>68</v>
      </c>
      <c r="C28" s="17" t="s">
        <v>62</v>
      </c>
      <c r="D28" s="17">
        <v>31</v>
      </c>
      <c r="E28" s="17">
        <v>25</v>
      </c>
      <c r="G28" s="17" t="s">
        <v>50</v>
      </c>
      <c r="H28" s="17" t="s">
        <v>34</v>
      </c>
      <c r="I28" s="17">
        <v>23</v>
      </c>
      <c r="J28" s="17">
        <v>55</v>
      </c>
      <c r="L28" s="17" t="s">
        <v>78</v>
      </c>
      <c r="M28" s="17" t="s">
        <v>82</v>
      </c>
      <c r="N28" s="17">
        <v>27</v>
      </c>
      <c r="O28" s="17">
        <v>47</v>
      </c>
      <c r="Q28" s="17" t="s">
        <v>79</v>
      </c>
      <c r="R28" s="17" t="s">
        <v>82</v>
      </c>
      <c r="S28" s="17">
        <v>29</v>
      </c>
      <c r="T28" s="17">
        <v>36</v>
      </c>
    </row>
    <row r="29" spans="1:20" x14ac:dyDescent="0.25">
      <c r="A29" s="20">
        <v>7</v>
      </c>
      <c r="B29" s="17" t="s">
        <v>74</v>
      </c>
      <c r="C29" s="17" t="s">
        <v>69</v>
      </c>
      <c r="D29" s="17">
        <v>28</v>
      </c>
      <c r="E29" s="17">
        <v>25</v>
      </c>
      <c r="G29" s="17" t="s">
        <v>68</v>
      </c>
      <c r="H29" s="17" t="s">
        <v>62</v>
      </c>
      <c r="I29" s="17">
        <v>31</v>
      </c>
      <c r="J29" s="17">
        <v>54</v>
      </c>
      <c r="L29" s="17" t="s">
        <v>46</v>
      </c>
      <c r="M29" s="17" t="s">
        <v>45</v>
      </c>
      <c r="N29" s="17">
        <v>28</v>
      </c>
      <c r="O29" s="17">
        <v>44</v>
      </c>
      <c r="Q29" s="17" t="s">
        <v>383</v>
      </c>
      <c r="R29" s="17" t="s">
        <v>380</v>
      </c>
      <c r="S29" s="17">
        <v>29</v>
      </c>
      <c r="T29" s="17">
        <v>34</v>
      </c>
    </row>
    <row r="30" spans="1:20" x14ac:dyDescent="0.25">
      <c r="A30" s="20">
        <v>8</v>
      </c>
      <c r="B30" s="17" t="s">
        <v>326</v>
      </c>
      <c r="C30" s="17" t="s">
        <v>322</v>
      </c>
      <c r="D30" s="17">
        <v>24</v>
      </c>
      <c r="E30" s="17">
        <v>25</v>
      </c>
      <c r="G30" s="17" t="s">
        <v>346</v>
      </c>
      <c r="H30" s="17" t="s">
        <v>33</v>
      </c>
      <c r="I30" s="17">
        <v>18</v>
      </c>
      <c r="J30" s="17">
        <v>53</v>
      </c>
      <c r="L30" s="17" t="s">
        <v>383</v>
      </c>
      <c r="M30" s="17" t="s">
        <v>380</v>
      </c>
      <c r="N30" s="17">
        <v>29</v>
      </c>
      <c r="O30" s="17">
        <v>41</v>
      </c>
      <c r="Q30" s="17" t="s">
        <v>363</v>
      </c>
      <c r="R30" s="17" t="s">
        <v>358</v>
      </c>
      <c r="S30" s="17">
        <v>31</v>
      </c>
      <c r="T30" s="17">
        <v>33</v>
      </c>
    </row>
    <row r="31" spans="1:20" x14ac:dyDescent="0.25">
      <c r="A31" s="20">
        <v>9</v>
      </c>
      <c r="B31" s="17" t="s">
        <v>47</v>
      </c>
      <c r="C31" s="17" t="s">
        <v>45</v>
      </c>
      <c r="D31" s="17">
        <v>24</v>
      </c>
      <c r="E31" s="17">
        <v>21</v>
      </c>
      <c r="G31" s="17" t="s">
        <v>333</v>
      </c>
      <c r="H31" s="17" t="s">
        <v>322</v>
      </c>
      <c r="I31" s="17">
        <v>24</v>
      </c>
      <c r="J31" s="17">
        <v>51</v>
      </c>
      <c r="L31" s="17" t="s">
        <v>73</v>
      </c>
      <c r="M31" s="17" t="s">
        <v>69</v>
      </c>
      <c r="N31" s="17">
        <v>28</v>
      </c>
      <c r="O31" s="17">
        <v>35</v>
      </c>
      <c r="Q31" s="17" t="s">
        <v>56</v>
      </c>
      <c r="R31" s="17" t="s">
        <v>34</v>
      </c>
      <c r="S31" s="17">
        <v>25</v>
      </c>
      <c r="T31" s="17">
        <v>31</v>
      </c>
    </row>
    <row r="32" spans="1:20" x14ac:dyDescent="0.25">
      <c r="A32" s="20">
        <v>10</v>
      </c>
      <c r="B32" s="17" t="s">
        <v>79</v>
      </c>
      <c r="C32" s="17" t="s">
        <v>82</v>
      </c>
      <c r="D32" s="17">
        <v>29</v>
      </c>
      <c r="E32" s="17">
        <v>20</v>
      </c>
      <c r="G32" s="17" t="s">
        <v>336</v>
      </c>
      <c r="H32" s="17" t="s">
        <v>82</v>
      </c>
      <c r="I32" s="17">
        <v>22</v>
      </c>
      <c r="J32" s="17">
        <v>49</v>
      </c>
      <c r="L32" s="17" t="s">
        <v>330</v>
      </c>
      <c r="M32" s="17" t="s">
        <v>322</v>
      </c>
      <c r="N32" s="17">
        <v>30</v>
      </c>
      <c r="O32" s="17">
        <v>32</v>
      </c>
      <c r="Q32" s="17" t="s">
        <v>70</v>
      </c>
      <c r="R32" s="17" t="s">
        <v>69</v>
      </c>
      <c r="S32" s="17">
        <v>23</v>
      </c>
      <c r="T32" s="17">
        <v>30</v>
      </c>
    </row>
    <row r="33" spans="1:20" x14ac:dyDescent="0.25">
      <c r="A33" s="20">
        <v>11</v>
      </c>
      <c r="B33" s="17" t="s">
        <v>331</v>
      </c>
      <c r="C33" s="17" t="s">
        <v>322</v>
      </c>
      <c r="D33" s="17">
        <v>25</v>
      </c>
      <c r="E33" s="17">
        <v>20</v>
      </c>
      <c r="G33" s="17" t="s">
        <v>324</v>
      </c>
      <c r="H33" s="17" t="s">
        <v>34</v>
      </c>
      <c r="I33" s="17">
        <v>27</v>
      </c>
      <c r="J33" s="17">
        <v>48</v>
      </c>
      <c r="L33" s="17" t="s">
        <v>369</v>
      </c>
      <c r="M33" s="17" t="s">
        <v>33</v>
      </c>
      <c r="N33" s="17">
        <v>20</v>
      </c>
      <c r="O33" s="17">
        <v>31</v>
      </c>
      <c r="Q33" s="17" t="s">
        <v>325</v>
      </c>
      <c r="R33" s="17" t="s">
        <v>69</v>
      </c>
      <c r="S33" s="17">
        <v>28</v>
      </c>
      <c r="T33" s="17">
        <v>30</v>
      </c>
    </row>
    <row r="34" spans="1:20" x14ac:dyDescent="0.25">
      <c r="A34" s="20">
        <v>12</v>
      </c>
      <c r="B34" s="17" t="s">
        <v>76</v>
      </c>
      <c r="C34" s="17" t="s">
        <v>82</v>
      </c>
      <c r="D34" s="17">
        <v>28</v>
      </c>
      <c r="E34" s="17">
        <v>19</v>
      </c>
      <c r="G34" s="17" t="s">
        <v>85</v>
      </c>
      <c r="H34" s="17" t="s">
        <v>57</v>
      </c>
      <c r="I34" s="17">
        <v>27</v>
      </c>
      <c r="J34" s="17">
        <v>45</v>
      </c>
      <c r="L34" s="17" t="s">
        <v>382</v>
      </c>
      <c r="M34" s="17" t="s">
        <v>380</v>
      </c>
      <c r="N34" s="17">
        <v>20</v>
      </c>
      <c r="O34" s="17">
        <v>31</v>
      </c>
      <c r="Q34" s="17" t="s">
        <v>359</v>
      </c>
      <c r="R34" s="17" t="s">
        <v>358</v>
      </c>
      <c r="S34" s="17">
        <v>23</v>
      </c>
      <c r="T34" s="17">
        <v>29</v>
      </c>
    </row>
    <row r="35" spans="1:20" x14ac:dyDescent="0.25">
      <c r="A35" s="20">
        <v>13</v>
      </c>
      <c r="B35" s="17" t="s">
        <v>48</v>
      </c>
      <c r="C35" s="17" t="s">
        <v>45</v>
      </c>
      <c r="D35" s="17">
        <v>24</v>
      </c>
      <c r="E35" s="17">
        <v>17</v>
      </c>
      <c r="G35" s="17" t="s">
        <v>72</v>
      </c>
      <c r="H35" s="17" t="s">
        <v>69</v>
      </c>
      <c r="I35" s="17">
        <v>30</v>
      </c>
      <c r="J35" s="17">
        <v>44</v>
      </c>
      <c r="L35" s="17" t="s">
        <v>386</v>
      </c>
      <c r="M35" s="17" t="s">
        <v>380</v>
      </c>
      <c r="N35" s="17">
        <v>23</v>
      </c>
      <c r="O35" s="17">
        <v>29</v>
      </c>
      <c r="Q35" s="17" t="s">
        <v>366</v>
      </c>
      <c r="R35" s="17" t="s">
        <v>358</v>
      </c>
      <c r="S35" s="17">
        <v>17</v>
      </c>
      <c r="T35" s="17">
        <v>29</v>
      </c>
    </row>
    <row r="36" spans="1:20" x14ac:dyDescent="0.25">
      <c r="A36" s="20">
        <v>14</v>
      </c>
      <c r="B36" s="17" t="s">
        <v>363</v>
      </c>
      <c r="C36" s="17" t="s">
        <v>358</v>
      </c>
      <c r="D36" s="17">
        <v>31</v>
      </c>
      <c r="E36" s="17">
        <v>16</v>
      </c>
      <c r="G36" s="17" t="s">
        <v>326</v>
      </c>
      <c r="H36" s="17" t="s">
        <v>322</v>
      </c>
      <c r="I36" s="17">
        <v>24</v>
      </c>
      <c r="J36" s="17">
        <v>44</v>
      </c>
      <c r="L36" s="17" t="s">
        <v>66</v>
      </c>
      <c r="M36" s="17" t="s">
        <v>62</v>
      </c>
      <c r="N36" s="17">
        <v>32</v>
      </c>
      <c r="O36" s="17">
        <v>28</v>
      </c>
      <c r="Q36" s="17" t="s">
        <v>330</v>
      </c>
      <c r="R36" s="17" t="s">
        <v>322</v>
      </c>
      <c r="S36" s="17">
        <v>30</v>
      </c>
      <c r="T36" s="17">
        <v>28</v>
      </c>
    </row>
    <row r="37" spans="1:20" x14ac:dyDescent="0.25">
      <c r="A37" s="20">
        <v>15</v>
      </c>
      <c r="B37" s="17" t="s">
        <v>49</v>
      </c>
      <c r="C37" s="17" t="s">
        <v>45</v>
      </c>
      <c r="D37" s="17">
        <v>24</v>
      </c>
      <c r="E37" s="17">
        <v>16</v>
      </c>
      <c r="G37" s="17" t="s">
        <v>348</v>
      </c>
      <c r="H37" s="17" t="s">
        <v>33</v>
      </c>
      <c r="I37" s="17">
        <v>26</v>
      </c>
      <c r="J37" s="17">
        <v>43</v>
      </c>
      <c r="L37" s="17" t="s">
        <v>362</v>
      </c>
      <c r="M37" s="17" t="s">
        <v>358</v>
      </c>
      <c r="N37" s="17">
        <v>22</v>
      </c>
      <c r="O37" s="17">
        <v>27</v>
      </c>
      <c r="Q37" s="17" t="s">
        <v>46</v>
      </c>
      <c r="R37" s="17" t="s">
        <v>45</v>
      </c>
      <c r="S37" s="17">
        <v>28</v>
      </c>
      <c r="T37" s="17">
        <v>27</v>
      </c>
    </row>
    <row r="38" spans="1:20" x14ac:dyDescent="0.25"/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</sheetPr>
  <dimension ref="A1:U32"/>
  <sheetViews>
    <sheetView workbookViewId="0">
      <selection activeCell="U13" sqref="U13"/>
    </sheetView>
  </sheetViews>
  <sheetFormatPr defaultRowHeight="15" x14ac:dyDescent="0.25"/>
  <cols>
    <col min="1" max="1" width="20.7109375" bestFit="1" customWidth="1"/>
    <col min="2" max="2" width="13.5703125" bestFit="1" customWidth="1"/>
    <col min="3" max="3" width="17" style="24" bestFit="1" customWidth="1"/>
    <col min="4" max="4" width="15.140625" style="24" bestFit="1" customWidth="1"/>
    <col min="14" max="14" width="17" bestFit="1" customWidth="1"/>
    <col min="15" max="15" width="15.140625" bestFit="1" customWidth="1"/>
    <col min="16" max="16" width="15.140625" style="24" customWidth="1"/>
    <col min="18" max="20" width="9.140625" hidden="1" customWidth="1"/>
  </cols>
  <sheetData>
    <row r="1" spans="1:21" s="24" customFormat="1" x14ac:dyDescent="0.25">
      <c r="A1" t="s">
        <v>321</v>
      </c>
    </row>
    <row r="2" spans="1:21" x14ac:dyDescent="0.25">
      <c r="A2" s="43" t="s">
        <v>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23" t="s">
        <v>82</v>
      </c>
    </row>
    <row r="3" spans="1:2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7" t="s">
        <v>41</v>
      </c>
      <c r="O3" s="17" t="s">
        <v>42</v>
      </c>
      <c r="P3" s="17" t="s">
        <v>51</v>
      </c>
      <c r="Q3" s="24"/>
      <c r="R3" s="24" t="s">
        <v>52</v>
      </c>
      <c r="S3" s="24" t="s">
        <v>53</v>
      </c>
    </row>
    <row r="4" spans="1:21" x14ac:dyDescent="0.25">
      <c r="A4" s="9" t="s">
        <v>371</v>
      </c>
      <c r="B4" s="3">
        <v>9</v>
      </c>
      <c r="C4" s="3">
        <v>4</v>
      </c>
      <c r="D4" s="3">
        <v>22</v>
      </c>
      <c r="E4" s="3">
        <v>3</v>
      </c>
      <c r="F4" s="3">
        <v>18</v>
      </c>
      <c r="G4" s="3">
        <v>15</v>
      </c>
      <c r="H4" s="3">
        <v>9</v>
      </c>
      <c r="I4" s="3">
        <v>0</v>
      </c>
      <c r="J4" s="3">
        <v>4</v>
      </c>
      <c r="K4" s="3">
        <v>0</v>
      </c>
      <c r="L4" s="3">
        <v>0</v>
      </c>
      <c r="M4" s="3">
        <v>77</v>
      </c>
      <c r="N4" s="10">
        <f>(VLOOKUP(A4,Games!$A$2:$D$150,3,FALSE))</f>
        <v>3</v>
      </c>
      <c r="O4" s="10">
        <f>VLOOKUP(A4,Games!$A$2:$D$150,4,FALSE)</f>
        <v>12</v>
      </c>
      <c r="P4" s="11">
        <f t="shared" ref="P4:P10" si="0">(R4-S4)/B4</f>
        <v>12.333333333333334</v>
      </c>
      <c r="Q4" s="24"/>
      <c r="R4" s="24">
        <f t="shared" ref="R4" si="1">SUM(M4,I4,H4,G4,F4)</f>
        <v>119</v>
      </c>
      <c r="S4" s="24">
        <f t="shared" ref="S4" si="2">SUM((J4*2),(K4*3),(L4*4))</f>
        <v>8</v>
      </c>
      <c r="T4" s="24" t="str">
        <f>IFERROR(VLOOKUP(A4,Games!$I$2:$I$246,1,FALSE)," ")</f>
        <v xml:space="preserve"> </v>
      </c>
      <c r="U4" s="24"/>
    </row>
    <row r="5" spans="1:21" x14ac:dyDescent="0.25">
      <c r="A5" s="9" t="s">
        <v>77</v>
      </c>
      <c r="B5" s="3">
        <v>27</v>
      </c>
      <c r="C5" s="3">
        <v>39</v>
      </c>
      <c r="D5" s="3">
        <v>14</v>
      </c>
      <c r="E5" s="3">
        <v>23</v>
      </c>
      <c r="F5" s="3">
        <v>159</v>
      </c>
      <c r="G5" s="3">
        <v>27</v>
      </c>
      <c r="H5" s="3">
        <v>25</v>
      </c>
      <c r="I5" s="3">
        <v>2</v>
      </c>
      <c r="J5" s="3">
        <v>20</v>
      </c>
      <c r="K5" s="3">
        <v>0</v>
      </c>
      <c r="L5" s="3">
        <v>0</v>
      </c>
      <c r="M5" s="3">
        <v>143</v>
      </c>
      <c r="N5" s="10">
        <f>(VLOOKUP(A5,Games!$A$2:$D$150,3,FALSE))</f>
        <v>0</v>
      </c>
      <c r="O5" s="10">
        <f>VLOOKUP(A5,Games!$A$2:$D$150,4,FALSE)</f>
        <v>27</v>
      </c>
      <c r="P5" s="11">
        <f t="shared" si="0"/>
        <v>11.703703703703704</v>
      </c>
      <c r="Q5" s="24"/>
      <c r="R5" s="24">
        <f t="shared" ref="R5:R10" si="3">SUM(M5,I5,H5,G5,F5)</f>
        <v>356</v>
      </c>
      <c r="S5" s="24">
        <f t="shared" ref="S5:S10" si="4">SUM((J5*2),(K5*3),(L5*4))</f>
        <v>40</v>
      </c>
      <c r="T5" s="24" t="str">
        <f>IFERROR(VLOOKUP(A5,Games!$I$2:$I$246,1,FALSE)," ")</f>
        <v xml:space="preserve"> </v>
      </c>
    </row>
    <row r="6" spans="1:21" x14ac:dyDescent="0.25">
      <c r="A6" s="9" t="s">
        <v>79</v>
      </c>
      <c r="B6" s="3">
        <v>29</v>
      </c>
      <c r="C6" s="3">
        <v>80</v>
      </c>
      <c r="D6" s="3">
        <v>0</v>
      </c>
      <c r="E6" s="3">
        <v>36</v>
      </c>
      <c r="F6" s="3">
        <v>263</v>
      </c>
      <c r="G6" s="3">
        <v>18</v>
      </c>
      <c r="H6" s="3">
        <v>25</v>
      </c>
      <c r="I6" s="3">
        <v>20</v>
      </c>
      <c r="J6" s="3">
        <v>22</v>
      </c>
      <c r="K6" s="3">
        <v>0</v>
      </c>
      <c r="L6" s="3">
        <v>0</v>
      </c>
      <c r="M6" s="3">
        <v>196</v>
      </c>
      <c r="N6" s="10">
        <f>(VLOOKUP(A6,Games!$A$2:$D$150,3,FALSE))</f>
        <v>0</v>
      </c>
      <c r="O6" s="10">
        <f>VLOOKUP(A6,Games!$A$2:$D$150,4,FALSE)</f>
        <v>29</v>
      </c>
      <c r="P6" s="11">
        <f t="shared" si="0"/>
        <v>16.482758620689655</v>
      </c>
      <c r="Q6" s="24"/>
      <c r="R6" s="24">
        <f t="shared" si="3"/>
        <v>522</v>
      </c>
      <c r="S6" s="24">
        <f t="shared" si="4"/>
        <v>44</v>
      </c>
      <c r="T6" s="24" t="str">
        <f>IFERROR(VLOOKUP(A6,Games!$I$2:$I$246,1,FALSE)," ")</f>
        <v xml:space="preserve"> </v>
      </c>
    </row>
    <row r="7" spans="1:21" x14ac:dyDescent="0.25">
      <c r="A7" s="9" t="s">
        <v>78</v>
      </c>
      <c r="B7" s="3">
        <v>27</v>
      </c>
      <c r="C7" s="3">
        <v>43</v>
      </c>
      <c r="D7" s="3">
        <v>47</v>
      </c>
      <c r="E7" s="3">
        <v>17</v>
      </c>
      <c r="F7" s="3">
        <v>123</v>
      </c>
      <c r="G7" s="3">
        <v>47</v>
      </c>
      <c r="H7" s="3">
        <v>21</v>
      </c>
      <c r="I7" s="3">
        <v>3</v>
      </c>
      <c r="J7" s="3">
        <v>18</v>
      </c>
      <c r="K7" s="3">
        <v>1</v>
      </c>
      <c r="L7" s="3">
        <v>0</v>
      </c>
      <c r="M7" s="3">
        <v>244</v>
      </c>
      <c r="N7" s="10">
        <f>(VLOOKUP(A7,Games!$A$2:$D$150,3,FALSE))</f>
        <v>0</v>
      </c>
      <c r="O7" s="10">
        <f>VLOOKUP(A7,Games!$A$2:$D$150,4,FALSE)</f>
        <v>27</v>
      </c>
      <c r="P7" s="11">
        <f t="shared" si="0"/>
        <v>14.777777777777779</v>
      </c>
      <c r="Q7" s="24"/>
      <c r="R7" s="24">
        <f t="shared" si="3"/>
        <v>438</v>
      </c>
      <c r="S7" s="24">
        <f t="shared" si="4"/>
        <v>39</v>
      </c>
      <c r="T7" s="24" t="str">
        <f>IFERROR(VLOOKUP(A7,Games!$I$2:$I$246,1,FALSE)," ")</f>
        <v xml:space="preserve"> </v>
      </c>
    </row>
    <row r="8" spans="1:21" x14ac:dyDescent="0.25">
      <c r="A8" s="9" t="s">
        <v>336</v>
      </c>
      <c r="B8" s="3">
        <v>22</v>
      </c>
      <c r="C8" s="3">
        <v>84</v>
      </c>
      <c r="D8" s="3">
        <v>0</v>
      </c>
      <c r="E8" s="3">
        <v>63</v>
      </c>
      <c r="F8" s="3">
        <v>140</v>
      </c>
      <c r="G8" s="3">
        <v>28</v>
      </c>
      <c r="H8" s="3">
        <v>36</v>
      </c>
      <c r="I8" s="3">
        <v>3</v>
      </c>
      <c r="J8" s="3">
        <v>49</v>
      </c>
      <c r="K8" s="3">
        <v>0</v>
      </c>
      <c r="L8" s="3">
        <v>0</v>
      </c>
      <c r="M8" s="3">
        <v>231</v>
      </c>
      <c r="N8" s="10">
        <f>(VLOOKUP(A8,Games!$A$2:$D$150,3,FALSE))</f>
        <v>0</v>
      </c>
      <c r="O8" s="10">
        <f>VLOOKUP(A8,Games!$A$2:$D$150,4,FALSE)</f>
        <v>22</v>
      </c>
      <c r="P8" s="11">
        <f t="shared" si="0"/>
        <v>15.454545454545455</v>
      </c>
      <c r="Q8" s="24"/>
      <c r="R8" s="24">
        <f t="shared" si="3"/>
        <v>438</v>
      </c>
      <c r="S8" s="24">
        <f t="shared" si="4"/>
        <v>98</v>
      </c>
      <c r="T8" s="24" t="str">
        <f>IFERROR(VLOOKUP(A8,Games!$I$2:$I$246,1,FALSE)," ")</f>
        <v xml:space="preserve"> </v>
      </c>
    </row>
    <row r="9" spans="1:21" x14ac:dyDescent="0.25">
      <c r="A9" s="9" t="s">
        <v>80</v>
      </c>
      <c r="B9" s="3">
        <v>16</v>
      </c>
      <c r="C9" s="3">
        <v>2</v>
      </c>
      <c r="D9" s="3">
        <v>17</v>
      </c>
      <c r="E9" s="3">
        <v>12</v>
      </c>
      <c r="F9" s="3">
        <v>43</v>
      </c>
      <c r="G9" s="3">
        <v>19</v>
      </c>
      <c r="H9" s="3">
        <v>18</v>
      </c>
      <c r="I9" s="3">
        <v>1</v>
      </c>
      <c r="J9" s="3">
        <v>17</v>
      </c>
      <c r="K9" s="3">
        <v>0</v>
      </c>
      <c r="L9" s="3">
        <v>0</v>
      </c>
      <c r="M9" s="3">
        <v>67</v>
      </c>
      <c r="N9" s="10">
        <f>(VLOOKUP(A9,Games!$A$2:$D$150,3,FALSE))</f>
        <v>0</v>
      </c>
      <c r="O9" s="10">
        <f>VLOOKUP(A9,Games!$A$2:$D$150,4,FALSE)</f>
        <v>16</v>
      </c>
      <c r="P9" s="11">
        <f t="shared" si="0"/>
        <v>7.125</v>
      </c>
      <c r="Q9" s="24"/>
      <c r="R9" s="24">
        <f t="shared" si="3"/>
        <v>148</v>
      </c>
      <c r="S9" s="24">
        <f t="shared" si="4"/>
        <v>34</v>
      </c>
      <c r="T9" s="24" t="str">
        <f>IFERROR(VLOOKUP(A9,Games!$I$2:$I$246,1,FALSE)," ")</f>
        <v xml:space="preserve"> </v>
      </c>
    </row>
    <row r="10" spans="1:21" x14ac:dyDescent="0.25">
      <c r="A10" s="9" t="s">
        <v>81</v>
      </c>
      <c r="B10" s="3">
        <v>22</v>
      </c>
      <c r="C10" s="3">
        <v>15</v>
      </c>
      <c r="D10" s="3">
        <v>3</v>
      </c>
      <c r="E10" s="3">
        <v>6</v>
      </c>
      <c r="F10" s="3">
        <v>64</v>
      </c>
      <c r="G10" s="3">
        <v>17</v>
      </c>
      <c r="H10" s="3">
        <v>4</v>
      </c>
      <c r="I10" s="3">
        <v>0</v>
      </c>
      <c r="J10" s="3">
        <v>6</v>
      </c>
      <c r="K10" s="3">
        <v>0</v>
      </c>
      <c r="L10" s="3">
        <v>0</v>
      </c>
      <c r="M10" s="3">
        <v>45</v>
      </c>
      <c r="N10" s="10">
        <f>(VLOOKUP(A10,Games!$A$2:$D$150,3,FALSE))</f>
        <v>0</v>
      </c>
      <c r="O10" s="10">
        <f>VLOOKUP(A10,Games!$A$2:$D$150,4,FALSE)</f>
        <v>22</v>
      </c>
      <c r="P10" s="11">
        <f t="shared" si="0"/>
        <v>5.3636363636363633</v>
      </c>
      <c r="Q10" s="24"/>
      <c r="R10" s="24">
        <f t="shared" si="3"/>
        <v>130</v>
      </c>
      <c r="S10" s="24">
        <f t="shared" si="4"/>
        <v>12</v>
      </c>
      <c r="T10" s="24" t="str">
        <f>IFERROR(VLOOKUP(A10,Games!$I$2:$I$246,1,FALSE)," ")</f>
        <v xml:space="preserve"> </v>
      </c>
    </row>
    <row r="11" spans="1:21" x14ac:dyDescent="0.25">
      <c r="A11" s="9" t="s">
        <v>75</v>
      </c>
      <c r="B11" s="3">
        <v>29</v>
      </c>
      <c r="C11" s="3">
        <v>27</v>
      </c>
      <c r="D11" s="3">
        <v>1</v>
      </c>
      <c r="E11" s="3">
        <v>12</v>
      </c>
      <c r="F11" s="3">
        <v>96</v>
      </c>
      <c r="G11" s="3">
        <v>24</v>
      </c>
      <c r="H11" s="3">
        <v>18</v>
      </c>
      <c r="I11" s="3">
        <v>1</v>
      </c>
      <c r="J11" s="3">
        <v>35</v>
      </c>
      <c r="K11" s="3">
        <v>1</v>
      </c>
      <c r="L11" s="3">
        <v>0</v>
      </c>
      <c r="M11" s="3">
        <v>69</v>
      </c>
      <c r="N11" s="10">
        <f>(VLOOKUP(A11,Games!$A$2:$D$150,3,FALSE))</f>
        <v>0</v>
      </c>
      <c r="O11" s="10">
        <f>VLOOKUP(A11,Games!$A$2:$D$150,4,FALSE)</f>
        <v>29</v>
      </c>
      <c r="P11" s="11">
        <f t="shared" ref="P11" si="5">(R11-S11)/B11</f>
        <v>4.6551724137931032</v>
      </c>
      <c r="Q11" s="24"/>
      <c r="R11" s="24">
        <f t="shared" ref="R11" si="6">SUM(M11,I11,H11,G11,F11)</f>
        <v>208</v>
      </c>
      <c r="S11" s="24">
        <f t="shared" ref="S11" si="7">SUM((J11*2),(K11*3),(L11*4))</f>
        <v>73</v>
      </c>
      <c r="T11" s="24" t="str">
        <f>IFERROR(VLOOKUP(A11,Games!$I$2:$I$246,1,FALSE)," ")</f>
        <v xml:space="preserve"> </v>
      </c>
      <c r="U11" s="24"/>
    </row>
    <row r="12" spans="1:21" x14ac:dyDescent="0.25">
      <c r="A12" s="9" t="s">
        <v>76</v>
      </c>
      <c r="B12" s="3">
        <v>28</v>
      </c>
      <c r="C12" s="3">
        <v>82</v>
      </c>
      <c r="D12" s="3">
        <v>52</v>
      </c>
      <c r="E12" s="3">
        <v>38</v>
      </c>
      <c r="F12" s="3">
        <v>234</v>
      </c>
      <c r="G12" s="3">
        <v>105</v>
      </c>
      <c r="H12" s="3">
        <v>31</v>
      </c>
      <c r="I12" s="3">
        <v>19</v>
      </c>
      <c r="J12" s="3">
        <v>23</v>
      </c>
      <c r="K12" s="3">
        <v>0</v>
      </c>
      <c r="L12" s="3">
        <v>0</v>
      </c>
      <c r="M12" s="3">
        <v>358</v>
      </c>
      <c r="N12" s="10">
        <f>(VLOOKUP(A12,Games!$A$2:$D$150,3,FALSE))</f>
        <v>0</v>
      </c>
      <c r="O12" s="10">
        <f>VLOOKUP(A12,Games!$A$2:$D$150,4,FALSE)</f>
        <v>28</v>
      </c>
      <c r="P12" s="11">
        <f t="shared" ref="P12:P13" si="8">(R12-S12)/B12</f>
        <v>25.035714285714285</v>
      </c>
      <c r="Q12" s="24"/>
      <c r="R12" s="24">
        <f t="shared" ref="R12:R13" si="9">SUM(M12,I12,H12,G12,F12)</f>
        <v>747</v>
      </c>
      <c r="S12" s="24">
        <f t="shared" ref="S12:S13" si="10">SUM((J12*2),(K12*3),(L12*4))</f>
        <v>46</v>
      </c>
      <c r="T12" s="24" t="str">
        <f>IFERROR(VLOOKUP(A12,Games!$I$2:$I$246,1,FALSE)," ")</f>
        <v xml:space="preserve"> </v>
      </c>
      <c r="U12" s="24"/>
    </row>
    <row r="13" spans="1:21" x14ac:dyDescent="0.25">
      <c r="A13" s="9" t="s">
        <v>372</v>
      </c>
      <c r="B13" s="1">
        <v>6</v>
      </c>
      <c r="C13" s="1">
        <v>15</v>
      </c>
      <c r="D13" s="1">
        <v>1</v>
      </c>
      <c r="E13" s="1">
        <v>5</v>
      </c>
      <c r="F13" s="1">
        <v>35</v>
      </c>
      <c r="G13" s="1">
        <v>10</v>
      </c>
      <c r="H13" s="1">
        <v>10</v>
      </c>
      <c r="I13" s="1">
        <v>0</v>
      </c>
      <c r="J13" s="1">
        <v>5</v>
      </c>
      <c r="K13" s="1">
        <v>0</v>
      </c>
      <c r="L13" s="1">
        <v>0</v>
      </c>
      <c r="M13" s="1">
        <v>38</v>
      </c>
      <c r="N13" s="10">
        <f>(VLOOKUP(A13,Games!$A$2:$D$150,3,FALSE))</f>
        <v>0</v>
      </c>
      <c r="O13" s="10">
        <f>VLOOKUP(A13,Games!$A$2:$D$150,4,FALSE)</f>
        <v>6</v>
      </c>
      <c r="P13" s="11">
        <f t="shared" si="8"/>
        <v>13.833333333333334</v>
      </c>
      <c r="Q13" s="24"/>
      <c r="R13" s="24">
        <f t="shared" si="9"/>
        <v>93</v>
      </c>
      <c r="S13" s="24">
        <f t="shared" si="10"/>
        <v>10</v>
      </c>
      <c r="T13" s="24" t="str">
        <f>IFERROR(VLOOKUP(A13,Games!$I$2:$I$246,1,FALSE)," ")</f>
        <v xml:space="preserve"> </v>
      </c>
      <c r="U13" s="24"/>
    </row>
    <row r="14" spans="1:21" s="24" customFormat="1" x14ac:dyDescent="0.25">
      <c r="A14" s="9" t="s">
        <v>395</v>
      </c>
      <c r="B14" s="17">
        <v>1</v>
      </c>
      <c r="C14" s="17">
        <v>4</v>
      </c>
      <c r="D14" s="17">
        <v>0</v>
      </c>
      <c r="E14" s="17">
        <v>2</v>
      </c>
      <c r="F14" s="17">
        <v>3</v>
      </c>
      <c r="G14" s="17">
        <v>3</v>
      </c>
      <c r="H14" s="17">
        <v>9</v>
      </c>
      <c r="I14" s="17">
        <v>0</v>
      </c>
      <c r="J14" s="17">
        <v>1</v>
      </c>
      <c r="K14" s="17">
        <v>0</v>
      </c>
      <c r="L14" s="17">
        <v>0</v>
      </c>
      <c r="M14" s="17">
        <v>10</v>
      </c>
      <c r="N14" s="10">
        <f>(VLOOKUP(A14,Games!$A$2:$D$150,3,FALSE))</f>
        <v>0</v>
      </c>
      <c r="O14" s="10">
        <f>VLOOKUP(A14,Games!$A$2:$D$150,4,FALSE)</f>
        <v>1</v>
      </c>
      <c r="P14" s="11">
        <f t="shared" ref="P14" si="11">(R14-S14)/B14</f>
        <v>23</v>
      </c>
      <c r="R14" s="24">
        <f t="shared" ref="R14" si="12">SUM(M14,I14,H14,G14,F14)</f>
        <v>25</v>
      </c>
      <c r="S14" s="24">
        <f t="shared" ref="S14" si="13">SUM((J14*2),(K14*3),(L14*4))</f>
        <v>2</v>
      </c>
      <c r="T14" s="24" t="str">
        <f>IFERROR(VLOOKUP(A14,Games!$I$2:$I$246,1,FALSE)," ")</f>
        <v xml:space="preserve"> </v>
      </c>
    </row>
    <row r="15" spans="1:21" s="24" customFormat="1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1"/>
      <c r="R15" s="24">
        <f t="shared" ref="R15" si="14">SUM(M15,I15,H15,G15,F15)</f>
        <v>0</v>
      </c>
      <c r="S15" s="24">
        <f t="shared" ref="S15" si="15">SUM((J15*2),(K15*3),(L15*4))</f>
        <v>0</v>
      </c>
      <c r="T15" s="24" t="str">
        <f>IFERROR(VLOOKUP(A15,Games!$I$2:$I$246,1,FALSE)," ")</f>
        <v xml:space="preserve"> </v>
      </c>
    </row>
    <row r="16" spans="1:21" s="24" customFormat="1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1"/>
    </row>
    <row r="17" spans="1:16" x14ac:dyDescent="0.25">
      <c r="A17" s="41" t="s">
        <v>13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0"/>
    </row>
    <row r="18" spans="1:16" x14ac:dyDescent="0.25">
      <c r="A18" s="42" t="s">
        <v>82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6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</row>
    <row r="20" spans="1:16" x14ac:dyDescent="0.25">
      <c r="A20" s="2" t="str">
        <f t="shared" ref="A20:A28" si="16">IF(A4=""," ",A4)</f>
        <v>Aaron Lankester</v>
      </c>
      <c r="B20" s="3"/>
      <c r="C20" s="4">
        <f t="shared" ref="C20:M20" si="17">IF(ISNUMBER($B4),C4/$B4," ")</f>
        <v>0.44444444444444442</v>
      </c>
      <c r="D20" s="4">
        <f t="shared" si="17"/>
        <v>2.4444444444444446</v>
      </c>
      <c r="E20" s="4">
        <f t="shared" si="17"/>
        <v>0.33333333333333331</v>
      </c>
      <c r="F20" s="4">
        <f t="shared" si="17"/>
        <v>2</v>
      </c>
      <c r="G20" s="4">
        <f t="shared" si="17"/>
        <v>1.6666666666666667</v>
      </c>
      <c r="H20" s="4">
        <f t="shared" si="17"/>
        <v>1</v>
      </c>
      <c r="I20" s="4">
        <f t="shared" si="17"/>
        <v>0</v>
      </c>
      <c r="J20" s="4">
        <f t="shared" si="17"/>
        <v>0.44444444444444442</v>
      </c>
      <c r="K20" s="4">
        <f t="shared" si="17"/>
        <v>0</v>
      </c>
      <c r="L20" s="4">
        <f t="shared" si="17"/>
        <v>0</v>
      </c>
      <c r="M20" s="4">
        <f t="shared" si="17"/>
        <v>8.5555555555555554</v>
      </c>
    </row>
    <row r="21" spans="1:16" x14ac:dyDescent="0.25">
      <c r="A21" s="2" t="str">
        <f t="shared" si="16"/>
        <v>Aiden McLean</v>
      </c>
      <c r="B21" s="3"/>
      <c r="C21" s="4">
        <f t="shared" ref="C21:M21" si="18">IF(ISNUMBER($B5),C5/$B5," ")</f>
        <v>1.4444444444444444</v>
      </c>
      <c r="D21" s="4">
        <f t="shared" si="18"/>
        <v>0.51851851851851849</v>
      </c>
      <c r="E21" s="4">
        <f t="shared" si="18"/>
        <v>0.85185185185185186</v>
      </c>
      <c r="F21" s="4">
        <f t="shared" si="18"/>
        <v>5.8888888888888893</v>
      </c>
      <c r="G21" s="4">
        <f t="shared" si="18"/>
        <v>1</v>
      </c>
      <c r="H21" s="4">
        <f t="shared" si="18"/>
        <v>0.92592592592592593</v>
      </c>
      <c r="I21" s="4">
        <f t="shared" si="18"/>
        <v>7.407407407407407E-2</v>
      </c>
      <c r="J21" s="4">
        <f t="shared" si="18"/>
        <v>0.7407407407407407</v>
      </c>
      <c r="K21" s="4">
        <f t="shared" si="18"/>
        <v>0</v>
      </c>
      <c r="L21" s="4">
        <f t="shared" si="18"/>
        <v>0</v>
      </c>
      <c r="M21" s="4">
        <f t="shared" si="18"/>
        <v>5.2962962962962967</v>
      </c>
    </row>
    <row r="22" spans="1:16" x14ac:dyDescent="0.25">
      <c r="A22" s="2" t="str">
        <f t="shared" si="16"/>
        <v>Jack Milton</v>
      </c>
      <c r="B22" s="3"/>
      <c r="C22" s="4">
        <f t="shared" ref="C22:M22" si="19">IF(ISNUMBER($B6),C6/$B6," ")</f>
        <v>2.7586206896551726</v>
      </c>
      <c r="D22" s="4">
        <f t="shared" si="19"/>
        <v>0</v>
      </c>
      <c r="E22" s="4">
        <f t="shared" si="19"/>
        <v>1.2413793103448276</v>
      </c>
      <c r="F22" s="4">
        <f t="shared" si="19"/>
        <v>9.068965517241379</v>
      </c>
      <c r="G22" s="4">
        <f t="shared" si="19"/>
        <v>0.62068965517241381</v>
      </c>
      <c r="H22" s="4">
        <f t="shared" si="19"/>
        <v>0.86206896551724133</v>
      </c>
      <c r="I22" s="4">
        <f t="shared" si="19"/>
        <v>0.68965517241379315</v>
      </c>
      <c r="J22" s="4">
        <f t="shared" si="19"/>
        <v>0.75862068965517238</v>
      </c>
      <c r="K22" s="4">
        <f t="shared" si="19"/>
        <v>0</v>
      </c>
      <c r="L22" s="4">
        <f t="shared" si="19"/>
        <v>0</v>
      </c>
      <c r="M22" s="4">
        <f t="shared" si="19"/>
        <v>6.7586206896551726</v>
      </c>
    </row>
    <row r="23" spans="1:16" x14ac:dyDescent="0.25">
      <c r="A23" s="2" t="str">
        <f t="shared" si="16"/>
        <v>Jake Whatman</v>
      </c>
      <c r="B23" s="3"/>
      <c r="C23" s="4">
        <f t="shared" ref="C23:M23" si="20">IF(ISNUMBER($B7),C7/$B7," ")</f>
        <v>1.5925925925925926</v>
      </c>
      <c r="D23" s="4">
        <f t="shared" si="20"/>
        <v>1.7407407407407407</v>
      </c>
      <c r="E23" s="4">
        <f t="shared" si="20"/>
        <v>0.62962962962962965</v>
      </c>
      <c r="F23" s="4">
        <f t="shared" si="20"/>
        <v>4.5555555555555554</v>
      </c>
      <c r="G23" s="4">
        <f t="shared" si="20"/>
        <v>1.7407407407407407</v>
      </c>
      <c r="H23" s="4">
        <f t="shared" si="20"/>
        <v>0.77777777777777779</v>
      </c>
      <c r="I23" s="4">
        <f t="shared" si="20"/>
        <v>0.1111111111111111</v>
      </c>
      <c r="J23" s="4">
        <f t="shared" si="20"/>
        <v>0.66666666666666663</v>
      </c>
      <c r="K23" s="4">
        <f t="shared" si="20"/>
        <v>3.7037037037037035E-2</v>
      </c>
      <c r="L23" s="4">
        <f t="shared" si="20"/>
        <v>0</v>
      </c>
      <c r="M23" s="4">
        <f t="shared" si="20"/>
        <v>9.0370370370370363</v>
      </c>
    </row>
    <row r="24" spans="1:16" x14ac:dyDescent="0.25">
      <c r="A24" s="2" t="str">
        <f t="shared" si="16"/>
        <v>James Stevens</v>
      </c>
      <c r="B24" s="3"/>
      <c r="C24" s="4">
        <f t="shared" ref="C24:M24" si="21">IF(ISNUMBER($B8),C8/$B8," ")</f>
        <v>3.8181818181818183</v>
      </c>
      <c r="D24" s="4">
        <f t="shared" si="21"/>
        <v>0</v>
      </c>
      <c r="E24" s="4">
        <f t="shared" si="21"/>
        <v>2.8636363636363638</v>
      </c>
      <c r="F24" s="4">
        <f t="shared" si="21"/>
        <v>6.3636363636363633</v>
      </c>
      <c r="G24" s="4">
        <f t="shared" si="21"/>
        <v>1.2727272727272727</v>
      </c>
      <c r="H24" s="4">
        <f t="shared" si="21"/>
        <v>1.6363636363636365</v>
      </c>
      <c r="I24" s="4">
        <f t="shared" si="21"/>
        <v>0.13636363636363635</v>
      </c>
      <c r="J24" s="4">
        <f t="shared" si="21"/>
        <v>2.2272727272727271</v>
      </c>
      <c r="K24" s="4">
        <f t="shared" si="21"/>
        <v>0</v>
      </c>
      <c r="L24" s="4">
        <f t="shared" si="21"/>
        <v>0</v>
      </c>
      <c r="M24" s="4">
        <f t="shared" si="21"/>
        <v>10.5</v>
      </c>
    </row>
    <row r="25" spans="1:16" x14ac:dyDescent="0.25">
      <c r="A25" s="2" t="str">
        <f t="shared" si="16"/>
        <v>Josh Ramesh</v>
      </c>
      <c r="B25" s="3"/>
      <c r="C25" s="4">
        <f t="shared" ref="C25:M25" si="22">IF(ISNUMBER($B9),C9/$B9," ")</f>
        <v>0.125</v>
      </c>
      <c r="D25" s="4">
        <f t="shared" si="22"/>
        <v>1.0625</v>
      </c>
      <c r="E25" s="4">
        <f t="shared" si="22"/>
        <v>0.75</v>
      </c>
      <c r="F25" s="4">
        <f t="shared" si="22"/>
        <v>2.6875</v>
      </c>
      <c r="G25" s="4">
        <f t="shared" si="22"/>
        <v>1.1875</v>
      </c>
      <c r="H25" s="4">
        <f t="shared" si="22"/>
        <v>1.125</v>
      </c>
      <c r="I25" s="4">
        <f t="shared" si="22"/>
        <v>6.25E-2</v>
      </c>
      <c r="J25" s="4">
        <f t="shared" si="22"/>
        <v>1.0625</v>
      </c>
      <c r="K25" s="4">
        <f t="shared" si="22"/>
        <v>0</v>
      </c>
      <c r="L25" s="4">
        <f t="shared" si="22"/>
        <v>0</v>
      </c>
      <c r="M25" s="4">
        <f t="shared" si="22"/>
        <v>4.1875</v>
      </c>
    </row>
    <row r="26" spans="1:16" x14ac:dyDescent="0.25">
      <c r="A26" s="2" t="str">
        <f t="shared" si="16"/>
        <v>Josh Williams</v>
      </c>
      <c r="B26" s="3"/>
      <c r="C26" s="4">
        <f t="shared" ref="C26:M26" si="23">IF(ISNUMBER($B10),C10/$B10," ")</f>
        <v>0.68181818181818177</v>
      </c>
      <c r="D26" s="4">
        <f t="shared" si="23"/>
        <v>0.13636363636363635</v>
      </c>
      <c r="E26" s="4">
        <f t="shared" si="23"/>
        <v>0.27272727272727271</v>
      </c>
      <c r="F26" s="4">
        <f t="shared" si="23"/>
        <v>2.9090909090909092</v>
      </c>
      <c r="G26" s="4">
        <f t="shared" si="23"/>
        <v>0.77272727272727271</v>
      </c>
      <c r="H26" s="4">
        <f t="shared" si="23"/>
        <v>0.18181818181818182</v>
      </c>
      <c r="I26" s="4">
        <f t="shared" si="23"/>
        <v>0</v>
      </c>
      <c r="J26" s="4">
        <f t="shared" si="23"/>
        <v>0.27272727272727271</v>
      </c>
      <c r="K26" s="4">
        <f t="shared" si="23"/>
        <v>0</v>
      </c>
      <c r="L26" s="4">
        <f t="shared" si="23"/>
        <v>0</v>
      </c>
      <c r="M26" s="4">
        <f t="shared" si="23"/>
        <v>2.0454545454545454</v>
      </c>
    </row>
    <row r="27" spans="1:16" x14ac:dyDescent="0.25">
      <c r="A27" s="2" t="str">
        <f t="shared" si="16"/>
        <v>Ryan Williams</v>
      </c>
      <c r="B27" s="3"/>
      <c r="C27" s="4">
        <f t="shared" ref="C27:M27" si="24">IF(ISNUMBER($B11),C11/$B11," ")</f>
        <v>0.93103448275862066</v>
      </c>
      <c r="D27" s="4">
        <f t="shared" si="24"/>
        <v>3.4482758620689655E-2</v>
      </c>
      <c r="E27" s="4">
        <f t="shared" si="24"/>
        <v>0.41379310344827586</v>
      </c>
      <c r="F27" s="4">
        <f t="shared" si="24"/>
        <v>3.3103448275862069</v>
      </c>
      <c r="G27" s="4">
        <f t="shared" si="24"/>
        <v>0.82758620689655171</v>
      </c>
      <c r="H27" s="4">
        <f t="shared" si="24"/>
        <v>0.62068965517241381</v>
      </c>
      <c r="I27" s="4">
        <f t="shared" si="24"/>
        <v>3.4482758620689655E-2</v>
      </c>
      <c r="J27" s="4">
        <f t="shared" si="24"/>
        <v>1.2068965517241379</v>
      </c>
      <c r="K27" s="4">
        <f t="shared" si="24"/>
        <v>3.4482758620689655E-2</v>
      </c>
      <c r="L27" s="4">
        <f t="shared" si="24"/>
        <v>0</v>
      </c>
      <c r="M27" s="4">
        <f t="shared" si="24"/>
        <v>2.3793103448275863</v>
      </c>
    </row>
    <row r="28" spans="1:16" x14ac:dyDescent="0.25">
      <c r="A28" s="2" t="str">
        <f t="shared" si="16"/>
        <v>Zac Brill-Luck</v>
      </c>
      <c r="B28" s="3"/>
      <c r="C28" s="4">
        <f t="shared" ref="C28:M28" si="25">IF(ISNUMBER($B12),C12/$B12," ")</f>
        <v>2.9285714285714284</v>
      </c>
      <c r="D28" s="4">
        <f t="shared" si="25"/>
        <v>1.8571428571428572</v>
      </c>
      <c r="E28" s="4">
        <f t="shared" si="25"/>
        <v>1.3571428571428572</v>
      </c>
      <c r="F28" s="4">
        <f t="shared" si="25"/>
        <v>8.3571428571428577</v>
      </c>
      <c r="G28" s="4">
        <f t="shared" si="25"/>
        <v>3.75</v>
      </c>
      <c r="H28" s="4">
        <f t="shared" si="25"/>
        <v>1.1071428571428572</v>
      </c>
      <c r="I28" s="4">
        <f t="shared" si="25"/>
        <v>0.6785714285714286</v>
      </c>
      <c r="J28" s="4">
        <f t="shared" si="25"/>
        <v>0.8214285714285714</v>
      </c>
      <c r="K28" s="4">
        <f t="shared" si="25"/>
        <v>0</v>
      </c>
      <c r="L28" s="4">
        <f t="shared" si="25"/>
        <v>0</v>
      </c>
      <c r="M28" s="4">
        <f t="shared" si="25"/>
        <v>12.785714285714286</v>
      </c>
    </row>
    <row r="29" spans="1:16" x14ac:dyDescent="0.25">
      <c r="A29" s="9" t="str">
        <f t="shared" ref="A29:A32" si="26">IF(A13=""," ",A13)</f>
        <v>Nathan Vince</v>
      </c>
      <c r="B29" s="10"/>
      <c r="C29" s="11">
        <f t="shared" ref="C29:M29" si="27">IF(ISNUMBER($B13),C13/$B13," ")</f>
        <v>2.5</v>
      </c>
      <c r="D29" s="11">
        <f t="shared" si="27"/>
        <v>0.16666666666666666</v>
      </c>
      <c r="E29" s="11">
        <f t="shared" si="27"/>
        <v>0.83333333333333337</v>
      </c>
      <c r="F29" s="11">
        <f t="shared" si="27"/>
        <v>5.833333333333333</v>
      </c>
      <c r="G29" s="11">
        <f t="shared" si="27"/>
        <v>1.6666666666666667</v>
      </c>
      <c r="H29" s="11">
        <f t="shared" si="27"/>
        <v>1.6666666666666667</v>
      </c>
      <c r="I29" s="11">
        <f t="shared" si="27"/>
        <v>0</v>
      </c>
      <c r="J29" s="11">
        <f t="shared" si="27"/>
        <v>0.83333333333333337</v>
      </c>
      <c r="K29" s="11">
        <f t="shared" si="27"/>
        <v>0</v>
      </c>
      <c r="L29" s="11">
        <f t="shared" si="27"/>
        <v>0</v>
      </c>
      <c r="M29" s="11">
        <f t="shared" si="27"/>
        <v>6.333333333333333</v>
      </c>
    </row>
    <row r="30" spans="1:16" x14ac:dyDescent="0.25">
      <c r="A30" s="9" t="str">
        <f t="shared" si="26"/>
        <v>Josh Eade</v>
      </c>
      <c r="B30" s="10"/>
      <c r="C30" s="11">
        <f t="shared" ref="C30:M30" si="28">IF(ISNUMBER($B14),C14/$B14," ")</f>
        <v>4</v>
      </c>
      <c r="D30" s="11">
        <f t="shared" si="28"/>
        <v>0</v>
      </c>
      <c r="E30" s="11">
        <f t="shared" si="28"/>
        <v>2</v>
      </c>
      <c r="F30" s="11">
        <f t="shared" si="28"/>
        <v>3</v>
      </c>
      <c r="G30" s="11">
        <f t="shared" si="28"/>
        <v>3</v>
      </c>
      <c r="H30" s="11">
        <f t="shared" si="28"/>
        <v>9</v>
      </c>
      <c r="I30" s="11">
        <f t="shared" si="28"/>
        <v>0</v>
      </c>
      <c r="J30" s="11">
        <f t="shared" si="28"/>
        <v>1</v>
      </c>
      <c r="K30" s="11">
        <f t="shared" si="28"/>
        <v>0</v>
      </c>
      <c r="L30" s="11">
        <f t="shared" si="28"/>
        <v>0</v>
      </c>
      <c r="M30" s="11">
        <f t="shared" si="28"/>
        <v>10</v>
      </c>
    </row>
    <row r="31" spans="1:16" x14ac:dyDescent="0.25">
      <c r="A31" s="9" t="str">
        <f t="shared" si="26"/>
        <v xml:space="preserve"> </v>
      </c>
      <c r="B31" s="10"/>
      <c r="C31" s="11" t="str">
        <f t="shared" ref="C31:M31" si="29">IF(ISNUMBER($B15),C15/$B15," ")</f>
        <v xml:space="preserve"> </v>
      </c>
      <c r="D31" s="11" t="str">
        <f t="shared" si="29"/>
        <v xml:space="preserve"> </v>
      </c>
      <c r="E31" s="11" t="str">
        <f t="shared" si="29"/>
        <v xml:space="preserve"> </v>
      </c>
      <c r="F31" s="11" t="str">
        <f t="shared" si="29"/>
        <v xml:space="preserve"> </v>
      </c>
      <c r="G31" s="11" t="str">
        <f t="shared" si="29"/>
        <v xml:space="preserve"> </v>
      </c>
      <c r="H31" s="11" t="str">
        <f t="shared" si="29"/>
        <v xml:space="preserve"> </v>
      </c>
      <c r="I31" s="11" t="str">
        <f t="shared" si="29"/>
        <v xml:space="preserve"> </v>
      </c>
      <c r="J31" s="11" t="str">
        <f t="shared" si="29"/>
        <v xml:space="preserve"> </v>
      </c>
      <c r="K31" s="11" t="str">
        <f t="shared" si="29"/>
        <v xml:space="preserve"> </v>
      </c>
      <c r="L31" s="11" t="str">
        <f t="shared" si="29"/>
        <v xml:space="preserve"> </v>
      </c>
      <c r="M31" s="11" t="str">
        <f t="shared" si="29"/>
        <v xml:space="preserve"> </v>
      </c>
    </row>
    <row r="32" spans="1:16" x14ac:dyDescent="0.25">
      <c r="A32" s="9" t="str">
        <f t="shared" si="26"/>
        <v xml:space="preserve"> </v>
      </c>
      <c r="B32" s="10"/>
      <c r="C32" s="11" t="str">
        <f t="shared" ref="C32:M32" si="30">IF(ISNUMBER($B16),C16/$B16," ")</f>
        <v xml:space="preserve"> </v>
      </c>
      <c r="D32" s="11" t="str">
        <f t="shared" si="30"/>
        <v xml:space="preserve"> </v>
      </c>
      <c r="E32" s="11" t="str">
        <f t="shared" si="30"/>
        <v xml:space="preserve"> </v>
      </c>
      <c r="F32" s="11" t="str">
        <f t="shared" si="30"/>
        <v xml:space="preserve"> </v>
      </c>
      <c r="G32" s="11" t="str">
        <f t="shared" si="30"/>
        <v xml:space="preserve"> </v>
      </c>
      <c r="H32" s="11" t="str">
        <f t="shared" si="30"/>
        <v xml:space="preserve"> </v>
      </c>
      <c r="I32" s="11" t="str">
        <f t="shared" si="30"/>
        <v xml:space="preserve"> </v>
      </c>
      <c r="J32" s="11" t="str">
        <f t="shared" si="30"/>
        <v xml:space="preserve"> </v>
      </c>
      <c r="K32" s="11" t="str">
        <f t="shared" si="30"/>
        <v xml:space="preserve"> </v>
      </c>
      <c r="L32" s="11" t="str">
        <f t="shared" si="30"/>
        <v xml:space="preserve"> </v>
      </c>
      <c r="M32" s="11" t="str">
        <f t="shared" si="30"/>
        <v xml:space="preserve"> </v>
      </c>
    </row>
  </sheetData>
  <mergeCells count="3">
    <mergeCell ref="A17:O17"/>
    <mergeCell ref="A18:M18"/>
    <mergeCell ref="A2:P2"/>
  </mergeCells>
  <conditionalFormatting sqref="A15">
    <cfRule type="expression" dxfId="71" priority="12">
      <formula>O15&gt;11</formula>
    </cfRule>
  </conditionalFormatting>
  <conditionalFormatting sqref="A16">
    <cfRule type="expression" dxfId="70" priority="11">
      <formula>O16&gt;11</formula>
    </cfRule>
  </conditionalFormatting>
  <conditionalFormatting sqref="A4">
    <cfRule type="expression" dxfId="69" priority="10">
      <formula>O4&gt;13</formula>
    </cfRule>
  </conditionalFormatting>
  <conditionalFormatting sqref="A4">
    <cfRule type="expression" dxfId="68" priority="9">
      <formula>EXACT(A4,T4)</formula>
    </cfRule>
  </conditionalFormatting>
  <conditionalFormatting sqref="A5">
    <cfRule type="expression" dxfId="67" priority="8">
      <formula>O5&gt;13</formula>
    </cfRule>
  </conditionalFormatting>
  <conditionalFormatting sqref="A5">
    <cfRule type="expression" dxfId="66" priority="7">
      <formula>EXACT(A5,T5)</formula>
    </cfRule>
  </conditionalFormatting>
  <conditionalFormatting sqref="A6:A14">
    <cfRule type="expression" dxfId="65" priority="6">
      <formula>O6&gt;13</formula>
    </cfRule>
  </conditionalFormatting>
  <conditionalFormatting sqref="A6:A14">
    <cfRule type="expression" dxfId="64" priority="5">
      <formula>EXACT(A6,T6)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FF"/>
  </sheetPr>
  <dimension ref="A1:V36"/>
  <sheetViews>
    <sheetView workbookViewId="0">
      <selection activeCell="V7" sqref="V7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2" s="24" customFormat="1" x14ac:dyDescent="0.25">
      <c r="A1" s="24" t="s">
        <v>321</v>
      </c>
    </row>
    <row r="2" spans="1:22" x14ac:dyDescent="0.25">
      <c r="A2" s="47" t="s">
        <v>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23" t="s">
        <v>57</v>
      </c>
    </row>
    <row r="3" spans="1:22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41</v>
      </c>
      <c r="O3" s="31" t="s">
        <v>42</v>
      </c>
      <c r="P3" s="17" t="s">
        <v>51</v>
      </c>
      <c r="Q3" s="24"/>
      <c r="R3" s="24" t="s">
        <v>52</v>
      </c>
      <c r="S3" s="24" t="s">
        <v>53</v>
      </c>
    </row>
    <row r="4" spans="1:22" x14ac:dyDescent="0.25">
      <c r="A4" s="9" t="s">
        <v>58</v>
      </c>
      <c r="B4" s="10">
        <v>25</v>
      </c>
      <c r="C4" s="10">
        <v>17</v>
      </c>
      <c r="D4" s="10">
        <v>17</v>
      </c>
      <c r="E4" s="10">
        <v>0</v>
      </c>
      <c r="F4" s="10">
        <v>46</v>
      </c>
      <c r="G4" s="10">
        <v>6</v>
      </c>
      <c r="H4" s="10">
        <v>5</v>
      </c>
      <c r="I4" s="10">
        <v>1</v>
      </c>
      <c r="J4" s="10">
        <v>17</v>
      </c>
      <c r="K4" s="10">
        <v>0</v>
      </c>
      <c r="L4" s="10">
        <v>0</v>
      </c>
      <c r="M4" s="10">
        <v>85</v>
      </c>
      <c r="N4" s="10">
        <f>(VLOOKUP(A4,Games!$A$2:$D$150,3,FALSE))</f>
        <v>0</v>
      </c>
      <c r="O4" s="10">
        <f>VLOOKUP(A4,Games!$A$2:$D$150,4,FALSE)</f>
        <v>25</v>
      </c>
      <c r="P4" s="11">
        <f>(R4-S4)/B4</f>
        <v>4.3600000000000003</v>
      </c>
      <c r="Q4" s="24"/>
      <c r="R4" s="24">
        <f>SUM(M4,I4,H4,G4,F4)</f>
        <v>143</v>
      </c>
      <c r="S4" s="24">
        <f>SUM((J4*2),(K4*3),(L4*4))</f>
        <v>34</v>
      </c>
      <c r="T4" s="24" t="str">
        <f>IFERROR(VLOOKUP(A4,Games!$I$2:$I$246,1,FALSE)," ")</f>
        <v xml:space="preserve"> </v>
      </c>
    </row>
    <row r="5" spans="1:22" x14ac:dyDescent="0.25">
      <c r="A5" s="9" t="s">
        <v>59</v>
      </c>
      <c r="B5" s="10">
        <v>23</v>
      </c>
      <c r="C5" s="10">
        <v>51</v>
      </c>
      <c r="D5" s="10">
        <v>6</v>
      </c>
      <c r="E5" s="10">
        <v>14</v>
      </c>
      <c r="F5" s="10">
        <v>73</v>
      </c>
      <c r="G5" s="10">
        <v>45</v>
      </c>
      <c r="H5" s="10">
        <v>38</v>
      </c>
      <c r="I5" s="10">
        <v>2</v>
      </c>
      <c r="J5" s="10">
        <v>38</v>
      </c>
      <c r="K5" s="10">
        <v>0</v>
      </c>
      <c r="L5" s="10">
        <v>0</v>
      </c>
      <c r="M5" s="10">
        <v>134</v>
      </c>
      <c r="N5" s="10">
        <f>(VLOOKUP(A5,Games!$A$2:$D$150,3,FALSE))</f>
        <v>0</v>
      </c>
      <c r="O5" s="10">
        <f>VLOOKUP(A5,Games!$A$2:$D$150,4,FALSE)</f>
        <v>23</v>
      </c>
      <c r="P5" s="11">
        <f t="shared" ref="P5:P10" si="0">(R5-S5)/B5</f>
        <v>9.3913043478260878</v>
      </c>
      <c r="Q5" s="24"/>
      <c r="R5" s="24">
        <f t="shared" ref="R5:R10" si="1">SUM(M5,I5,H5,G5,F5)</f>
        <v>292</v>
      </c>
      <c r="S5" s="24">
        <f t="shared" ref="S5:S10" si="2">SUM((J5*2),(K5*3),(L5*4))</f>
        <v>76</v>
      </c>
      <c r="T5" s="24" t="str">
        <f>IFERROR(VLOOKUP(A5,Games!$I$2:$I$246,1,FALSE)," ")</f>
        <v xml:space="preserve"> </v>
      </c>
    </row>
    <row r="6" spans="1:22" x14ac:dyDescent="0.25">
      <c r="A6" s="9" t="s">
        <v>337</v>
      </c>
      <c r="B6" s="10">
        <v>1</v>
      </c>
      <c r="C6" s="10">
        <v>4</v>
      </c>
      <c r="D6" s="10">
        <v>1</v>
      </c>
      <c r="E6" s="10">
        <v>1</v>
      </c>
      <c r="F6" s="10">
        <v>4</v>
      </c>
      <c r="G6" s="10">
        <v>1</v>
      </c>
      <c r="H6" s="10">
        <v>2</v>
      </c>
      <c r="I6" s="10">
        <v>0</v>
      </c>
      <c r="J6" s="10">
        <v>0</v>
      </c>
      <c r="K6" s="10">
        <v>0</v>
      </c>
      <c r="L6" s="10">
        <v>0</v>
      </c>
      <c r="M6" s="10">
        <v>12</v>
      </c>
      <c r="N6" s="10">
        <f>(VLOOKUP(A6,Games!$A$2:$D$150,3,FALSE))</f>
        <v>0</v>
      </c>
      <c r="O6" s="10">
        <f>VLOOKUP(A6,Games!$A$2:$D$150,4,FALSE)</f>
        <v>1</v>
      </c>
      <c r="P6" s="11">
        <f t="shared" si="0"/>
        <v>19</v>
      </c>
      <c r="Q6" s="24"/>
      <c r="R6" s="24">
        <f t="shared" si="1"/>
        <v>19</v>
      </c>
      <c r="S6" s="24">
        <f t="shared" si="2"/>
        <v>0</v>
      </c>
      <c r="T6" s="24" t="str">
        <f>IFERROR(VLOOKUP(A6,Games!$I$2:$I$246,1,FALSE)," ")</f>
        <v xml:space="preserve"> </v>
      </c>
    </row>
    <row r="7" spans="1:22" x14ac:dyDescent="0.25">
      <c r="A7" s="9" t="s">
        <v>338</v>
      </c>
      <c r="B7" s="10">
        <v>23</v>
      </c>
      <c r="C7" s="10">
        <v>36</v>
      </c>
      <c r="D7" s="10">
        <v>5</v>
      </c>
      <c r="E7" s="10">
        <v>23</v>
      </c>
      <c r="F7" s="10">
        <v>165</v>
      </c>
      <c r="G7" s="10">
        <v>37</v>
      </c>
      <c r="H7" s="10">
        <v>35</v>
      </c>
      <c r="I7" s="10">
        <v>54</v>
      </c>
      <c r="J7" s="10">
        <v>40</v>
      </c>
      <c r="K7" s="10">
        <v>0</v>
      </c>
      <c r="L7" s="10">
        <v>0</v>
      </c>
      <c r="M7" s="10">
        <v>110</v>
      </c>
      <c r="N7" s="10">
        <f>(VLOOKUP(A7,Games!$A$2:$D$150,3,FALSE))</f>
        <v>0</v>
      </c>
      <c r="O7" s="10">
        <f>VLOOKUP(A7,Games!$A$2:$D$150,4,FALSE)</f>
        <v>23</v>
      </c>
      <c r="P7" s="11">
        <f t="shared" si="0"/>
        <v>13.956521739130435</v>
      </c>
      <c r="Q7" s="24"/>
      <c r="R7" s="24">
        <f t="shared" si="1"/>
        <v>401</v>
      </c>
      <c r="S7" s="24">
        <f t="shared" si="2"/>
        <v>80</v>
      </c>
      <c r="T7" s="24" t="str">
        <f>IFERROR(VLOOKUP(A7,Games!$I$2:$I$246,1,FALSE)," ")</f>
        <v xml:space="preserve"> </v>
      </c>
    </row>
    <row r="8" spans="1:22" x14ac:dyDescent="0.25">
      <c r="A8" s="9" t="s">
        <v>83</v>
      </c>
      <c r="B8" s="10">
        <v>19</v>
      </c>
      <c r="C8" s="10">
        <v>24</v>
      </c>
      <c r="D8" s="10">
        <v>1</v>
      </c>
      <c r="E8" s="10">
        <v>8</v>
      </c>
      <c r="F8" s="10">
        <v>80</v>
      </c>
      <c r="G8" s="10">
        <v>42</v>
      </c>
      <c r="H8" s="10">
        <v>20</v>
      </c>
      <c r="I8" s="10">
        <v>1</v>
      </c>
      <c r="J8" s="10">
        <v>28</v>
      </c>
      <c r="K8" s="10">
        <v>0</v>
      </c>
      <c r="L8" s="10">
        <v>0</v>
      </c>
      <c r="M8" s="10">
        <v>59</v>
      </c>
      <c r="N8" s="10">
        <f>(VLOOKUP(A8,Games!$A$2:$D$150,3,FALSE))</f>
        <v>0</v>
      </c>
      <c r="O8" s="10">
        <f>VLOOKUP(A8,Games!$A$2:$D$150,4,FALSE)</f>
        <v>19</v>
      </c>
      <c r="P8" s="11">
        <f t="shared" si="0"/>
        <v>7.6842105263157894</v>
      </c>
      <c r="Q8" s="24"/>
      <c r="R8" s="24">
        <f t="shared" si="1"/>
        <v>202</v>
      </c>
      <c r="S8" s="24">
        <f t="shared" si="2"/>
        <v>56</v>
      </c>
      <c r="T8" s="24" t="str">
        <f>IFERROR(VLOOKUP(A8,Games!$I$2:$I$246,1,FALSE)," ")</f>
        <v xml:space="preserve"> </v>
      </c>
    </row>
    <row r="9" spans="1:22" x14ac:dyDescent="0.25">
      <c r="A9" s="9" t="s">
        <v>339</v>
      </c>
      <c r="B9" s="10">
        <v>19</v>
      </c>
      <c r="C9" s="10">
        <v>13</v>
      </c>
      <c r="D9" s="10">
        <v>0</v>
      </c>
      <c r="E9" s="10">
        <v>0</v>
      </c>
      <c r="F9" s="10">
        <v>28</v>
      </c>
      <c r="G9" s="10">
        <v>7</v>
      </c>
      <c r="H9" s="10">
        <v>10</v>
      </c>
      <c r="I9" s="10">
        <v>0</v>
      </c>
      <c r="J9" s="10">
        <v>22</v>
      </c>
      <c r="K9" s="10">
        <v>0</v>
      </c>
      <c r="L9" s="10">
        <v>0</v>
      </c>
      <c r="M9" s="10">
        <v>26</v>
      </c>
      <c r="N9" s="10">
        <f>(VLOOKUP(A9,Games!$A$2:$D$150,3,FALSE))</f>
        <v>0</v>
      </c>
      <c r="O9" s="10">
        <f>VLOOKUP(A9,Games!$A$2:$D$150,4,FALSE)</f>
        <v>19</v>
      </c>
      <c r="P9" s="11">
        <f t="shared" si="0"/>
        <v>1.4210526315789473</v>
      </c>
      <c r="Q9" s="24"/>
      <c r="R9" s="24">
        <f t="shared" si="1"/>
        <v>71</v>
      </c>
      <c r="S9" s="24">
        <f t="shared" si="2"/>
        <v>44</v>
      </c>
      <c r="T9" s="24" t="str">
        <f>IFERROR(VLOOKUP(A9,Games!$I$2:$I$246,1,FALSE)," ")</f>
        <v xml:space="preserve"> </v>
      </c>
    </row>
    <row r="10" spans="1:22" x14ac:dyDescent="0.25">
      <c r="A10" s="9" t="s">
        <v>85</v>
      </c>
      <c r="B10" s="10">
        <v>27</v>
      </c>
      <c r="C10" s="10">
        <v>46</v>
      </c>
      <c r="D10" s="10">
        <v>1</v>
      </c>
      <c r="E10" s="10">
        <v>5</v>
      </c>
      <c r="F10" s="10">
        <v>95</v>
      </c>
      <c r="G10" s="10">
        <v>26</v>
      </c>
      <c r="H10" s="10">
        <v>40</v>
      </c>
      <c r="I10" s="10">
        <v>11</v>
      </c>
      <c r="J10" s="10">
        <v>45</v>
      </c>
      <c r="K10" s="10">
        <v>0</v>
      </c>
      <c r="L10" s="10">
        <v>0</v>
      </c>
      <c r="M10" s="10">
        <v>100</v>
      </c>
      <c r="N10" s="10">
        <f>(VLOOKUP(A10,Games!$A$2:$D$150,3,FALSE))</f>
        <v>0</v>
      </c>
      <c r="O10" s="10">
        <f>VLOOKUP(A10,Games!$A$2:$D$150,4,FALSE)</f>
        <v>27</v>
      </c>
      <c r="P10" s="11">
        <f t="shared" si="0"/>
        <v>6.7407407407407405</v>
      </c>
      <c r="Q10" s="24"/>
      <c r="R10" s="24">
        <f t="shared" si="1"/>
        <v>272</v>
      </c>
      <c r="S10" s="24">
        <f t="shared" si="2"/>
        <v>90</v>
      </c>
      <c r="T10" s="24" t="str">
        <f>IFERROR(VLOOKUP(A10,Games!$I$2:$I$246,1,FALSE)," ")</f>
        <v xml:space="preserve"> </v>
      </c>
    </row>
    <row r="11" spans="1:22" x14ac:dyDescent="0.25">
      <c r="A11" s="9" t="s">
        <v>60</v>
      </c>
      <c r="B11" s="10">
        <v>21</v>
      </c>
      <c r="C11" s="10">
        <v>13</v>
      </c>
      <c r="D11" s="10">
        <v>0</v>
      </c>
      <c r="E11" s="10">
        <v>4</v>
      </c>
      <c r="F11" s="10">
        <v>117</v>
      </c>
      <c r="G11" s="10">
        <v>6</v>
      </c>
      <c r="H11" s="10">
        <v>8</v>
      </c>
      <c r="I11" s="10">
        <v>7</v>
      </c>
      <c r="J11" s="10">
        <v>28</v>
      </c>
      <c r="K11" s="10">
        <v>0</v>
      </c>
      <c r="L11" s="10">
        <v>0</v>
      </c>
      <c r="M11" s="10">
        <v>30</v>
      </c>
      <c r="N11" s="10">
        <f>(VLOOKUP(A11,Games!$A$2:$D$150,3,FALSE))</f>
        <v>0</v>
      </c>
      <c r="O11" s="10">
        <f>VLOOKUP(A11,Games!$A$2:$D$150,4,FALSE)</f>
        <v>21</v>
      </c>
      <c r="P11" s="11">
        <f t="shared" ref="P11:P16" si="3">(R11-S11)/B11</f>
        <v>5.333333333333333</v>
      </c>
      <c r="Q11" s="24"/>
      <c r="R11" s="24">
        <f t="shared" ref="R11:R16" si="4">SUM(M11,I11,H11,G11,F11)</f>
        <v>168</v>
      </c>
      <c r="S11" s="24">
        <f t="shared" ref="S11:S16" si="5">SUM((J11*2),(K11*3),(L11*4))</f>
        <v>56</v>
      </c>
      <c r="T11" s="24" t="str">
        <f>IFERROR(VLOOKUP(A11,Games!$I$2:$I$246,1,FALSE)," ")</f>
        <v xml:space="preserve"> </v>
      </c>
      <c r="U11" s="24"/>
      <c r="V11" s="24"/>
    </row>
    <row r="12" spans="1:22" x14ac:dyDescent="0.25">
      <c r="A12" s="9" t="s">
        <v>61</v>
      </c>
      <c r="B12" s="10">
        <v>28</v>
      </c>
      <c r="C12" s="10">
        <v>89</v>
      </c>
      <c r="D12" s="10">
        <v>57</v>
      </c>
      <c r="E12" s="10">
        <v>21</v>
      </c>
      <c r="F12" s="10">
        <v>129</v>
      </c>
      <c r="G12" s="10">
        <v>25</v>
      </c>
      <c r="H12" s="10">
        <v>23</v>
      </c>
      <c r="I12" s="10">
        <v>3</v>
      </c>
      <c r="J12" s="10">
        <v>16</v>
      </c>
      <c r="K12" s="10">
        <v>0</v>
      </c>
      <c r="L12" s="10">
        <v>0</v>
      </c>
      <c r="M12" s="10">
        <v>370</v>
      </c>
      <c r="N12" s="10">
        <f>(VLOOKUP(A12,Games!$A$2:$D$150,3,FALSE))</f>
        <v>0</v>
      </c>
      <c r="O12" s="10">
        <f>VLOOKUP(A12,Games!$A$2:$D$150,4,FALSE)</f>
        <v>28</v>
      </c>
      <c r="P12" s="11">
        <f t="shared" si="3"/>
        <v>18.5</v>
      </c>
      <c r="Q12" s="24"/>
      <c r="R12" s="24">
        <f t="shared" si="4"/>
        <v>550</v>
      </c>
      <c r="S12" s="24">
        <f t="shared" si="5"/>
        <v>32</v>
      </c>
      <c r="T12" s="24" t="str">
        <f>IFERROR(VLOOKUP(A12,Games!$I$2:$I$246,1,FALSE)," ")</f>
        <v xml:space="preserve"> </v>
      </c>
      <c r="U12" s="24"/>
      <c r="V12" s="24"/>
    </row>
    <row r="13" spans="1:22" x14ac:dyDescent="0.25">
      <c r="A13" s="9" t="s">
        <v>340</v>
      </c>
      <c r="B13" s="8">
        <v>1</v>
      </c>
      <c r="C13" s="8">
        <v>1</v>
      </c>
      <c r="D13" s="8">
        <v>0</v>
      </c>
      <c r="E13" s="8">
        <v>0</v>
      </c>
      <c r="F13" s="8">
        <v>2</v>
      </c>
      <c r="G13" s="8">
        <v>1</v>
      </c>
      <c r="H13" s="8">
        <v>1</v>
      </c>
      <c r="I13" s="8">
        <v>0</v>
      </c>
      <c r="J13" s="8">
        <v>1</v>
      </c>
      <c r="K13" s="8">
        <v>0</v>
      </c>
      <c r="L13" s="8">
        <v>0</v>
      </c>
      <c r="M13" s="8">
        <v>2</v>
      </c>
      <c r="N13" s="10">
        <f>(VLOOKUP(A13,Games!$A$2:$D$150,3,FALSE))</f>
        <v>0</v>
      </c>
      <c r="O13" s="10">
        <f>VLOOKUP(A13,Games!$A$2:$D$150,4,FALSE)</f>
        <v>1</v>
      </c>
      <c r="P13" s="11">
        <f t="shared" si="3"/>
        <v>4</v>
      </c>
      <c r="Q13" s="24"/>
      <c r="R13" s="24">
        <f t="shared" si="4"/>
        <v>6</v>
      </c>
      <c r="S13" s="24">
        <f t="shared" si="5"/>
        <v>2</v>
      </c>
      <c r="T13" s="24" t="str">
        <f>IFERROR(VLOOKUP(A13,Games!$I$2:$I$246,1,FALSE)," ")</f>
        <v xml:space="preserve"> </v>
      </c>
      <c r="U13" s="24"/>
      <c r="V13" s="24"/>
    </row>
    <row r="14" spans="1:22" s="24" customFormat="1" x14ac:dyDescent="0.25">
      <c r="A14" s="9" t="s">
        <v>320</v>
      </c>
      <c r="B14" s="17">
        <v>22</v>
      </c>
      <c r="C14" s="17">
        <v>26</v>
      </c>
      <c r="D14" s="17">
        <v>1</v>
      </c>
      <c r="E14" s="17">
        <v>13</v>
      </c>
      <c r="F14" s="17">
        <v>53</v>
      </c>
      <c r="G14" s="17">
        <v>41</v>
      </c>
      <c r="H14" s="17">
        <v>36</v>
      </c>
      <c r="I14" s="17">
        <v>1</v>
      </c>
      <c r="J14" s="17">
        <v>59</v>
      </c>
      <c r="K14" s="17">
        <v>0</v>
      </c>
      <c r="L14" s="17">
        <v>1</v>
      </c>
      <c r="M14" s="17">
        <v>68</v>
      </c>
      <c r="N14" s="10">
        <f>(VLOOKUP(A14,Games!$A$2:$D$150,3,FALSE))</f>
        <v>0</v>
      </c>
      <c r="O14" s="10">
        <f>VLOOKUP(A14,Games!$A$2:$D$150,4,FALSE)</f>
        <v>22</v>
      </c>
      <c r="P14" s="11">
        <f t="shared" si="3"/>
        <v>3.5</v>
      </c>
      <c r="R14" s="24">
        <f t="shared" si="4"/>
        <v>199</v>
      </c>
      <c r="S14" s="24">
        <f t="shared" si="5"/>
        <v>122</v>
      </c>
      <c r="T14" s="24" t="str">
        <f>IFERROR(VLOOKUP(A14,Games!$I$2:$I$246,1,FALSE)," ")</f>
        <v xml:space="preserve"> </v>
      </c>
    </row>
    <row r="15" spans="1:22" s="24" customFormat="1" x14ac:dyDescent="0.25">
      <c r="A15" s="9" t="s">
        <v>341</v>
      </c>
      <c r="B15" s="17">
        <v>1</v>
      </c>
      <c r="C15" s="17">
        <v>1</v>
      </c>
      <c r="D15" s="17">
        <v>0</v>
      </c>
      <c r="E15" s="17">
        <v>2</v>
      </c>
      <c r="F15" s="17">
        <v>7</v>
      </c>
      <c r="G15" s="17">
        <v>1</v>
      </c>
      <c r="H15" s="17">
        <v>0</v>
      </c>
      <c r="I15" s="17">
        <v>0</v>
      </c>
      <c r="J15" s="17">
        <v>3</v>
      </c>
      <c r="K15" s="17">
        <v>0</v>
      </c>
      <c r="L15" s="17">
        <v>0</v>
      </c>
      <c r="M15" s="17">
        <v>4</v>
      </c>
      <c r="N15" s="10">
        <f>(VLOOKUP(A15,Games!$A$2:$D$150,3,FALSE))</f>
        <v>0</v>
      </c>
      <c r="O15" s="10">
        <f>VLOOKUP(A15,Games!$A$2:$D$150,4,FALSE)</f>
        <v>1</v>
      </c>
      <c r="P15" s="11">
        <f t="shared" si="3"/>
        <v>6</v>
      </c>
      <c r="R15" s="24">
        <f t="shared" si="4"/>
        <v>12</v>
      </c>
      <c r="S15" s="24">
        <f t="shared" si="5"/>
        <v>6</v>
      </c>
      <c r="T15" s="24" t="str">
        <f>IFERROR(VLOOKUP(A15,Games!$I$2:$I$246,1,FALSE)," ")</f>
        <v xml:space="preserve"> </v>
      </c>
    </row>
    <row r="16" spans="1:22" s="24" customFormat="1" x14ac:dyDescent="0.25">
      <c r="A16" s="9" t="s">
        <v>396</v>
      </c>
      <c r="B16" s="17">
        <v>12</v>
      </c>
      <c r="C16" s="17">
        <v>23</v>
      </c>
      <c r="D16" s="17">
        <v>8</v>
      </c>
      <c r="E16" s="17">
        <v>14</v>
      </c>
      <c r="F16" s="17">
        <v>76</v>
      </c>
      <c r="G16" s="17">
        <v>21</v>
      </c>
      <c r="H16" s="17">
        <v>23</v>
      </c>
      <c r="I16" s="17">
        <v>2</v>
      </c>
      <c r="J16" s="17">
        <v>21</v>
      </c>
      <c r="K16" s="17">
        <v>0</v>
      </c>
      <c r="L16" s="17">
        <v>0</v>
      </c>
      <c r="M16" s="17">
        <v>84</v>
      </c>
      <c r="N16" s="10">
        <f>(VLOOKUP(A16,Games!$A$2:$D$150,3,FALSE))</f>
        <v>0</v>
      </c>
      <c r="O16" s="10">
        <f>VLOOKUP(A16,Games!$A$2:$D$150,4,FALSE)</f>
        <v>12</v>
      </c>
      <c r="P16" s="11">
        <f t="shared" si="3"/>
        <v>13.666666666666666</v>
      </c>
      <c r="R16" s="24">
        <f t="shared" si="4"/>
        <v>206</v>
      </c>
      <c r="S16" s="24">
        <f t="shared" si="5"/>
        <v>42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342</v>
      </c>
      <c r="B17" s="17">
        <v>13</v>
      </c>
      <c r="C17" s="17">
        <v>35</v>
      </c>
      <c r="D17" s="17">
        <v>5</v>
      </c>
      <c r="E17" s="17">
        <v>22</v>
      </c>
      <c r="F17" s="17">
        <v>123</v>
      </c>
      <c r="G17" s="17">
        <v>22</v>
      </c>
      <c r="H17" s="17">
        <v>16</v>
      </c>
      <c r="I17" s="17">
        <v>9</v>
      </c>
      <c r="J17" s="17">
        <v>16</v>
      </c>
      <c r="K17" s="17">
        <v>0</v>
      </c>
      <c r="L17" s="17">
        <v>0</v>
      </c>
      <c r="M17" s="17">
        <v>107</v>
      </c>
      <c r="N17" s="10">
        <f>(VLOOKUP(A17,Games!$A$2:$D$150,3,FALSE))</f>
        <v>0</v>
      </c>
      <c r="O17" s="10">
        <f>VLOOKUP(A17,Games!$A$2:$D$150,4,FALSE)</f>
        <v>13</v>
      </c>
      <c r="P17" s="11">
        <f t="shared" ref="P17" si="6">(R17-S17)/B17</f>
        <v>18.846153846153847</v>
      </c>
      <c r="R17" s="24">
        <f t="shared" ref="R17" si="7">SUM(M17,I17,H17,G17,F17)</f>
        <v>277</v>
      </c>
      <c r="S17" s="24">
        <f t="shared" ref="S17" si="8">SUM((J17*2),(K17*3),(L17*4))</f>
        <v>32</v>
      </c>
      <c r="T17" s="24" t="str">
        <f>IFERROR(VLOOKUP(A17,Games!$I$2:$I$246,1,FALSE)," ")</f>
        <v xml:space="preserve"> </v>
      </c>
    </row>
    <row r="18" spans="1:20" s="24" customFormat="1" x14ac:dyDescent="0.25">
      <c r="A18" s="3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0"/>
      <c r="O18" s="10"/>
      <c r="P18" s="11"/>
    </row>
    <row r="19" spans="1:20" s="24" customFormat="1" x14ac:dyDescent="0.25">
      <c r="A19" s="3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10"/>
      <c r="O19" s="10"/>
      <c r="P19" s="11"/>
    </row>
    <row r="20" spans="1:20" x14ac:dyDescent="0.25">
      <c r="A20" s="46" t="s">
        <v>13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30"/>
    </row>
    <row r="21" spans="1:20" x14ac:dyDescent="0.25">
      <c r="A21" s="47" t="s">
        <v>57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20" x14ac:dyDescent="0.25">
      <c r="A22" s="8" t="s">
        <v>0</v>
      </c>
      <c r="B22" s="8" t="s">
        <v>1</v>
      </c>
      <c r="C22" s="8" t="s">
        <v>2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7</v>
      </c>
      <c r="I22" s="8" t="s">
        <v>8</v>
      </c>
      <c r="J22" s="8" t="s">
        <v>9</v>
      </c>
      <c r="K22" s="8" t="s">
        <v>10</v>
      </c>
      <c r="L22" s="8" t="s">
        <v>11</v>
      </c>
      <c r="M22" s="8" t="s">
        <v>12</v>
      </c>
    </row>
    <row r="23" spans="1:20" x14ac:dyDescent="0.25">
      <c r="A23" s="9" t="str">
        <f t="shared" ref="A23:A36" si="9">IF(A4=""," ",A4)</f>
        <v>Alex Bell-Rowe</v>
      </c>
      <c r="B23" s="10"/>
      <c r="C23" s="11">
        <f t="shared" ref="C23:M23" si="10">IF(ISNUMBER($B4),C4/$B4," ")</f>
        <v>0.68</v>
      </c>
      <c r="D23" s="11">
        <f t="shared" si="10"/>
        <v>0.68</v>
      </c>
      <c r="E23" s="11">
        <f t="shared" si="10"/>
        <v>0</v>
      </c>
      <c r="F23" s="11">
        <f t="shared" si="10"/>
        <v>1.84</v>
      </c>
      <c r="G23" s="11">
        <f t="shared" si="10"/>
        <v>0.24</v>
      </c>
      <c r="H23" s="11">
        <f t="shared" si="10"/>
        <v>0.2</v>
      </c>
      <c r="I23" s="11">
        <f t="shared" si="10"/>
        <v>0.04</v>
      </c>
      <c r="J23" s="11">
        <f t="shared" si="10"/>
        <v>0.68</v>
      </c>
      <c r="K23" s="11">
        <f t="shared" si="10"/>
        <v>0</v>
      </c>
      <c r="L23" s="11">
        <f t="shared" si="10"/>
        <v>0</v>
      </c>
      <c r="M23" s="11">
        <f t="shared" si="10"/>
        <v>3.4</v>
      </c>
    </row>
    <row r="24" spans="1:20" x14ac:dyDescent="0.25">
      <c r="A24" s="9" t="str">
        <f t="shared" si="9"/>
        <v>Arthur Richardson</v>
      </c>
      <c r="B24" s="10"/>
      <c r="C24" s="11">
        <f t="shared" ref="C24:M24" si="11">IF(ISNUMBER($B5),C5/$B5," ")</f>
        <v>2.2173913043478262</v>
      </c>
      <c r="D24" s="11">
        <f t="shared" si="11"/>
        <v>0.2608695652173913</v>
      </c>
      <c r="E24" s="11">
        <f t="shared" si="11"/>
        <v>0.60869565217391308</v>
      </c>
      <c r="F24" s="11">
        <f t="shared" si="11"/>
        <v>3.1739130434782608</v>
      </c>
      <c r="G24" s="11">
        <f t="shared" si="11"/>
        <v>1.9565217391304348</v>
      </c>
      <c r="H24" s="11">
        <f t="shared" si="11"/>
        <v>1.6521739130434783</v>
      </c>
      <c r="I24" s="11">
        <f t="shared" si="11"/>
        <v>8.6956521739130432E-2</v>
      </c>
      <c r="J24" s="11">
        <f t="shared" si="11"/>
        <v>1.6521739130434783</v>
      </c>
      <c r="K24" s="11">
        <f t="shared" si="11"/>
        <v>0</v>
      </c>
      <c r="L24" s="11">
        <f t="shared" si="11"/>
        <v>0</v>
      </c>
      <c r="M24" s="11">
        <f t="shared" si="11"/>
        <v>5.8260869565217392</v>
      </c>
    </row>
    <row r="25" spans="1:20" x14ac:dyDescent="0.25">
      <c r="A25" s="9" t="str">
        <f t="shared" si="9"/>
        <v>Damien Burns</v>
      </c>
      <c r="B25" s="10"/>
      <c r="C25" s="11">
        <f t="shared" ref="C25:M25" si="12">IF(ISNUMBER($B6),C6/$B6," ")</f>
        <v>4</v>
      </c>
      <c r="D25" s="11">
        <f t="shared" si="12"/>
        <v>1</v>
      </c>
      <c r="E25" s="11">
        <f t="shared" si="12"/>
        <v>1</v>
      </c>
      <c r="F25" s="11">
        <f t="shared" si="12"/>
        <v>4</v>
      </c>
      <c r="G25" s="11">
        <f t="shared" si="12"/>
        <v>1</v>
      </c>
      <c r="H25" s="11">
        <f t="shared" si="12"/>
        <v>2</v>
      </c>
      <c r="I25" s="11">
        <f t="shared" si="12"/>
        <v>0</v>
      </c>
      <c r="J25" s="11">
        <f t="shared" si="12"/>
        <v>0</v>
      </c>
      <c r="K25" s="11">
        <f t="shared" si="12"/>
        <v>0</v>
      </c>
      <c r="L25" s="11">
        <f t="shared" si="12"/>
        <v>0</v>
      </c>
      <c r="M25" s="11">
        <f t="shared" si="12"/>
        <v>12</v>
      </c>
    </row>
    <row r="26" spans="1:20" x14ac:dyDescent="0.25">
      <c r="A26" s="9" t="str">
        <f t="shared" si="9"/>
        <v>Daniel Beames</v>
      </c>
      <c r="B26" s="10"/>
      <c r="C26" s="11">
        <f t="shared" ref="C26:M26" si="13">IF(ISNUMBER($B7),C7/$B7," ")</f>
        <v>1.5652173913043479</v>
      </c>
      <c r="D26" s="11">
        <f t="shared" si="13"/>
        <v>0.21739130434782608</v>
      </c>
      <c r="E26" s="11">
        <f t="shared" si="13"/>
        <v>1</v>
      </c>
      <c r="F26" s="11">
        <f t="shared" si="13"/>
        <v>7.1739130434782608</v>
      </c>
      <c r="G26" s="11">
        <f t="shared" si="13"/>
        <v>1.6086956521739131</v>
      </c>
      <c r="H26" s="11">
        <f t="shared" si="13"/>
        <v>1.5217391304347827</v>
      </c>
      <c r="I26" s="11">
        <f t="shared" si="13"/>
        <v>2.347826086956522</v>
      </c>
      <c r="J26" s="11">
        <f t="shared" si="13"/>
        <v>1.7391304347826086</v>
      </c>
      <c r="K26" s="11">
        <f t="shared" si="13"/>
        <v>0</v>
      </c>
      <c r="L26" s="11">
        <f t="shared" si="13"/>
        <v>0</v>
      </c>
      <c r="M26" s="11">
        <f t="shared" si="13"/>
        <v>4.7826086956521738</v>
      </c>
    </row>
    <row r="27" spans="1:20" x14ac:dyDescent="0.25">
      <c r="A27" s="9" t="str">
        <f t="shared" si="9"/>
        <v>Matthew Breen</v>
      </c>
      <c r="B27" s="10"/>
      <c r="C27" s="11">
        <f t="shared" ref="C27:M27" si="14">IF(ISNUMBER($B8),C8/$B8," ")</f>
        <v>1.263157894736842</v>
      </c>
      <c r="D27" s="11">
        <f t="shared" si="14"/>
        <v>5.2631578947368418E-2</v>
      </c>
      <c r="E27" s="11">
        <f t="shared" si="14"/>
        <v>0.42105263157894735</v>
      </c>
      <c r="F27" s="11">
        <f t="shared" si="14"/>
        <v>4.2105263157894735</v>
      </c>
      <c r="G27" s="11">
        <f t="shared" si="14"/>
        <v>2.2105263157894739</v>
      </c>
      <c r="H27" s="11">
        <f t="shared" si="14"/>
        <v>1.0526315789473684</v>
      </c>
      <c r="I27" s="11">
        <f t="shared" si="14"/>
        <v>5.2631578947368418E-2</v>
      </c>
      <c r="J27" s="11">
        <f t="shared" si="14"/>
        <v>1.4736842105263157</v>
      </c>
      <c r="K27" s="11">
        <f t="shared" si="14"/>
        <v>0</v>
      </c>
      <c r="L27" s="11">
        <f t="shared" si="14"/>
        <v>0</v>
      </c>
      <c r="M27" s="11">
        <f t="shared" si="14"/>
        <v>3.1052631578947367</v>
      </c>
    </row>
    <row r="28" spans="1:20" x14ac:dyDescent="0.25">
      <c r="A28" s="9" t="str">
        <f t="shared" si="9"/>
        <v>Matthew Lovett</v>
      </c>
      <c r="B28" s="10"/>
      <c r="C28" s="11">
        <f t="shared" ref="C28:M28" si="15">IF(ISNUMBER($B9),C9/$B9," ")</f>
        <v>0.68421052631578949</v>
      </c>
      <c r="D28" s="11">
        <f t="shared" si="15"/>
        <v>0</v>
      </c>
      <c r="E28" s="11">
        <f t="shared" si="15"/>
        <v>0</v>
      </c>
      <c r="F28" s="11">
        <f t="shared" si="15"/>
        <v>1.4736842105263157</v>
      </c>
      <c r="G28" s="11">
        <f t="shared" si="15"/>
        <v>0.36842105263157893</v>
      </c>
      <c r="H28" s="11">
        <f t="shared" si="15"/>
        <v>0.52631578947368418</v>
      </c>
      <c r="I28" s="11">
        <f t="shared" si="15"/>
        <v>0</v>
      </c>
      <c r="J28" s="11">
        <f t="shared" si="15"/>
        <v>1.1578947368421053</v>
      </c>
      <c r="K28" s="11">
        <f t="shared" si="15"/>
        <v>0</v>
      </c>
      <c r="L28" s="11">
        <f t="shared" si="15"/>
        <v>0</v>
      </c>
      <c r="M28" s="11">
        <f t="shared" si="15"/>
        <v>1.368421052631579</v>
      </c>
    </row>
    <row r="29" spans="1:20" x14ac:dyDescent="0.25">
      <c r="A29" s="9" t="str">
        <f t="shared" si="9"/>
        <v>Mick Lees</v>
      </c>
      <c r="B29" s="10"/>
      <c r="C29" s="11">
        <f t="shared" ref="C29:M29" si="16">IF(ISNUMBER($B10),C10/$B10," ")</f>
        <v>1.7037037037037037</v>
      </c>
      <c r="D29" s="11">
        <f t="shared" si="16"/>
        <v>3.7037037037037035E-2</v>
      </c>
      <c r="E29" s="11">
        <f t="shared" si="16"/>
        <v>0.18518518518518517</v>
      </c>
      <c r="F29" s="11">
        <f t="shared" si="16"/>
        <v>3.5185185185185186</v>
      </c>
      <c r="G29" s="11">
        <f t="shared" si="16"/>
        <v>0.96296296296296291</v>
      </c>
      <c r="H29" s="11">
        <f t="shared" si="16"/>
        <v>1.4814814814814814</v>
      </c>
      <c r="I29" s="11">
        <f t="shared" si="16"/>
        <v>0.40740740740740738</v>
      </c>
      <c r="J29" s="11">
        <f t="shared" si="16"/>
        <v>1.6666666666666667</v>
      </c>
      <c r="K29" s="11">
        <f t="shared" si="16"/>
        <v>0</v>
      </c>
      <c r="L29" s="11">
        <f t="shared" si="16"/>
        <v>0</v>
      </c>
      <c r="M29" s="11">
        <f t="shared" si="16"/>
        <v>3.7037037037037037</v>
      </c>
    </row>
    <row r="30" spans="1:20" x14ac:dyDescent="0.25">
      <c r="A30" s="9" t="str">
        <f t="shared" si="9"/>
        <v>Robert Clear</v>
      </c>
      <c r="B30" s="10"/>
      <c r="C30" s="11">
        <f t="shared" ref="C30:M30" si="17">IF(ISNUMBER($B11),C11/$B11," ")</f>
        <v>0.61904761904761907</v>
      </c>
      <c r="D30" s="11">
        <f t="shared" si="17"/>
        <v>0</v>
      </c>
      <c r="E30" s="11">
        <f t="shared" si="17"/>
        <v>0.19047619047619047</v>
      </c>
      <c r="F30" s="11">
        <f t="shared" si="17"/>
        <v>5.5714285714285712</v>
      </c>
      <c r="G30" s="11">
        <f t="shared" si="17"/>
        <v>0.2857142857142857</v>
      </c>
      <c r="H30" s="11">
        <f t="shared" si="17"/>
        <v>0.38095238095238093</v>
      </c>
      <c r="I30" s="11">
        <f t="shared" si="17"/>
        <v>0.33333333333333331</v>
      </c>
      <c r="J30" s="11">
        <f t="shared" si="17"/>
        <v>1.3333333333333333</v>
      </c>
      <c r="K30" s="11">
        <f t="shared" si="17"/>
        <v>0</v>
      </c>
      <c r="L30" s="11">
        <f t="shared" si="17"/>
        <v>0</v>
      </c>
      <c r="M30" s="11">
        <f t="shared" si="17"/>
        <v>1.4285714285714286</v>
      </c>
    </row>
    <row r="31" spans="1:20" x14ac:dyDescent="0.25">
      <c r="A31" s="9" t="str">
        <f t="shared" si="9"/>
        <v>Ryan Leonard</v>
      </c>
      <c r="B31" s="10"/>
      <c r="C31" s="11">
        <f t="shared" ref="C31:M31" si="18">IF(ISNUMBER($B12),C12/$B12," ")</f>
        <v>3.1785714285714284</v>
      </c>
      <c r="D31" s="11">
        <f t="shared" si="18"/>
        <v>2.0357142857142856</v>
      </c>
      <c r="E31" s="11">
        <f t="shared" si="18"/>
        <v>0.75</v>
      </c>
      <c r="F31" s="11">
        <f t="shared" si="18"/>
        <v>4.6071428571428568</v>
      </c>
      <c r="G31" s="11">
        <f t="shared" si="18"/>
        <v>0.8928571428571429</v>
      </c>
      <c r="H31" s="11">
        <f t="shared" si="18"/>
        <v>0.8214285714285714</v>
      </c>
      <c r="I31" s="11">
        <f t="shared" si="18"/>
        <v>0.10714285714285714</v>
      </c>
      <c r="J31" s="11">
        <f t="shared" si="18"/>
        <v>0.5714285714285714</v>
      </c>
      <c r="K31" s="11">
        <f t="shared" si="18"/>
        <v>0</v>
      </c>
      <c r="L31" s="11">
        <f t="shared" si="18"/>
        <v>0</v>
      </c>
      <c r="M31" s="11">
        <f t="shared" si="18"/>
        <v>13.214285714285714</v>
      </c>
    </row>
    <row r="32" spans="1:20" x14ac:dyDescent="0.25">
      <c r="A32" s="9" t="str">
        <f t="shared" si="9"/>
        <v>Will Jiang</v>
      </c>
      <c r="B32" s="8"/>
      <c r="C32" s="11">
        <f t="shared" ref="C32:M36" si="19">IF(ISNUMBER($B13),C13/$B13," ")</f>
        <v>1</v>
      </c>
      <c r="D32" s="11">
        <f t="shared" si="19"/>
        <v>0</v>
      </c>
      <c r="E32" s="11">
        <f t="shared" si="19"/>
        <v>0</v>
      </c>
      <c r="F32" s="11">
        <f t="shared" si="19"/>
        <v>2</v>
      </c>
      <c r="G32" s="11">
        <f t="shared" si="19"/>
        <v>1</v>
      </c>
      <c r="H32" s="11">
        <f t="shared" si="19"/>
        <v>1</v>
      </c>
      <c r="I32" s="11">
        <f t="shared" si="19"/>
        <v>0</v>
      </c>
      <c r="J32" s="11">
        <f t="shared" si="19"/>
        <v>1</v>
      </c>
      <c r="K32" s="11">
        <f t="shared" si="19"/>
        <v>0</v>
      </c>
      <c r="L32" s="11">
        <f t="shared" si="19"/>
        <v>0</v>
      </c>
      <c r="M32" s="11">
        <f t="shared" si="19"/>
        <v>2</v>
      </c>
    </row>
    <row r="33" spans="1:13" x14ac:dyDescent="0.25">
      <c r="A33" s="9" t="str">
        <f t="shared" si="9"/>
        <v>Seymour Isip</v>
      </c>
      <c r="B33" s="17"/>
      <c r="C33" s="11">
        <f t="shared" si="19"/>
        <v>1.1818181818181819</v>
      </c>
      <c r="D33" s="11">
        <f t="shared" si="19"/>
        <v>4.5454545454545456E-2</v>
      </c>
      <c r="E33" s="11">
        <f t="shared" si="19"/>
        <v>0.59090909090909094</v>
      </c>
      <c r="F33" s="11">
        <f t="shared" si="19"/>
        <v>2.4090909090909092</v>
      </c>
      <c r="G33" s="11">
        <f t="shared" si="19"/>
        <v>1.8636363636363635</v>
      </c>
      <c r="H33" s="11">
        <f t="shared" si="19"/>
        <v>1.6363636363636365</v>
      </c>
      <c r="I33" s="11">
        <f t="shared" si="19"/>
        <v>4.5454545454545456E-2</v>
      </c>
      <c r="J33" s="11">
        <f t="shared" si="19"/>
        <v>2.6818181818181817</v>
      </c>
      <c r="K33" s="11">
        <f t="shared" si="19"/>
        <v>0</v>
      </c>
      <c r="L33" s="11">
        <f t="shared" si="19"/>
        <v>4.5454545454545456E-2</v>
      </c>
      <c r="M33" s="11">
        <f t="shared" si="19"/>
        <v>3.0909090909090908</v>
      </c>
    </row>
    <row r="34" spans="1:13" x14ac:dyDescent="0.25">
      <c r="A34" s="9" t="str">
        <f t="shared" si="9"/>
        <v>Todd Matthews</v>
      </c>
      <c r="B34" s="17"/>
      <c r="C34" s="11">
        <f t="shared" si="19"/>
        <v>1</v>
      </c>
      <c r="D34" s="11">
        <f t="shared" si="19"/>
        <v>0</v>
      </c>
      <c r="E34" s="11">
        <f t="shared" si="19"/>
        <v>2</v>
      </c>
      <c r="F34" s="11">
        <f t="shared" si="19"/>
        <v>7</v>
      </c>
      <c r="G34" s="11">
        <f t="shared" si="19"/>
        <v>1</v>
      </c>
      <c r="H34" s="11">
        <f t="shared" si="19"/>
        <v>0</v>
      </c>
      <c r="I34" s="11">
        <f t="shared" si="19"/>
        <v>0</v>
      </c>
      <c r="J34" s="11">
        <f t="shared" si="19"/>
        <v>3</v>
      </c>
      <c r="K34" s="11">
        <f t="shared" si="19"/>
        <v>0</v>
      </c>
      <c r="L34" s="11">
        <f t="shared" si="19"/>
        <v>0</v>
      </c>
      <c r="M34" s="11">
        <f t="shared" si="19"/>
        <v>4</v>
      </c>
    </row>
    <row r="35" spans="1:13" x14ac:dyDescent="0.25">
      <c r="A35" s="9" t="str">
        <f t="shared" si="9"/>
        <v>William Comensoli</v>
      </c>
      <c r="B35" s="17"/>
      <c r="C35" s="11">
        <f t="shared" si="19"/>
        <v>1.9166666666666667</v>
      </c>
      <c r="D35" s="11">
        <f t="shared" si="19"/>
        <v>0.66666666666666663</v>
      </c>
      <c r="E35" s="11">
        <f t="shared" si="19"/>
        <v>1.1666666666666667</v>
      </c>
      <c r="F35" s="11">
        <f t="shared" si="19"/>
        <v>6.333333333333333</v>
      </c>
      <c r="G35" s="11">
        <f t="shared" si="19"/>
        <v>1.75</v>
      </c>
      <c r="H35" s="11">
        <f t="shared" si="19"/>
        <v>1.9166666666666667</v>
      </c>
      <c r="I35" s="11">
        <f t="shared" si="19"/>
        <v>0.16666666666666666</v>
      </c>
      <c r="J35" s="11">
        <f t="shared" si="19"/>
        <v>1.75</v>
      </c>
      <c r="K35" s="11">
        <f t="shared" si="19"/>
        <v>0</v>
      </c>
      <c r="L35" s="11">
        <f t="shared" si="19"/>
        <v>0</v>
      </c>
      <c r="M35" s="11">
        <f t="shared" si="19"/>
        <v>7</v>
      </c>
    </row>
    <row r="36" spans="1:13" x14ac:dyDescent="0.25">
      <c r="A36" s="9" t="str">
        <f t="shared" si="9"/>
        <v>Zach Dowse</v>
      </c>
      <c r="B36" s="17"/>
      <c r="C36" s="11">
        <f t="shared" si="19"/>
        <v>2.6923076923076925</v>
      </c>
      <c r="D36" s="11">
        <f t="shared" si="19"/>
        <v>0.38461538461538464</v>
      </c>
      <c r="E36" s="11">
        <f t="shared" si="19"/>
        <v>1.6923076923076923</v>
      </c>
      <c r="F36" s="11">
        <f t="shared" si="19"/>
        <v>9.4615384615384617</v>
      </c>
      <c r="G36" s="11">
        <f t="shared" si="19"/>
        <v>1.6923076923076923</v>
      </c>
      <c r="H36" s="11">
        <f t="shared" si="19"/>
        <v>1.2307692307692308</v>
      </c>
      <c r="I36" s="11">
        <f t="shared" si="19"/>
        <v>0.69230769230769229</v>
      </c>
      <c r="J36" s="11">
        <f t="shared" si="19"/>
        <v>1.2307692307692308</v>
      </c>
      <c r="K36" s="11">
        <f t="shared" si="19"/>
        <v>0</v>
      </c>
      <c r="L36" s="11">
        <f t="shared" si="19"/>
        <v>0</v>
      </c>
      <c r="M36" s="11">
        <f t="shared" si="19"/>
        <v>8.2307692307692299</v>
      </c>
    </row>
  </sheetData>
  <mergeCells count="3">
    <mergeCell ref="A20:O20"/>
    <mergeCell ref="A21:M21"/>
    <mergeCell ref="A2:P2"/>
  </mergeCells>
  <conditionalFormatting sqref="A4">
    <cfRule type="expression" dxfId="63" priority="8">
      <formula>O4&gt;13</formula>
    </cfRule>
  </conditionalFormatting>
  <conditionalFormatting sqref="A4">
    <cfRule type="expression" dxfId="62" priority="7">
      <formula>EXACT(A4,T4)</formula>
    </cfRule>
  </conditionalFormatting>
  <conditionalFormatting sqref="A18:A19">
    <cfRule type="expression" dxfId="61" priority="4">
      <formula>O18&gt;11</formula>
    </cfRule>
  </conditionalFormatting>
  <conditionalFormatting sqref="A5:A17">
    <cfRule type="expression" dxfId="60" priority="2">
      <formula>O5&gt;13</formula>
    </cfRule>
  </conditionalFormatting>
  <conditionalFormatting sqref="A5:A17">
    <cfRule type="expression" dxfId="59" priority="1">
      <formula>EXACT(A5,T5)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T34"/>
  <sheetViews>
    <sheetView workbookViewId="0">
      <selection activeCell="Q3" sqref="Q3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20" width="9.140625" style="24" hidden="1" customWidth="1"/>
    <col min="21" max="16384" width="9.140625" style="24"/>
  </cols>
  <sheetData>
    <row r="1" spans="1:20" x14ac:dyDescent="0.25">
      <c r="A1" s="24" t="s">
        <v>323</v>
      </c>
    </row>
    <row r="2" spans="1:20" x14ac:dyDescent="0.25">
      <c r="A2" s="49" t="s">
        <v>358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23" t="s">
        <v>358</v>
      </c>
    </row>
    <row r="3" spans="1:20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41</v>
      </c>
      <c r="O3" s="17" t="s">
        <v>42</v>
      </c>
      <c r="P3" s="17" t="s">
        <v>51</v>
      </c>
      <c r="R3" s="24" t="s">
        <v>52</v>
      </c>
      <c r="S3" s="24" t="s">
        <v>53</v>
      </c>
    </row>
    <row r="4" spans="1:20" x14ac:dyDescent="0.25">
      <c r="A4" s="9" t="s">
        <v>370</v>
      </c>
      <c r="B4" s="10">
        <v>3</v>
      </c>
      <c r="C4" s="10">
        <v>9</v>
      </c>
      <c r="D4" s="10">
        <v>0</v>
      </c>
      <c r="E4" s="10">
        <v>2</v>
      </c>
      <c r="F4" s="10">
        <v>21</v>
      </c>
      <c r="G4" s="10">
        <v>0</v>
      </c>
      <c r="H4" s="10">
        <v>1</v>
      </c>
      <c r="I4" s="10">
        <v>0</v>
      </c>
      <c r="J4" s="10">
        <v>2</v>
      </c>
      <c r="K4" s="10">
        <v>0</v>
      </c>
      <c r="L4" s="10">
        <v>0</v>
      </c>
      <c r="M4" s="10">
        <v>20</v>
      </c>
      <c r="N4" s="10">
        <f>(VLOOKUP(A4,Games!$A$2:$D$160,3,FALSE))</f>
        <v>0</v>
      </c>
      <c r="O4" s="10">
        <f>VLOOKUP(A4,Games!$A$2:$D$160,4,FALSE)</f>
        <v>3</v>
      </c>
      <c r="P4" s="11">
        <f>(R4-S4)/B4</f>
        <v>12.666666666666666</v>
      </c>
      <c r="R4" s="24">
        <f>SUM(M4,I4,H4,G4,F4)</f>
        <v>42</v>
      </c>
      <c r="S4" s="24">
        <f>SUM((J4*2),(K4*3),(L4*4))</f>
        <v>4</v>
      </c>
      <c r="T4" s="24" t="str">
        <f>IFERROR(VLOOKUP(A4,Games!$I$2:$I$246,1,FALSE)," ")</f>
        <v xml:space="preserve"> </v>
      </c>
    </row>
    <row r="5" spans="1:20" x14ac:dyDescent="0.25">
      <c r="A5" s="9" t="s">
        <v>359</v>
      </c>
      <c r="B5" s="10">
        <v>23</v>
      </c>
      <c r="C5" s="10">
        <v>51</v>
      </c>
      <c r="D5" s="10">
        <v>0</v>
      </c>
      <c r="E5" s="10">
        <v>29</v>
      </c>
      <c r="F5" s="10">
        <v>178</v>
      </c>
      <c r="G5" s="10">
        <v>23</v>
      </c>
      <c r="H5" s="10">
        <v>25</v>
      </c>
      <c r="I5" s="10">
        <v>12</v>
      </c>
      <c r="J5" s="10">
        <v>67</v>
      </c>
      <c r="K5" s="10">
        <v>0</v>
      </c>
      <c r="L5" s="10">
        <v>0</v>
      </c>
      <c r="M5" s="10">
        <v>131</v>
      </c>
      <c r="N5" s="10">
        <f>(VLOOKUP(A5,Games!$A$2:$D$160,3,FALSE))</f>
        <v>0</v>
      </c>
      <c r="O5" s="10">
        <f>VLOOKUP(A5,Games!$A$2:$D$160,4,FALSE)</f>
        <v>23</v>
      </c>
      <c r="P5" s="11">
        <f t="shared" ref="P5:P12" si="0">(R5-S5)/B5</f>
        <v>10.217391304347826</v>
      </c>
      <c r="R5" s="24">
        <f t="shared" ref="R5:R13" si="1">SUM(M5,I5,H5,G5,F5)</f>
        <v>369</v>
      </c>
      <c r="S5" s="24">
        <f t="shared" ref="S5:S13" si="2">SUM((J5*2),(K5*3),(L5*4))</f>
        <v>134</v>
      </c>
      <c r="T5" s="24" t="str">
        <f>IFERROR(VLOOKUP(A5,Games!$I$2:$I$246,1,FALSE)," ")</f>
        <v xml:space="preserve"> </v>
      </c>
    </row>
    <row r="6" spans="1:20" x14ac:dyDescent="0.25">
      <c r="A6" s="9" t="s">
        <v>360</v>
      </c>
      <c r="B6" s="10">
        <v>30</v>
      </c>
      <c r="C6" s="10">
        <v>7</v>
      </c>
      <c r="D6" s="10">
        <v>0</v>
      </c>
      <c r="E6" s="10">
        <v>1</v>
      </c>
      <c r="F6" s="10">
        <v>52</v>
      </c>
      <c r="G6" s="10">
        <v>26</v>
      </c>
      <c r="H6" s="10">
        <v>7</v>
      </c>
      <c r="I6" s="10">
        <v>5</v>
      </c>
      <c r="J6" s="10">
        <v>35</v>
      </c>
      <c r="K6" s="10">
        <v>1</v>
      </c>
      <c r="L6" s="10">
        <v>0</v>
      </c>
      <c r="M6" s="10">
        <v>15</v>
      </c>
      <c r="N6" s="10">
        <f>(VLOOKUP(A6,Games!$A$2:$D$160,3,FALSE))</f>
        <v>0</v>
      </c>
      <c r="O6" s="10">
        <f>VLOOKUP(A6,Games!$A$2:$D$160,4,FALSE)</f>
        <v>30</v>
      </c>
      <c r="P6" s="11">
        <f t="shared" si="0"/>
        <v>1.0666666666666667</v>
      </c>
      <c r="R6" s="24">
        <f t="shared" si="1"/>
        <v>105</v>
      </c>
      <c r="S6" s="24">
        <f t="shared" si="2"/>
        <v>73</v>
      </c>
      <c r="T6" s="24" t="str">
        <f>IFERROR(VLOOKUP(A6,Games!$I$2:$I$246,1,FALSE)," ")</f>
        <v xml:space="preserve"> </v>
      </c>
    </row>
    <row r="7" spans="1:20" x14ac:dyDescent="0.25">
      <c r="A7" s="9" t="s">
        <v>361</v>
      </c>
      <c r="B7" s="10">
        <v>28</v>
      </c>
      <c r="C7" s="10">
        <v>16</v>
      </c>
      <c r="D7" s="10">
        <v>14</v>
      </c>
      <c r="E7" s="10">
        <v>4</v>
      </c>
      <c r="F7" s="10">
        <v>106</v>
      </c>
      <c r="G7" s="10">
        <v>20</v>
      </c>
      <c r="H7" s="10">
        <v>8</v>
      </c>
      <c r="I7" s="10">
        <v>4</v>
      </c>
      <c r="J7" s="10">
        <v>21</v>
      </c>
      <c r="K7" s="10">
        <v>0</v>
      </c>
      <c r="L7" s="10">
        <v>1</v>
      </c>
      <c r="M7" s="10">
        <v>78</v>
      </c>
      <c r="N7" s="10">
        <f>(VLOOKUP(A7,Games!$A$2:$D$160,3,FALSE))</f>
        <v>0</v>
      </c>
      <c r="O7" s="10">
        <f>VLOOKUP(A7,Games!$A$2:$D$160,4,FALSE)</f>
        <v>28</v>
      </c>
      <c r="P7" s="11">
        <f t="shared" si="0"/>
        <v>6.0714285714285712</v>
      </c>
      <c r="R7" s="24">
        <f t="shared" si="1"/>
        <v>216</v>
      </c>
      <c r="S7" s="24">
        <f t="shared" si="2"/>
        <v>46</v>
      </c>
      <c r="T7" s="24" t="str">
        <f>IFERROR(VLOOKUP(A7,Games!$I$2:$I$246,1,FALSE)," ")</f>
        <v xml:space="preserve"> </v>
      </c>
    </row>
    <row r="8" spans="1:20" x14ac:dyDescent="0.25">
      <c r="A8" s="9" t="s">
        <v>362</v>
      </c>
      <c r="B8" s="10">
        <v>22</v>
      </c>
      <c r="C8" s="10">
        <v>13</v>
      </c>
      <c r="D8" s="10">
        <v>27</v>
      </c>
      <c r="E8" s="10">
        <v>10</v>
      </c>
      <c r="F8" s="10">
        <v>52</v>
      </c>
      <c r="G8" s="10">
        <v>27</v>
      </c>
      <c r="H8" s="10">
        <v>10</v>
      </c>
      <c r="I8" s="10">
        <v>0</v>
      </c>
      <c r="J8" s="10">
        <v>28</v>
      </c>
      <c r="K8" s="10">
        <v>0</v>
      </c>
      <c r="L8" s="10">
        <v>0</v>
      </c>
      <c r="M8" s="10">
        <v>117</v>
      </c>
      <c r="N8" s="10">
        <f>(VLOOKUP(A8,Games!$A$2:$D$160,3,FALSE))</f>
        <v>1</v>
      </c>
      <c r="O8" s="10">
        <f>VLOOKUP(A8,Games!$A$2:$D$160,4,FALSE)</f>
        <v>23</v>
      </c>
      <c r="P8" s="11">
        <f t="shared" si="0"/>
        <v>6.8181818181818183</v>
      </c>
      <c r="R8" s="24">
        <f t="shared" si="1"/>
        <v>206</v>
      </c>
      <c r="S8" s="24">
        <f t="shared" si="2"/>
        <v>56</v>
      </c>
      <c r="T8" s="24" t="str">
        <f>IFERROR(VLOOKUP(A8,Games!$I$2:$I$246,1,FALSE)," ")</f>
        <v xml:space="preserve"> </v>
      </c>
    </row>
    <row r="9" spans="1:20" x14ac:dyDescent="0.25">
      <c r="A9" s="9" t="s">
        <v>363</v>
      </c>
      <c r="B9" s="10">
        <v>31</v>
      </c>
      <c r="C9" s="10">
        <v>50</v>
      </c>
      <c r="D9" s="10">
        <v>1</v>
      </c>
      <c r="E9" s="10">
        <v>33</v>
      </c>
      <c r="F9" s="10">
        <v>164</v>
      </c>
      <c r="G9" s="10">
        <v>19</v>
      </c>
      <c r="H9" s="10">
        <v>20</v>
      </c>
      <c r="I9" s="10">
        <v>16</v>
      </c>
      <c r="J9" s="10">
        <v>30</v>
      </c>
      <c r="K9" s="10">
        <v>0</v>
      </c>
      <c r="L9" s="10">
        <v>0</v>
      </c>
      <c r="M9" s="10">
        <v>136</v>
      </c>
      <c r="N9" s="10">
        <f>(VLOOKUP(A9,Games!$A$2:$D$160,3,FALSE))</f>
        <v>0</v>
      </c>
      <c r="O9" s="10">
        <f>VLOOKUP(A9,Games!$A$2:$D$160,4,FALSE)</f>
        <v>31</v>
      </c>
      <c r="P9" s="11">
        <f t="shared" si="0"/>
        <v>9.5161290322580641</v>
      </c>
      <c r="R9" s="24">
        <f t="shared" si="1"/>
        <v>355</v>
      </c>
      <c r="S9" s="24">
        <f t="shared" si="2"/>
        <v>60</v>
      </c>
      <c r="T9" s="24" t="str">
        <f>IFERROR(VLOOKUP(A9,Games!$I$2:$I$246,1,FALSE)," ")</f>
        <v xml:space="preserve"> </v>
      </c>
    </row>
    <row r="10" spans="1:20" x14ac:dyDescent="0.25">
      <c r="A10" s="9" t="s">
        <v>364</v>
      </c>
      <c r="B10" s="10">
        <v>29</v>
      </c>
      <c r="C10" s="10">
        <v>42</v>
      </c>
      <c r="D10" s="10">
        <v>77</v>
      </c>
      <c r="E10" s="10">
        <v>14</v>
      </c>
      <c r="F10" s="10">
        <v>68</v>
      </c>
      <c r="G10" s="10">
        <v>27</v>
      </c>
      <c r="H10" s="10">
        <v>39</v>
      </c>
      <c r="I10" s="10">
        <v>4</v>
      </c>
      <c r="J10" s="10">
        <v>24</v>
      </c>
      <c r="K10" s="10">
        <v>0</v>
      </c>
      <c r="L10" s="10">
        <v>0</v>
      </c>
      <c r="M10" s="10">
        <v>329</v>
      </c>
      <c r="N10" s="10">
        <f>(VLOOKUP(A10,Games!$A$2:$D$160,3,FALSE))</f>
        <v>0</v>
      </c>
      <c r="O10" s="10">
        <f>VLOOKUP(A10,Games!$A$2:$D$160,4,FALSE)</f>
        <v>29</v>
      </c>
      <c r="P10" s="11">
        <f t="shared" si="0"/>
        <v>14.448275862068966</v>
      </c>
      <c r="R10" s="24">
        <f t="shared" si="1"/>
        <v>467</v>
      </c>
      <c r="S10" s="24">
        <f t="shared" si="2"/>
        <v>48</v>
      </c>
      <c r="T10" s="24" t="str">
        <f>IFERROR(VLOOKUP(A10,Games!$I$2:$I$246,1,FALSE)," ")</f>
        <v xml:space="preserve"> </v>
      </c>
    </row>
    <row r="11" spans="1:20" x14ac:dyDescent="0.25">
      <c r="A11" s="9" t="s">
        <v>400</v>
      </c>
      <c r="B11" s="10">
        <v>1</v>
      </c>
      <c r="C11" s="10">
        <v>4</v>
      </c>
      <c r="D11" s="10">
        <v>1</v>
      </c>
      <c r="E11" s="10">
        <v>0</v>
      </c>
      <c r="F11" s="10">
        <v>8</v>
      </c>
      <c r="G11" s="10">
        <v>1</v>
      </c>
      <c r="H11" s="10">
        <v>5</v>
      </c>
      <c r="I11" s="10">
        <v>2</v>
      </c>
      <c r="J11" s="10">
        <v>2</v>
      </c>
      <c r="K11" s="10">
        <v>0</v>
      </c>
      <c r="L11" s="10">
        <v>0</v>
      </c>
      <c r="M11" s="10">
        <v>11</v>
      </c>
      <c r="N11" s="10">
        <f>(VLOOKUP(A11,Games!$A$2:$D$160,3,FALSE))</f>
        <v>0</v>
      </c>
      <c r="O11" s="10">
        <f>VLOOKUP(A11,Games!$A$2:$D$160,4,FALSE)</f>
        <v>1</v>
      </c>
      <c r="P11" s="11">
        <f t="shared" si="0"/>
        <v>23</v>
      </c>
      <c r="R11" s="24">
        <f t="shared" si="1"/>
        <v>27</v>
      </c>
      <c r="S11" s="24">
        <f t="shared" si="2"/>
        <v>4</v>
      </c>
      <c r="T11" s="24" t="str">
        <f>IFERROR(VLOOKUP(A11,Games!$I$2:$I$246,1,FALSE)," ")</f>
        <v xml:space="preserve"> </v>
      </c>
    </row>
    <row r="12" spans="1:20" x14ac:dyDescent="0.25">
      <c r="A12" s="9" t="s">
        <v>389</v>
      </c>
      <c r="B12" s="10">
        <v>2</v>
      </c>
      <c r="C12" s="10">
        <v>2</v>
      </c>
      <c r="D12" s="10">
        <v>2</v>
      </c>
      <c r="E12" s="10">
        <v>6</v>
      </c>
      <c r="F12" s="10">
        <v>2</v>
      </c>
      <c r="G12" s="10">
        <v>2</v>
      </c>
      <c r="H12" s="10">
        <v>1</v>
      </c>
      <c r="I12" s="10">
        <v>1</v>
      </c>
      <c r="J12" s="10">
        <v>4</v>
      </c>
      <c r="K12" s="10">
        <v>0</v>
      </c>
      <c r="L12" s="10">
        <v>0</v>
      </c>
      <c r="M12" s="10">
        <v>16</v>
      </c>
      <c r="N12" s="10">
        <f>(VLOOKUP(A12,Games!$A$2:$D$160,3,FALSE))</f>
        <v>0</v>
      </c>
      <c r="O12" s="10">
        <f>VLOOKUP(A12,Games!$A$2:$D$160,4,FALSE)</f>
        <v>2</v>
      </c>
      <c r="P12" s="11">
        <f t="shared" si="0"/>
        <v>7</v>
      </c>
      <c r="R12" s="24">
        <f t="shared" si="1"/>
        <v>22</v>
      </c>
      <c r="S12" s="24">
        <f t="shared" si="2"/>
        <v>8</v>
      </c>
      <c r="T12" s="24" t="str">
        <f>IFERROR(VLOOKUP(A12,Games!$I$2:$I$246,1,FALSE)," ")</f>
        <v xml:space="preserve"> </v>
      </c>
    </row>
    <row r="13" spans="1:20" x14ac:dyDescent="0.25">
      <c r="A13" s="9" t="s">
        <v>365</v>
      </c>
      <c r="B13" s="17">
        <v>23</v>
      </c>
      <c r="C13" s="17">
        <v>18</v>
      </c>
      <c r="D13" s="17">
        <v>9</v>
      </c>
      <c r="E13" s="17">
        <v>8</v>
      </c>
      <c r="F13" s="17">
        <v>82</v>
      </c>
      <c r="G13" s="17">
        <v>27</v>
      </c>
      <c r="H13" s="17">
        <v>20</v>
      </c>
      <c r="I13" s="17">
        <v>10</v>
      </c>
      <c r="J13" s="17">
        <v>22</v>
      </c>
      <c r="K13" s="17">
        <v>0</v>
      </c>
      <c r="L13" s="17">
        <v>0</v>
      </c>
      <c r="M13" s="17">
        <v>71</v>
      </c>
      <c r="N13" s="10">
        <f>(VLOOKUP(A13,Games!$A$2:$D$160,3,FALSE))</f>
        <v>0</v>
      </c>
      <c r="O13" s="10">
        <f>VLOOKUP(A13,Games!$A$2:$D$160,4,FALSE)</f>
        <v>23</v>
      </c>
      <c r="P13" s="11">
        <f t="shared" ref="P13" si="3">(R13-S13)/B13</f>
        <v>7.2173913043478262</v>
      </c>
      <c r="R13" s="24">
        <f t="shared" si="1"/>
        <v>210</v>
      </c>
      <c r="S13" s="24">
        <f t="shared" si="2"/>
        <v>44</v>
      </c>
      <c r="T13" s="24" t="str">
        <f>IFERROR(VLOOKUP(A13,Games!$I$2:$I$246,1,FALSE)," ")</f>
        <v xml:space="preserve"> </v>
      </c>
    </row>
    <row r="14" spans="1:20" x14ac:dyDescent="0.25">
      <c r="A14" s="9" t="s">
        <v>366</v>
      </c>
      <c r="B14" s="17">
        <v>17</v>
      </c>
      <c r="C14" s="17">
        <v>52</v>
      </c>
      <c r="D14" s="17">
        <v>1</v>
      </c>
      <c r="E14" s="17">
        <v>29</v>
      </c>
      <c r="F14" s="17">
        <v>140</v>
      </c>
      <c r="G14" s="17">
        <v>16</v>
      </c>
      <c r="H14" s="17">
        <v>16</v>
      </c>
      <c r="I14" s="17">
        <v>10</v>
      </c>
      <c r="J14" s="17">
        <v>14</v>
      </c>
      <c r="K14" s="17">
        <v>0</v>
      </c>
      <c r="L14" s="17">
        <v>0</v>
      </c>
      <c r="M14" s="17">
        <v>136</v>
      </c>
      <c r="N14" s="10">
        <f>(VLOOKUP(A14,Games!$A$2:$D$160,3,FALSE))</f>
        <v>0</v>
      </c>
      <c r="O14" s="10">
        <f>VLOOKUP(A14,Games!$A$2:$D$160,4,FALSE)</f>
        <v>17</v>
      </c>
      <c r="P14" s="11">
        <f t="shared" ref="P14" si="4">(R14-S14)/B14</f>
        <v>17.058823529411764</v>
      </c>
      <c r="R14" s="24">
        <f t="shared" ref="R14" si="5">SUM(M14,I14,H14,G14,F14)</f>
        <v>318</v>
      </c>
      <c r="S14" s="24">
        <f t="shared" ref="S14" si="6">SUM((J14*2),(K14*3),(L14*4))</f>
        <v>28</v>
      </c>
      <c r="T14" s="24" t="str">
        <f>IFERROR(VLOOKUP(A14,Games!$I$2:$I$246,1,FALSE)," ")</f>
        <v xml:space="preserve"> </v>
      </c>
    </row>
    <row r="15" spans="1:20" x14ac:dyDescent="0.25">
      <c r="A15" s="9" t="s">
        <v>367</v>
      </c>
      <c r="B15" s="17">
        <v>6</v>
      </c>
      <c r="C15" s="17">
        <v>2</v>
      </c>
      <c r="D15" s="17">
        <v>0</v>
      </c>
      <c r="E15" s="17">
        <v>1</v>
      </c>
      <c r="F15" s="17">
        <v>11</v>
      </c>
      <c r="G15" s="17">
        <v>4</v>
      </c>
      <c r="H15" s="17">
        <v>0</v>
      </c>
      <c r="I15" s="17">
        <v>0</v>
      </c>
      <c r="J15" s="17">
        <v>15</v>
      </c>
      <c r="K15" s="17">
        <v>0</v>
      </c>
      <c r="L15" s="17">
        <v>0</v>
      </c>
      <c r="M15" s="17">
        <v>5</v>
      </c>
      <c r="N15" s="10">
        <f>(VLOOKUP(A15,Games!$A$2:$D$160,3,FALSE))</f>
        <v>0</v>
      </c>
      <c r="O15" s="10">
        <f>VLOOKUP(A15,Games!$A$2:$D$160,4,FALSE)</f>
        <v>6</v>
      </c>
      <c r="P15" s="11">
        <f t="shared" ref="P15" si="7">(R15-S15)/B15</f>
        <v>-1.6666666666666667</v>
      </c>
      <c r="R15" s="24">
        <f t="shared" ref="R15" si="8">SUM(M15,I15,H15,G15,F15)</f>
        <v>20</v>
      </c>
      <c r="S15" s="24">
        <f t="shared" ref="S15" si="9">SUM((J15*2),(K15*3),(L15*4))</f>
        <v>30</v>
      </c>
      <c r="T15" s="24" t="str">
        <f>IFERROR(VLOOKUP(A15,Games!$I$2:$I$246,1,FALSE)," ")</f>
        <v xml:space="preserve"> </v>
      </c>
    </row>
    <row r="16" spans="1:20" x14ac:dyDescent="0.25">
      <c r="A16" s="9" t="s">
        <v>368</v>
      </c>
      <c r="B16" s="17">
        <v>25</v>
      </c>
      <c r="C16" s="17">
        <v>80</v>
      </c>
      <c r="D16" s="17">
        <v>12</v>
      </c>
      <c r="E16" s="17">
        <v>19</v>
      </c>
      <c r="F16" s="17">
        <v>184</v>
      </c>
      <c r="G16" s="17">
        <v>114</v>
      </c>
      <c r="H16" s="17">
        <v>72</v>
      </c>
      <c r="I16" s="17">
        <v>8</v>
      </c>
      <c r="J16" s="17">
        <v>33</v>
      </c>
      <c r="K16" s="17">
        <v>0</v>
      </c>
      <c r="L16" s="17">
        <v>0</v>
      </c>
      <c r="M16" s="17">
        <v>215</v>
      </c>
      <c r="N16" s="10">
        <f>(VLOOKUP(A16,Games!$A$2:$D$160,3,FALSE))</f>
        <v>0</v>
      </c>
      <c r="O16" s="10">
        <f>VLOOKUP(A16,Games!$A$2:$D$160,4,FALSE)</f>
        <v>25</v>
      </c>
      <c r="P16" s="11">
        <f t="shared" ref="P16:P17" si="10">(R16-S16)/B16</f>
        <v>21.08</v>
      </c>
      <c r="R16" s="24">
        <f t="shared" ref="R16:R17" si="11">SUM(M16,I16,H16,G16,F16)</f>
        <v>593</v>
      </c>
      <c r="S16" s="24">
        <f t="shared" ref="S16:S17" si="12">SUM((J16*2),(K16*3),(L16*4))</f>
        <v>66</v>
      </c>
      <c r="T16" s="24" t="str">
        <f>IFERROR(VLOOKUP(A16,Games!$I$2:$I$246,1,FALSE)," ")</f>
        <v xml:space="preserve"> </v>
      </c>
    </row>
    <row r="17" spans="1:20" x14ac:dyDescent="0.25">
      <c r="A17" s="9" t="s">
        <v>401</v>
      </c>
      <c r="B17" s="17">
        <v>2</v>
      </c>
      <c r="C17" s="17">
        <v>1</v>
      </c>
      <c r="D17" s="17">
        <v>0</v>
      </c>
      <c r="E17" s="17">
        <v>2</v>
      </c>
      <c r="F17" s="17">
        <v>6</v>
      </c>
      <c r="G17" s="17">
        <v>2</v>
      </c>
      <c r="H17" s="17">
        <v>1</v>
      </c>
      <c r="I17" s="17">
        <v>1</v>
      </c>
      <c r="J17" s="17">
        <v>4</v>
      </c>
      <c r="K17" s="17">
        <v>0</v>
      </c>
      <c r="L17" s="17">
        <v>0</v>
      </c>
      <c r="M17" s="17">
        <v>4</v>
      </c>
      <c r="N17" s="10">
        <f>(VLOOKUP(A17,Games!$A$2:$D$160,3,FALSE))</f>
        <v>0</v>
      </c>
      <c r="O17" s="10">
        <f>VLOOKUP(A17,Games!$A$2:$D$160,4,FALSE)</f>
        <v>2</v>
      </c>
      <c r="P17" s="11">
        <f t="shared" si="10"/>
        <v>3</v>
      </c>
      <c r="R17" s="24">
        <f t="shared" si="11"/>
        <v>14</v>
      </c>
      <c r="S17" s="24">
        <f t="shared" si="12"/>
        <v>8</v>
      </c>
      <c r="T17" s="24" t="str">
        <f>IFERROR(VLOOKUP(A17,Games!$I$2:$I$246,1,FALSE)," ")</f>
        <v xml:space="preserve"> </v>
      </c>
    </row>
    <row r="18" spans="1:20" x14ac:dyDescent="0.25">
      <c r="A18" s="41" t="s">
        <v>13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20" x14ac:dyDescent="0.25">
      <c r="A19" s="49" t="s">
        <v>358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20" x14ac:dyDescent="0.25">
      <c r="A20" s="17" t="s">
        <v>0</v>
      </c>
      <c r="B20" s="17" t="s">
        <v>1</v>
      </c>
      <c r="C20" s="17" t="s">
        <v>2</v>
      </c>
      <c r="D20" s="17" t="s">
        <v>3</v>
      </c>
      <c r="E20" s="17" t="s">
        <v>4</v>
      </c>
      <c r="F20" s="17" t="s">
        <v>5</v>
      </c>
      <c r="G20" s="17" t="s">
        <v>6</v>
      </c>
      <c r="H20" s="17" t="s">
        <v>7</v>
      </c>
      <c r="I20" s="17" t="s">
        <v>8</v>
      </c>
      <c r="J20" s="17" t="s">
        <v>9</v>
      </c>
      <c r="K20" s="17" t="s">
        <v>10</v>
      </c>
      <c r="L20" s="17" t="s">
        <v>11</v>
      </c>
      <c r="M20" s="17" t="s">
        <v>12</v>
      </c>
    </row>
    <row r="21" spans="1:20" x14ac:dyDescent="0.25">
      <c r="A21" s="9" t="str">
        <f t="shared" ref="A21:A34" si="13">IF(A4=""," ",A4)</f>
        <v>Angelo Limcango</v>
      </c>
      <c r="B21" s="10"/>
      <c r="C21" s="11">
        <f t="shared" ref="C21:M21" si="14">IF(ISNUMBER($B4),C4/$B4," ")</f>
        <v>3</v>
      </c>
      <c r="D21" s="11">
        <f t="shared" si="14"/>
        <v>0</v>
      </c>
      <c r="E21" s="11">
        <f t="shared" si="14"/>
        <v>0.66666666666666663</v>
      </c>
      <c r="F21" s="11">
        <f t="shared" si="14"/>
        <v>7</v>
      </c>
      <c r="G21" s="11">
        <f t="shared" si="14"/>
        <v>0</v>
      </c>
      <c r="H21" s="11">
        <f t="shared" si="14"/>
        <v>0.33333333333333331</v>
      </c>
      <c r="I21" s="11">
        <f t="shared" si="14"/>
        <v>0</v>
      </c>
      <c r="J21" s="11">
        <f t="shared" si="14"/>
        <v>0.66666666666666663</v>
      </c>
      <c r="K21" s="11">
        <f t="shared" si="14"/>
        <v>0</v>
      </c>
      <c r="L21" s="11">
        <f t="shared" si="14"/>
        <v>0</v>
      </c>
      <c r="M21" s="11">
        <f t="shared" si="14"/>
        <v>6.666666666666667</v>
      </c>
    </row>
    <row r="22" spans="1:20" x14ac:dyDescent="0.25">
      <c r="A22" s="9" t="str">
        <f t="shared" si="13"/>
        <v>Curtis Lasaveric</v>
      </c>
      <c r="B22" s="10"/>
      <c r="C22" s="11">
        <f t="shared" ref="C22:M22" si="15">IF(ISNUMBER($B5),C5/$B5," ")</f>
        <v>2.2173913043478262</v>
      </c>
      <c r="D22" s="11">
        <f t="shared" si="15"/>
        <v>0</v>
      </c>
      <c r="E22" s="11">
        <f t="shared" si="15"/>
        <v>1.2608695652173914</v>
      </c>
      <c r="F22" s="11">
        <f t="shared" si="15"/>
        <v>7.7391304347826084</v>
      </c>
      <c r="G22" s="11">
        <f t="shared" si="15"/>
        <v>1</v>
      </c>
      <c r="H22" s="11">
        <f t="shared" si="15"/>
        <v>1.0869565217391304</v>
      </c>
      <c r="I22" s="11">
        <f t="shared" si="15"/>
        <v>0.52173913043478259</v>
      </c>
      <c r="J22" s="11">
        <f t="shared" si="15"/>
        <v>2.9130434782608696</v>
      </c>
      <c r="K22" s="11">
        <f t="shared" si="15"/>
        <v>0</v>
      </c>
      <c r="L22" s="11">
        <f t="shared" si="15"/>
        <v>0</v>
      </c>
      <c r="M22" s="11">
        <f t="shared" si="15"/>
        <v>5.6956521739130439</v>
      </c>
    </row>
    <row r="23" spans="1:20" x14ac:dyDescent="0.25">
      <c r="A23" s="9" t="str">
        <f t="shared" si="13"/>
        <v>Fred Nguyen</v>
      </c>
      <c r="B23" s="10"/>
      <c r="C23" s="11">
        <f t="shared" ref="C23:M23" si="16">IF(ISNUMBER($B6),C6/$B6," ")</f>
        <v>0.23333333333333334</v>
      </c>
      <c r="D23" s="11">
        <f t="shared" si="16"/>
        <v>0</v>
      </c>
      <c r="E23" s="11">
        <f t="shared" si="16"/>
        <v>3.3333333333333333E-2</v>
      </c>
      <c r="F23" s="11">
        <f t="shared" si="16"/>
        <v>1.7333333333333334</v>
      </c>
      <c r="G23" s="11">
        <f t="shared" si="16"/>
        <v>0.8666666666666667</v>
      </c>
      <c r="H23" s="11">
        <f t="shared" si="16"/>
        <v>0.23333333333333334</v>
      </c>
      <c r="I23" s="11">
        <f t="shared" si="16"/>
        <v>0.16666666666666666</v>
      </c>
      <c r="J23" s="11">
        <f t="shared" si="16"/>
        <v>1.1666666666666667</v>
      </c>
      <c r="K23" s="11">
        <f t="shared" si="16"/>
        <v>3.3333333333333333E-2</v>
      </c>
      <c r="L23" s="11">
        <f t="shared" si="16"/>
        <v>0</v>
      </c>
      <c r="M23" s="11">
        <f t="shared" si="16"/>
        <v>0.5</v>
      </c>
    </row>
    <row r="24" spans="1:20" x14ac:dyDescent="0.25">
      <c r="A24" s="9" t="str">
        <f t="shared" si="13"/>
        <v>Geoff Brown</v>
      </c>
      <c r="B24" s="10"/>
      <c r="C24" s="11">
        <f t="shared" ref="C24:M24" si="17">IF(ISNUMBER($B7),C7/$B7," ")</f>
        <v>0.5714285714285714</v>
      </c>
      <c r="D24" s="11">
        <f t="shared" si="17"/>
        <v>0.5</v>
      </c>
      <c r="E24" s="11">
        <f t="shared" si="17"/>
        <v>0.14285714285714285</v>
      </c>
      <c r="F24" s="11">
        <f t="shared" si="17"/>
        <v>3.7857142857142856</v>
      </c>
      <c r="G24" s="11">
        <f t="shared" si="17"/>
        <v>0.7142857142857143</v>
      </c>
      <c r="H24" s="11">
        <f t="shared" si="17"/>
        <v>0.2857142857142857</v>
      </c>
      <c r="I24" s="11">
        <f t="shared" si="17"/>
        <v>0.14285714285714285</v>
      </c>
      <c r="J24" s="11">
        <f t="shared" si="17"/>
        <v>0.75</v>
      </c>
      <c r="K24" s="11">
        <f t="shared" si="17"/>
        <v>0</v>
      </c>
      <c r="L24" s="11">
        <f t="shared" si="17"/>
        <v>3.5714285714285712E-2</v>
      </c>
      <c r="M24" s="11">
        <f t="shared" si="17"/>
        <v>2.7857142857142856</v>
      </c>
    </row>
    <row r="25" spans="1:20" x14ac:dyDescent="0.25">
      <c r="A25" s="9" t="str">
        <f t="shared" si="13"/>
        <v>Kevin Poulton</v>
      </c>
      <c r="B25" s="10"/>
      <c r="C25" s="11">
        <f t="shared" ref="C25:M25" si="18">IF(ISNUMBER($B8),C8/$B8," ")</f>
        <v>0.59090909090909094</v>
      </c>
      <c r="D25" s="11">
        <f t="shared" si="18"/>
        <v>1.2272727272727273</v>
      </c>
      <c r="E25" s="11">
        <f t="shared" si="18"/>
        <v>0.45454545454545453</v>
      </c>
      <c r="F25" s="11">
        <f t="shared" si="18"/>
        <v>2.3636363636363638</v>
      </c>
      <c r="G25" s="11">
        <f t="shared" si="18"/>
        <v>1.2272727272727273</v>
      </c>
      <c r="H25" s="11">
        <f t="shared" si="18"/>
        <v>0.45454545454545453</v>
      </c>
      <c r="I25" s="11">
        <f t="shared" si="18"/>
        <v>0</v>
      </c>
      <c r="J25" s="11">
        <f t="shared" si="18"/>
        <v>1.2727272727272727</v>
      </c>
      <c r="K25" s="11">
        <f t="shared" si="18"/>
        <v>0</v>
      </c>
      <c r="L25" s="11">
        <f t="shared" si="18"/>
        <v>0</v>
      </c>
      <c r="M25" s="11">
        <f t="shared" si="18"/>
        <v>5.3181818181818183</v>
      </c>
    </row>
    <row r="26" spans="1:20" x14ac:dyDescent="0.25">
      <c r="A26" s="9" t="str">
        <f t="shared" si="13"/>
        <v>Tim Treloggen</v>
      </c>
      <c r="B26" s="10"/>
      <c r="C26" s="11">
        <f t="shared" ref="C26:M26" si="19">IF(ISNUMBER($B9),C9/$B9," ")</f>
        <v>1.6129032258064515</v>
      </c>
      <c r="D26" s="11">
        <f t="shared" si="19"/>
        <v>3.2258064516129031E-2</v>
      </c>
      <c r="E26" s="11">
        <f t="shared" si="19"/>
        <v>1.064516129032258</v>
      </c>
      <c r="F26" s="11">
        <f t="shared" si="19"/>
        <v>5.290322580645161</v>
      </c>
      <c r="G26" s="11">
        <f t="shared" si="19"/>
        <v>0.61290322580645162</v>
      </c>
      <c r="H26" s="11">
        <f t="shared" si="19"/>
        <v>0.64516129032258063</v>
      </c>
      <c r="I26" s="11">
        <f t="shared" si="19"/>
        <v>0.5161290322580645</v>
      </c>
      <c r="J26" s="11">
        <f t="shared" si="19"/>
        <v>0.967741935483871</v>
      </c>
      <c r="K26" s="11">
        <f t="shared" si="19"/>
        <v>0</v>
      </c>
      <c r="L26" s="11">
        <f t="shared" si="19"/>
        <v>0</v>
      </c>
      <c r="M26" s="11">
        <f t="shared" si="19"/>
        <v>4.387096774193548</v>
      </c>
    </row>
    <row r="27" spans="1:20" x14ac:dyDescent="0.25">
      <c r="A27" s="9" t="str">
        <f t="shared" si="13"/>
        <v>Trevor Forde</v>
      </c>
      <c r="B27" s="10"/>
      <c r="C27" s="11">
        <f t="shared" ref="C27:M27" si="20">IF(ISNUMBER($B10),C10/$B10," ")</f>
        <v>1.4482758620689655</v>
      </c>
      <c r="D27" s="11">
        <f t="shared" si="20"/>
        <v>2.6551724137931036</v>
      </c>
      <c r="E27" s="11">
        <f t="shared" si="20"/>
        <v>0.48275862068965519</v>
      </c>
      <c r="F27" s="11">
        <f t="shared" si="20"/>
        <v>2.3448275862068964</v>
      </c>
      <c r="G27" s="11">
        <f t="shared" si="20"/>
        <v>0.93103448275862066</v>
      </c>
      <c r="H27" s="11">
        <f t="shared" si="20"/>
        <v>1.3448275862068966</v>
      </c>
      <c r="I27" s="11">
        <f t="shared" si="20"/>
        <v>0.13793103448275862</v>
      </c>
      <c r="J27" s="11">
        <f t="shared" si="20"/>
        <v>0.82758620689655171</v>
      </c>
      <c r="K27" s="11">
        <f t="shared" si="20"/>
        <v>0</v>
      </c>
      <c r="L27" s="11">
        <f t="shared" si="20"/>
        <v>0</v>
      </c>
      <c r="M27" s="11">
        <f t="shared" si="20"/>
        <v>11.344827586206897</v>
      </c>
    </row>
    <row r="28" spans="1:20" x14ac:dyDescent="0.25">
      <c r="A28" s="9" t="str">
        <f t="shared" si="13"/>
        <v>Addison Sullivan</v>
      </c>
      <c r="B28" s="10"/>
      <c r="C28" s="11">
        <f t="shared" ref="C28:M28" si="21">IF(ISNUMBER($B11),C11/$B11," ")</f>
        <v>4</v>
      </c>
      <c r="D28" s="11">
        <f t="shared" si="21"/>
        <v>1</v>
      </c>
      <c r="E28" s="11">
        <f t="shared" si="21"/>
        <v>0</v>
      </c>
      <c r="F28" s="11">
        <f t="shared" si="21"/>
        <v>8</v>
      </c>
      <c r="G28" s="11">
        <f t="shared" si="21"/>
        <v>1</v>
      </c>
      <c r="H28" s="11">
        <f t="shared" si="21"/>
        <v>5</v>
      </c>
      <c r="I28" s="11">
        <f t="shared" si="21"/>
        <v>2</v>
      </c>
      <c r="J28" s="11">
        <f t="shared" si="21"/>
        <v>2</v>
      </c>
      <c r="K28" s="11">
        <f t="shared" si="21"/>
        <v>0</v>
      </c>
      <c r="L28" s="11">
        <f t="shared" si="21"/>
        <v>0</v>
      </c>
      <c r="M28" s="11">
        <f t="shared" si="21"/>
        <v>11</v>
      </c>
    </row>
    <row r="29" spans="1:20" x14ac:dyDescent="0.25">
      <c r="A29" s="9" t="str">
        <f t="shared" si="13"/>
        <v>Adam Viali</v>
      </c>
      <c r="B29" s="10"/>
      <c r="C29" s="11">
        <f t="shared" ref="C29:M29" si="22">IF(ISNUMBER($B12),C12/$B12," ")</f>
        <v>1</v>
      </c>
      <c r="D29" s="11">
        <f t="shared" si="22"/>
        <v>1</v>
      </c>
      <c r="E29" s="11">
        <f t="shared" si="22"/>
        <v>3</v>
      </c>
      <c r="F29" s="11">
        <f t="shared" si="22"/>
        <v>1</v>
      </c>
      <c r="G29" s="11">
        <f t="shared" si="22"/>
        <v>1</v>
      </c>
      <c r="H29" s="11">
        <f t="shared" si="22"/>
        <v>0.5</v>
      </c>
      <c r="I29" s="11">
        <f t="shared" si="22"/>
        <v>0.5</v>
      </c>
      <c r="J29" s="11">
        <f t="shared" si="22"/>
        <v>2</v>
      </c>
      <c r="K29" s="11">
        <f t="shared" si="22"/>
        <v>0</v>
      </c>
      <c r="L29" s="11">
        <f t="shared" si="22"/>
        <v>0</v>
      </c>
      <c r="M29" s="11">
        <f t="shared" si="22"/>
        <v>8</v>
      </c>
    </row>
    <row r="30" spans="1:20" x14ac:dyDescent="0.25">
      <c r="A30" s="9" t="str">
        <f t="shared" si="13"/>
        <v>Ewan Tracey</v>
      </c>
      <c r="B30" s="17"/>
      <c r="C30" s="11">
        <f t="shared" ref="C30:M30" si="23">IF(ISNUMBER($B13),C13/$B13," ")</f>
        <v>0.78260869565217395</v>
      </c>
      <c r="D30" s="11">
        <f t="shared" si="23"/>
        <v>0.39130434782608697</v>
      </c>
      <c r="E30" s="11">
        <f t="shared" si="23"/>
        <v>0.34782608695652173</v>
      </c>
      <c r="F30" s="11">
        <f t="shared" si="23"/>
        <v>3.5652173913043477</v>
      </c>
      <c r="G30" s="11">
        <f t="shared" si="23"/>
        <v>1.173913043478261</v>
      </c>
      <c r="H30" s="11">
        <f t="shared" si="23"/>
        <v>0.86956521739130432</v>
      </c>
      <c r="I30" s="11">
        <f t="shared" si="23"/>
        <v>0.43478260869565216</v>
      </c>
      <c r="J30" s="11">
        <f t="shared" si="23"/>
        <v>0.95652173913043481</v>
      </c>
      <c r="K30" s="11">
        <f t="shared" si="23"/>
        <v>0</v>
      </c>
      <c r="L30" s="11">
        <f t="shared" si="23"/>
        <v>0</v>
      </c>
      <c r="M30" s="11">
        <f t="shared" si="23"/>
        <v>3.0869565217391304</v>
      </c>
    </row>
    <row r="31" spans="1:20" x14ac:dyDescent="0.25">
      <c r="A31" s="9" t="str">
        <f t="shared" si="13"/>
        <v>Jak McAlister</v>
      </c>
      <c r="B31" s="17"/>
      <c r="C31" s="11">
        <f t="shared" ref="C31:M31" si="24">IF(ISNUMBER($B14),C14/$B14," ")</f>
        <v>3.0588235294117645</v>
      </c>
      <c r="D31" s="11">
        <f t="shared" si="24"/>
        <v>5.8823529411764705E-2</v>
      </c>
      <c r="E31" s="11">
        <f t="shared" si="24"/>
        <v>1.7058823529411764</v>
      </c>
      <c r="F31" s="11">
        <f t="shared" si="24"/>
        <v>8.235294117647058</v>
      </c>
      <c r="G31" s="11">
        <f t="shared" si="24"/>
        <v>0.94117647058823528</v>
      </c>
      <c r="H31" s="11">
        <f t="shared" si="24"/>
        <v>0.94117647058823528</v>
      </c>
      <c r="I31" s="11">
        <f t="shared" si="24"/>
        <v>0.58823529411764708</v>
      </c>
      <c r="J31" s="11">
        <f t="shared" si="24"/>
        <v>0.82352941176470584</v>
      </c>
      <c r="K31" s="11">
        <f t="shared" si="24"/>
        <v>0</v>
      </c>
      <c r="L31" s="11">
        <f t="shared" si="24"/>
        <v>0</v>
      </c>
      <c r="M31" s="11">
        <f t="shared" si="24"/>
        <v>8</v>
      </c>
    </row>
    <row r="32" spans="1:20" x14ac:dyDescent="0.25">
      <c r="A32" s="9" t="str">
        <f t="shared" si="13"/>
        <v>Aaron Murphy</v>
      </c>
      <c r="B32" s="17"/>
      <c r="C32" s="11">
        <f t="shared" ref="C32:M32" si="25">IF(ISNUMBER($B15),C15/$B15," ")</f>
        <v>0.33333333333333331</v>
      </c>
      <c r="D32" s="11">
        <f t="shared" si="25"/>
        <v>0</v>
      </c>
      <c r="E32" s="11">
        <f t="shared" si="25"/>
        <v>0.16666666666666666</v>
      </c>
      <c r="F32" s="11">
        <f t="shared" si="25"/>
        <v>1.8333333333333333</v>
      </c>
      <c r="G32" s="11">
        <f t="shared" si="25"/>
        <v>0.66666666666666663</v>
      </c>
      <c r="H32" s="11">
        <f t="shared" si="25"/>
        <v>0</v>
      </c>
      <c r="I32" s="11">
        <f t="shared" si="25"/>
        <v>0</v>
      </c>
      <c r="J32" s="11">
        <f t="shared" si="25"/>
        <v>2.5</v>
      </c>
      <c r="K32" s="11">
        <f t="shared" si="25"/>
        <v>0</v>
      </c>
      <c r="L32" s="11">
        <f t="shared" si="25"/>
        <v>0</v>
      </c>
      <c r="M32" s="11">
        <f t="shared" si="25"/>
        <v>0.83333333333333337</v>
      </c>
    </row>
    <row r="33" spans="1:13" x14ac:dyDescent="0.25">
      <c r="A33" s="9" t="str">
        <f t="shared" si="13"/>
        <v>Luke Condon</v>
      </c>
      <c r="B33" s="17"/>
      <c r="C33" s="11">
        <f t="shared" ref="C33:M33" si="26">IF(ISNUMBER($B16),C16/$B16," ")</f>
        <v>3.2</v>
      </c>
      <c r="D33" s="11">
        <f t="shared" si="26"/>
        <v>0.48</v>
      </c>
      <c r="E33" s="11">
        <f t="shared" si="26"/>
        <v>0.76</v>
      </c>
      <c r="F33" s="11">
        <f t="shared" si="26"/>
        <v>7.36</v>
      </c>
      <c r="G33" s="11">
        <f t="shared" si="26"/>
        <v>4.5599999999999996</v>
      </c>
      <c r="H33" s="11">
        <f t="shared" si="26"/>
        <v>2.88</v>
      </c>
      <c r="I33" s="11">
        <f t="shared" si="26"/>
        <v>0.32</v>
      </c>
      <c r="J33" s="11">
        <f t="shared" si="26"/>
        <v>1.32</v>
      </c>
      <c r="K33" s="11">
        <f t="shared" si="26"/>
        <v>0</v>
      </c>
      <c r="L33" s="11">
        <f t="shared" si="26"/>
        <v>0</v>
      </c>
      <c r="M33" s="11">
        <f t="shared" si="26"/>
        <v>8.6</v>
      </c>
    </row>
    <row r="34" spans="1:13" x14ac:dyDescent="0.25">
      <c r="A34" s="9" t="str">
        <f t="shared" si="13"/>
        <v>David Smout</v>
      </c>
      <c r="B34" s="17"/>
      <c r="C34" s="11">
        <f t="shared" ref="C34:M34" si="27">IF(ISNUMBER($B17),C17/$B17," ")</f>
        <v>0.5</v>
      </c>
      <c r="D34" s="11">
        <f t="shared" si="27"/>
        <v>0</v>
      </c>
      <c r="E34" s="11">
        <f t="shared" si="27"/>
        <v>1</v>
      </c>
      <c r="F34" s="11">
        <f t="shared" si="27"/>
        <v>3</v>
      </c>
      <c r="G34" s="11">
        <f t="shared" si="27"/>
        <v>1</v>
      </c>
      <c r="H34" s="11">
        <f t="shared" si="27"/>
        <v>0.5</v>
      </c>
      <c r="I34" s="11">
        <f t="shared" si="27"/>
        <v>0.5</v>
      </c>
      <c r="J34" s="11">
        <f t="shared" si="27"/>
        <v>2</v>
      </c>
      <c r="K34" s="11">
        <f t="shared" si="27"/>
        <v>0</v>
      </c>
      <c r="L34" s="11">
        <f t="shared" si="27"/>
        <v>0</v>
      </c>
      <c r="M34" s="11">
        <f t="shared" si="27"/>
        <v>2</v>
      </c>
    </row>
  </sheetData>
  <mergeCells count="3">
    <mergeCell ref="A18:M18"/>
    <mergeCell ref="A19:M19"/>
    <mergeCell ref="A2:P2"/>
  </mergeCells>
  <conditionalFormatting sqref="A4:A17">
    <cfRule type="expression" dxfId="58" priority="4">
      <formula>O4&gt;10</formula>
    </cfRule>
  </conditionalFormatting>
  <conditionalFormatting sqref="A4:A17">
    <cfRule type="expression" dxfId="57" priority="3">
      <formula>EXACT(A4,T4)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99"/>
  </sheetPr>
  <dimension ref="A1:V41"/>
  <sheetViews>
    <sheetView workbookViewId="0">
      <selection activeCell="A14" sqref="A14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17.28515625" style="5" bestFit="1" customWidth="1"/>
    <col min="18" max="18" width="15.140625" style="5" hidden="1" customWidth="1"/>
    <col min="19" max="20" width="9.140625" style="5" hidden="1" customWidth="1"/>
    <col min="21" max="16384" width="9.140625" style="5"/>
  </cols>
  <sheetData>
    <row r="1" spans="1:22" s="24" customFormat="1" x14ac:dyDescent="0.25">
      <c r="A1" s="24" t="s">
        <v>321</v>
      </c>
    </row>
    <row r="2" spans="1:22" x14ac:dyDescent="0.25">
      <c r="A2" s="51" t="s">
        <v>380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23" t="s">
        <v>380</v>
      </c>
    </row>
    <row r="3" spans="1:22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41</v>
      </c>
      <c r="O3" s="31" t="s">
        <v>42</v>
      </c>
      <c r="P3" s="31" t="s">
        <v>51</v>
      </c>
      <c r="Q3" s="24"/>
      <c r="R3" s="24" t="s">
        <v>52</v>
      </c>
      <c r="S3" s="24" t="s">
        <v>53</v>
      </c>
    </row>
    <row r="4" spans="1:22" x14ac:dyDescent="0.25">
      <c r="A4" s="9" t="s">
        <v>398</v>
      </c>
      <c r="B4" s="10">
        <v>1</v>
      </c>
      <c r="C4" s="10">
        <v>0</v>
      </c>
      <c r="D4" s="10">
        <v>0</v>
      </c>
      <c r="E4" s="10">
        <v>0</v>
      </c>
      <c r="F4" s="10">
        <v>6</v>
      </c>
      <c r="G4" s="10">
        <v>0</v>
      </c>
      <c r="H4" s="10">
        <v>2</v>
      </c>
      <c r="I4" s="10">
        <v>0</v>
      </c>
      <c r="J4" s="10">
        <v>0</v>
      </c>
      <c r="K4" s="10">
        <v>0</v>
      </c>
      <c r="L4" s="10">
        <v>1</v>
      </c>
      <c r="M4" s="10">
        <v>0</v>
      </c>
      <c r="N4" s="10">
        <f>(VLOOKUP(A4,Games!$A$2:$D$150,3,FALSE))</f>
        <v>0</v>
      </c>
      <c r="O4" s="10">
        <f>VLOOKUP(A4,Games!$A$2:$D$150,4,FALSE)</f>
        <v>1</v>
      </c>
      <c r="P4" s="11">
        <f>(R4-S4)/B4</f>
        <v>4</v>
      </c>
      <c r="Q4" s="24"/>
      <c r="R4" s="24">
        <f>SUM(M4,I4,H4,G4,F4)</f>
        <v>8</v>
      </c>
      <c r="S4" s="24">
        <f>SUM((J4*2),(K4*3),(L4*4))</f>
        <v>4</v>
      </c>
      <c r="T4" s="24" t="str">
        <f>IFERROR(VLOOKUP(A4,Games!$I$2:$I$246,1,FALSE)," ")</f>
        <v xml:space="preserve"> </v>
      </c>
    </row>
    <row r="5" spans="1:22" x14ac:dyDescent="0.25">
      <c r="A5" s="9" t="s">
        <v>429</v>
      </c>
      <c r="B5" s="10">
        <v>1</v>
      </c>
      <c r="C5" s="10">
        <v>3</v>
      </c>
      <c r="D5" s="10">
        <v>0</v>
      </c>
      <c r="E5" s="10">
        <v>0</v>
      </c>
      <c r="F5" s="10">
        <v>13</v>
      </c>
      <c r="G5" s="10">
        <v>1</v>
      </c>
      <c r="H5" s="10">
        <v>1</v>
      </c>
      <c r="I5" s="10">
        <v>0</v>
      </c>
      <c r="J5" s="10">
        <v>3</v>
      </c>
      <c r="K5" s="10">
        <v>0</v>
      </c>
      <c r="L5" s="10">
        <v>0</v>
      </c>
      <c r="M5" s="10">
        <v>6</v>
      </c>
      <c r="N5" s="10">
        <f>(VLOOKUP(A5,Games!$A$2:$D$150,3,FALSE))</f>
        <v>0</v>
      </c>
      <c r="O5" s="10">
        <f>VLOOKUP(A5,Games!$A$2:$D$150,4,FALSE)</f>
        <v>1</v>
      </c>
      <c r="P5" s="11">
        <f t="shared" ref="P5:P10" si="0">(R5-S5)/B5</f>
        <v>15</v>
      </c>
      <c r="Q5" s="24"/>
      <c r="R5" s="24">
        <f t="shared" ref="R5:R10" si="1">SUM(M5,I5,H5,G5,F5)</f>
        <v>21</v>
      </c>
      <c r="S5" s="24">
        <f t="shared" ref="S5:S10" si="2">SUM((J5*2),(K5*3),(L5*4))</f>
        <v>6</v>
      </c>
      <c r="T5" s="24" t="str">
        <f>IFERROR(VLOOKUP(A5,Games!$I$2:$I$246,1,FALSE)," ")</f>
        <v xml:space="preserve"> </v>
      </c>
    </row>
    <row r="6" spans="1:22" x14ac:dyDescent="0.25">
      <c r="A6" s="9" t="s">
        <v>426</v>
      </c>
      <c r="B6" s="10">
        <v>1</v>
      </c>
      <c r="C6" s="10">
        <v>1</v>
      </c>
      <c r="D6" s="10">
        <v>1</v>
      </c>
      <c r="E6" s="10">
        <v>0</v>
      </c>
      <c r="F6" s="10">
        <v>3</v>
      </c>
      <c r="G6" s="10">
        <v>2</v>
      </c>
      <c r="H6" s="10">
        <v>0</v>
      </c>
      <c r="I6" s="10">
        <v>0</v>
      </c>
      <c r="J6" s="10">
        <v>2</v>
      </c>
      <c r="K6" s="10">
        <v>0</v>
      </c>
      <c r="L6" s="10">
        <v>0</v>
      </c>
      <c r="M6" s="10">
        <v>5</v>
      </c>
      <c r="N6" s="10">
        <f>(VLOOKUP(A6,Games!$A$2:$D$150,3,FALSE))</f>
        <v>0</v>
      </c>
      <c r="O6" s="10">
        <f>VLOOKUP(A6,Games!$A$2:$D$150,4,FALSE)</f>
        <v>1</v>
      </c>
      <c r="P6" s="11">
        <f t="shared" si="0"/>
        <v>6</v>
      </c>
      <c r="Q6" s="24"/>
      <c r="R6" s="24">
        <f t="shared" si="1"/>
        <v>10</v>
      </c>
      <c r="S6" s="24">
        <f t="shared" si="2"/>
        <v>4</v>
      </c>
      <c r="T6" s="24" t="str">
        <f>IFERROR(VLOOKUP(A6,Games!$I$2:$I$246,1,FALSE)," ")</f>
        <v xml:space="preserve"> </v>
      </c>
    </row>
    <row r="7" spans="1:22" x14ac:dyDescent="0.25">
      <c r="A7" s="9" t="s">
        <v>411</v>
      </c>
      <c r="B7" s="10">
        <v>1</v>
      </c>
      <c r="C7" s="10">
        <v>2</v>
      </c>
      <c r="D7" s="10">
        <v>0</v>
      </c>
      <c r="E7" s="10">
        <v>0</v>
      </c>
      <c r="F7" s="10">
        <v>7</v>
      </c>
      <c r="G7" s="10">
        <v>4</v>
      </c>
      <c r="H7" s="10">
        <v>2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f>(VLOOKUP(A7,Games!$A$2:$D$150,3,FALSE))</f>
        <v>0</v>
      </c>
      <c r="O7" s="10">
        <f>VLOOKUP(A7,Games!$A$2:$D$150,4,FALSE)</f>
        <v>1</v>
      </c>
      <c r="P7" s="11">
        <f t="shared" si="0"/>
        <v>17</v>
      </c>
      <c r="Q7" s="24"/>
      <c r="R7" s="24">
        <f t="shared" si="1"/>
        <v>17</v>
      </c>
      <c r="S7" s="24">
        <f t="shared" si="2"/>
        <v>0</v>
      </c>
      <c r="T7" s="24" t="str">
        <f>IFERROR(VLOOKUP(A7,Games!$I$2:$I$246,1,FALSE)," ")</f>
        <v xml:space="preserve"> </v>
      </c>
    </row>
    <row r="8" spans="1:22" x14ac:dyDescent="0.25">
      <c r="A8" s="9" t="s">
        <v>381</v>
      </c>
      <c r="B8" s="10">
        <v>23</v>
      </c>
      <c r="C8" s="10">
        <v>47</v>
      </c>
      <c r="D8" s="10">
        <v>15</v>
      </c>
      <c r="E8" s="10">
        <v>15</v>
      </c>
      <c r="F8" s="10">
        <v>150</v>
      </c>
      <c r="G8" s="10">
        <v>36</v>
      </c>
      <c r="H8" s="10">
        <v>26</v>
      </c>
      <c r="I8" s="10">
        <v>2</v>
      </c>
      <c r="J8" s="10">
        <v>28</v>
      </c>
      <c r="K8" s="10">
        <v>0</v>
      </c>
      <c r="L8" s="10">
        <v>0</v>
      </c>
      <c r="M8" s="10">
        <v>154</v>
      </c>
      <c r="N8" s="10">
        <f>(VLOOKUP(A8,Games!$A$2:$D$150,3,FALSE))</f>
        <v>2</v>
      </c>
      <c r="O8" s="10">
        <f>VLOOKUP(A8,Games!$A$2:$D$150,4,FALSE)</f>
        <v>25</v>
      </c>
      <c r="P8" s="11">
        <f t="shared" si="0"/>
        <v>13.565217391304348</v>
      </c>
      <c r="Q8" s="24"/>
      <c r="R8" s="24">
        <f t="shared" si="1"/>
        <v>368</v>
      </c>
      <c r="S8" s="24">
        <f t="shared" si="2"/>
        <v>56</v>
      </c>
      <c r="T8" s="24" t="str">
        <f>IFERROR(VLOOKUP(A8,Games!$I$2:$I$246,1,FALSE)," ")</f>
        <v xml:space="preserve"> </v>
      </c>
    </row>
    <row r="9" spans="1:22" x14ac:dyDescent="0.25">
      <c r="A9" s="9" t="s">
        <v>382</v>
      </c>
      <c r="B9" s="10">
        <v>20</v>
      </c>
      <c r="C9" s="10">
        <v>36</v>
      </c>
      <c r="D9" s="10">
        <v>31</v>
      </c>
      <c r="E9" s="10">
        <v>10</v>
      </c>
      <c r="F9" s="10">
        <v>125</v>
      </c>
      <c r="G9" s="10">
        <v>28</v>
      </c>
      <c r="H9" s="10">
        <v>23</v>
      </c>
      <c r="I9" s="10">
        <v>13</v>
      </c>
      <c r="J9" s="10">
        <v>23</v>
      </c>
      <c r="K9" s="10">
        <v>0</v>
      </c>
      <c r="L9" s="10">
        <v>0</v>
      </c>
      <c r="M9" s="10">
        <v>175</v>
      </c>
      <c r="N9" s="10">
        <f>(VLOOKUP(A9,Games!$A$2:$D$150,3,FALSE))</f>
        <v>3</v>
      </c>
      <c r="O9" s="10">
        <f>VLOOKUP(A9,Games!$A$2:$D$150,4,FALSE)</f>
        <v>23</v>
      </c>
      <c r="P9" s="11">
        <f t="shared" si="0"/>
        <v>15.9</v>
      </c>
      <c r="Q9" s="24"/>
      <c r="R9" s="24">
        <f t="shared" si="1"/>
        <v>364</v>
      </c>
      <c r="S9" s="24">
        <f t="shared" si="2"/>
        <v>46</v>
      </c>
      <c r="T9" s="24" t="str">
        <f>IFERROR(VLOOKUP(A9,Games!$I$2:$I$246,1,FALSE)," ")</f>
        <v xml:space="preserve"> </v>
      </c>
    </row>
    <row r="10" spans="1:22" x14ac:dyDescent="0.25">
      <c r="A10" s="9" t="s">
        <v>383</v>
      </c>
      <c r="B10" s="10">
        <v>29</v>
      </c>
      <c r="C10" s="10">
        <v>131</v>
      </c>
      <c r="D10" s="10">
        <v>41</v>
      </c>
      <c r="E10" s="10">
        <v>34</v>
      </c>
      <c r="F10" s="10">
        <v>117</v>
      </c>
      <c r="G10" s="10">
        <v>41</v>
      </c>
      <c r="H10" s="10">
        <v>82</v>
      </c>
      <c r="I10" s="10">
        <v>5</v>
      </c>
      <c r="J10" s="10">
        <v>26</v>
      </c>
      <c r="K10" s="10">
        <v>0</v>
      </c>
      <c r="L10" s="10">
        <v>0</v>
      </c>
      <c r="M10" s="10">
        <v>419</v>
      </c>
      <c r="N10" s="10">
        <f>(VLOOKUP(A10,Games!$A$2:$D$150,3,FALSE))</f>
        <v>1</v>
      </c>
      <c r="O10" s="10">
        <f>VLOOKUP(A10,Games!$A$2:$D$150,4,FALSE)</f>
        <v>30</v>
      </c>
      <c r="P10" s="11">
        <f t="shared" si="0"/>
        <v>21.103448275862068</v>
      </c>
      <c r="Q10" s="24"/>
      <c r="R10" s="24">
        <f t="shared" si="1"/>
        <v>664</v>
      </c>
      <c r="S10" s="24">
        <f t="shared" si="2"/>
        <v>52</v>
      </c>
      <c r="T10" s="24" t="str">
        <f>IFERROR(VLOOKUP(A10,Games!$I$2:$I$246,1,FALSE)," ")</f>
        <v xml:space="preserve"> </v>
      </c>
    </row>
    <row r="11" spans="1:22" x14ac:dyDescent="0.25">
      <c r="A11" s="9" t="s">
        <v>384</v>
      </c>
      <c r="B11" s="10">
        <v>28</v>
      </c>
      <c r="C11" s="10">
        <v>59</v>
      </c>
      <c r="D11" s="10">
        <v>4</v>
      </c>
      <c r="E11" s="10">
        <v>10</v>
      </c>
      <c r="F11" s="10">
        <v>244</v>
      </c>
      <c r="G11" s="10">
        <v>40</v>
      </c>
      <c r="H11" s="10">
        <v>41</v>
      </c>
      <c r="I11" s="10">
        <v>2</v>
      </c>
      <c r="J11" s="10">
        <v>43</v>
      </c>
      <c r="K11" s="10">
        <v>0</v>
      </c>
      <c r="L11" s="10">
        <v>0</v>
      </c>
      <c r="M11" s="10">
        <v>140</v>
      </c>
      <c r="N11" s="10">
        <f>(VLOOKUP(A11,Games!$A$2:$D$150,3,FALSE))</f>
        <v>1</v>
      </c>
      <c r="O11" s="10">
        <f>VLOOKUP(A11,Games!$A$2:$D$150,4,FALSE)</f>
        <v>29</v>
      </c>
      <c r="P11" s="11">
        <f t="shared" ref="P11" si="3">(R11-S11)/B11</f>
        <v>13.607142857142858</v>
      </c>
      <c r="Q11" s="24"/>
      <c r="R11" s="24">
        <f t="shared" ref="R11" si="4">SUM(M11,I11,H11,G11,F11)</f>
        <v>467</v>
      </c>
      <c r="S11" s="24">
        <f t="shared" ref="S11" si="5">SUM((J11*2),(K11*3),(L11*4))</f>
        <v>86</v>
      </c>
      <c r="T11" s="24" t="str">
        <f>IFERROR(VLOOKUP(A11,Games!$I$2:$I$246,1,FALSE)," ")</f>
        <v xml:space="preserve"> </v>
      </c>
      <c r="U11" s="24"/>
      <c r="V11" s="24"/>
    </row>
    <row r="12" spans="1:22" x14ac:dyDescent="0.25">
      <c r="A12" s="9" t="s">
        <v>385</v>
      </c>
      <c r="B12" s="10">
        <v>23</v>
      </c>
      <c r="C12" s="10">
        <v>46</v>
      </c>
      <c r="D12" s="10">
        <v>1</v>
      </c>
      <c r="E12" s="10">
        <v>12</v>
      </c>
      <c r="F12" s="10">
        <v>98</v>
      </c>
      <c r="G12" s="10">
        <v>40</v>
      </c>
      <c r="H12" s="10">
        <v>71</v>
      </c>
      <c r="I12" s="10">
        <v>4</v>
      </c>
      <c r="J12" s="10">
        <v>15</v>
      </c>
      <c r="K12" s="10">
        <v>0</v>
      </c>
      <c r="L12" s="10">
        <v>0</v>
      </c>
      <c r="M12" s="10">
        <v>107</v>
      </c>
      <c r="N12" s="10">
        <f>(VLOOKUP(A12,Games!$A$2:$D$150,3,FALSE))</f>
        <v>0</v>
      </c>
      <c r="O12" s="10">
        <f>VLOOKUP(A12,Games!$A$2:$D$150,4,FALSE)</f>
        <v>23</v>
      </c>
      <c r="P12" s="11">
        <f t="shared" ref="P12" si="6">(R12-S12)/B12</f>
        <v>12.608695652173912</v>
      </c>
      <c r="Q12" s="24"/>
      <c r="R12" s="24">
        <f t="shared" ref="R12" si="7">SUM(M12,I12,H12,G12,F12)</f>
        <v>320</v>
      </c>
      <c r="S12" s="24">
        <f t="shared" ref="S12" si="8">SUM((J12*2),(K12*3),(L12*4))</f>
        <v>30</v>
      </c>
      <c r="T12" s="24" t="str">
        <f>IFERROR(VLOOKUP(A12,Games!$I$2:$I$246,1,FALSE)," ")</f>
        <v xml:space="preserve"> </v>
      </c>
      <c r="U12" s="24"/>
      <c r="V12" s="24"/>
    </row>
    <row r="13" spans="1:22" x14ac:dyDescent="0.25">
      <c r="A13" s="9" t="s">
        <v>386</v>
      </c>
      <c r="B13" s="8">
        <v>23</v>
      </c>
      <c r="C13" s="8">
        <v>26</v>
      </c>
      <c r="D13" s="8">
        <v>29</v>
      </c>
      <c r="E13" s="8">
        <v>15</v>
      </c>
      <c r="F13" s="8">
        <v>142</v>
      </c>
      <c r="G13" s="8">
        <v>41</v>
      </c>
      <c r="H13" s="8">
        <v>29</v>
      </c>
      <c r="I13" s="8">
        <v>12</v>
      </c>
      <c r="J13" s="8">
        <v>27</v>
      </c>
      <c r="K13" s="8">
        <v>0</v>
      </c>
      <c r="L13" s="8">
        <v>0</v>
      </c>
      <c r="M13" s="8">
        <v>154</v>
      </c>
      <c r="N13" s="10">
        <f>(VLOOKUP(A13,Games!$A$2:$D$150,3,FALSE))</f>
        <v>2</v>
      </c>
      <c r="O13" s="10">
        <f>VLOOKUP(A13,Games!$A$2:$D$150,4,FALSE)</f>
        <v>25</v>
      </c>
      <c r="P13" s="11">
        <f t="shared" ref="P13" si="9">(R13-S13)/B13</f>
        <v>14.086956521739131</v>
      </c>
      <c r="Q13" s="24"/>
      <c r="R13" s="24">
        <f t="shared" ref="R13" si="10">SUM(M13,I13,H13,G13,F13)</f>
        <v>378</v>
      </c>
      <c r="S13" s="24">
        <f t="shared" ref="S13" si="11">SUM((J13*2),(K13*3),(L13*4))</f>
        <v>54</v>
      </c>
      <c r="T13" s="24" t="str">
        <f>IFERROR(VLOOKUP(A13,Games!$I$2:$I$246,1,FALSE)," ")</f>
        <v xml:space="preserve"> </v>
      </c>
      <c r="U13" s="24"/>
      <c r="V13" s="24"/>
    </row>
    <row r="14" spans="1:22" s="24" customFormat="1" x14ac:dyDescent="0.25">
      <c r="A14" s="9" t="s">
        <v>387</v>
      </c>
      <c r="B14" s="17">
        <v>13</v>
      </c>
      <c r="C14" s="17">
        <v>23</v>
      </c>
      <c r="D14" s="17">
        <v>18</v>
      </c>
      <c r="E14" s="17">
        <v>5</v>
      </c>
      <c r="F14" s="17">
        <v>59</v>
      </c>
      <c r="G14" s="17">
        <v>27</v>
      </c>
      <c r="H14" s="17">
        <v>29</v>
      </c>
      <c r="I14" s="17">
        <v>4</v>
      </c>
      <c r="J14" s="17">
        <v>11</v>
      </c>
      <c r="K14" s="17">
        <v>0</v>
      </c>
      <c r="L14" s="17">
        <v>0</v>
      </c>
      <c r="M14" s="17">
        <v>105</v>
      </c>
      <c r="N14" s="10">
        <f>(VLOOKUP(A14,Games!$A$2:$D$150,3,FALSE))</f>
        <v>1</v>
      </c>
      <c r="O14" s="10">
        <f>VLOOKUP(A14,Games!$A$2:$D$150,4,FALSE)</f>
        <v>14</v>
      </c>
      <c r="P14" s="11">
        <f t="shared" ref="P14" si="12">(R14-S14)/B14</f>
        <v>15.538461538461538</v>
      </c>
      <c r="R14" s="24">
        <f t="shared" ref="R14" si="13">SUM(M14,I14,H14,G14,F14)</f>
        <v>224</v>
      </c>
      <c r="S14" s="24">
        <f t="shared" ref="S14" si="14">SUM((J14*2),(K14*3),(L14*4))</f>
        <v>22</v>
      </c>
      <c r="T14" s="24" t="str">
        <f>IFERROR(VLOOKUP(A14,Games!$I$2:$I$246,1,FALSE)," ")</f>
        <v xml:space="preserve"> </v>
      </c>
    </row>
    <row r="15" spans="1:22" s="24" customFormat="1" x14ac:dyDescent="0.25">
      <c r="A15" s="9" t="s">
        <v>388</v>
      </c>
      <c r="B15" s="17">
        <v>10</v>
      </c>
      <c r="C15" s="17">
        <v>36</v>
      </c>
      <c r="D15" s="17">
        <v>0</v>
      </c>
      <c r="E15" s="17">
        <v>13</v>
      </c>
      <c r="F15" s="17">
        <v>82</v>
      </c>
      <c r="G15" s="17">
        <v>17</v>
      </c>
      <c r="H15" s="17">
        <v>19</v>
      </c>
      <c r="I15" s="17">
        <v>5</v>
      </c>
      <c r="J15" s="17">
        <v>16</v>
      </c>
      <c r="K15" s="17">
        <v>0</v>
      </c>
      <c r="L15" s="17">
        <v>1</v>
      </c>
      <c r="M15" s="17">
        <v>85</v>
      </c>
      <c r="N15" s="10">
        <f>(VLOOKUP(A15,Games!$A$2:$D$150,3,FALSE))</f>
        <v>4</v>
      </c>
      <c r="O15" s="10">
        <f>VLOOKUP(A15,Games!$A$2:$D$150,4,FALSE)</f>
        <v>14</v>
      </c>
      <c r="P15" s="11">
        <f t="shared" ref="P15:P16" si="15">(R15-S15)/B15</f>
        <v>17.2</v>
      </c>
      <c r="R15" s="24">
        <f t="shared" ref="R15:R16" si="16">SUM(M15,I15,H15,G15,F15)</f>
        <v>208</v>
      </c>
      <c r="S15" s="24">
        <f t="shared" ref="S15:S16" si="17">SUM((J15*2),(K15*3),(L15*4))</f>
        <v>36</v>
      </c>
      <c r="T15" s="24" t="str">
        <f>IFERROR(VLOOKUP(A15,Games!$I$2:$I$246,1,FALSE)," ")</f>
        <v xml:space="preserve"> </v>
      </c>
    </row>
    <row r="16" spans="1:22" s="24" customFormat="1" x14ac:dyDescent="0.25">
      <c r="A16" s="9" t="s">
        <v>393</v>
      </c>
      <c r="B16" s="17">
        <v>11</v>
      </c>
      <c r="C16" s="17">
        <v>18</v>
      </c>
      <c r="D16" s="17">
        <v>19</v>
      </c>
      <c r="E16" s="17">
        <v>4</v>
      </c>
      <c r="F16" s="17">
        <v>60</v>
      </c>
      <c r="G16" s="17">
        <v>17</v>
      </c>
      <c r="H16" s="17">
        <v>12</v>
      </c>
      <c r="I16" s="17">
        <v>6</v>
      </c>
      <c r="J16" s="17">
        <v>16</v>
      </c>
      <c r="K16" s="17">
        <v>0</v>
      </c>
      <c r="L16" s="17">
        <v>0</v>
      </c>
      <c r="M16" s="17">
        <v>97</v>
      </c>
      <c r="N16" s="10">
        <f>(VLOOKUP(A16,Games!$A$2:$D$150,3,FALSE))</f>
        <v>0</v>
      </c>
      <c r="O16" s="10">
        <f>VLOOKUP(A16,Games!$A$2:$D$150,4,FALSE)</f>
        <v>11</v>
      </c>
      <c r="P16" s="11">
        <f t="shared" si="15"/>
        <v>14.545454545454545</v>
      </c>
      <c r="R16" s="24">
        <f t="shared" si="16"/>
        <v>192</v>
      </c>
      <c r="S16" s="24">
        <f t="shared" si="17"/>
        <v>32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399</v>
      </c>
      <c r="B17" s="17">
        <v>2</v>
      </c>
      <c r="C17" s="17">
        <v>1</v>
      </c>
      <c r="D17" s="17">
        <v>1</v>
      </c>
      <c r="E17" s="17">
        <v>0</v>
      </c>
      <c r="F17" s="17">
        <v>15</v>
      </c>
      <c r="G17" s="17">
        <v>4</v>
      </c>
      <c r="H17" s="17">
        <v>3</v>
      </c>
      <c r="I17" s="17">
        <v>0</v>
      </c>
      <c r="J17" s="17">
        <v>7</v>
      </c>
      <c r="K17" s="17">
        <v>0</v>
      </c>
      <c r="L17" s="17">
        <v>0</v>
      </c>
      <c r="M17" s="17">
        <v>5</v>
      </c>
      <c r="N17" s="10">
        <f>(VLOOKUP(A17,Games!$A$2:$D$150,3,FALSE))</f>
        <v>0</v>
      </c>
      <c r="O17" s="10">
        <f>VLOOKUP(A17,Games!$A$2:$D$150,4,FALSE)</f>
        <v>2</v>
      </c>
      <c r="P17" s="11">
        <f t="shared" ref="P17" si="18">(R17-S17)/B17</f>
        <v>6.5</v>
      </c>
      <c r="R17" s="24">
        <f t="shared" ref="R17" si="19">SUM(M17,I17,H17,G17,F17)</f>
        <v>27</v>
      </c>
      <c r="S17" s="24">
        <f t="shared" ref="S17" si="20">SUM((J17*2),(K17*3),(L17*4))</f>
        <v>14</v>
      </c>
      <c r="T17" s="24" t="str">
        <f>IFERROR(VLOOKUP(A17,Games!$I$2:$I$246,1,FALSE)," ")</f>
        <v xml:space="preserve"> </v>
      </c>
    </row>
    <row r="18" spans="1:20" s="24" customFormat="1" x14ac:dyDescent="0.25">
      <c r="A18" s="9" t="s">
        <v>418</v>
      </c>
      <c r="B18" s="17">
        <v>3</v>
      </c>
      <c r="C18" s="17">
        <v>2</v>
      </c>
      <c r="D18" s="17">
        <v>4</v>
      </c>
      <c r="E18" s="17">
        <v>2</v>
      </c>
      <c r="F18" s="17">
        <v>17</v>
      </c>
      <c r="G18" s="17">
        <v>4</v>
      </c>
      <c r="H18" s="17">
        <v>1</v>
      </c>
      <c r="I18" s="17">
        <v>0</v>
      </c>
      <c r="J18" s="17">
        <v>4</v>
      </c>
      <c r="K18" s="17">
        <v>0</v>
      </c>
      <c r="L18" s="17">
        <v>0</v>
      </c>
      <c r="M18" s="17">
        <v>18</v>
      </c>
      <c r="N18" s="10">
        <f>(VLOOKUP(A18,Games!$A$2:$D$150,3,FALSE))</f>
        <v>0</v>
      </c>
      <c r="O18" s="10">
        <f>VLOOKUP(A18,Games!$A$2:$D$150,4,FALSE)</f>
        <v>1</v>
      </c>
      <c r="P18" s="11">
        <f t="shared" ref="P18" si="21">(R18-S18)/B18</f>
        <v>10.666666666666666</v>
      </c>
      <c r="R18" s="24">
        <f t="shared" ref="R18" si="22">SUM(M18,I18,H18,G18,F18)</f>
        <v>40</v>
      </c>
      <c r="S18" s="24">
        <f t="shared" ref="S18" si="23">SUM((J18*2),(K18*3),(L18*4))</f>
        <v>8</v>
      </c>
      <c r="T18" s="24" t="str">
        <f>IFERROR(VLOOKUP(A18,Games!$I$2:$I$246,1,FALSE)," ")</f>
        <v xml:space="preserve"> </v>
      </c>
    </row>
    <row r="19" spans="1:20" s="24" customFormat="1" x14ac:dyDescent="0.25">
      <c r="A19" s="9" t="s">
        <v>412</v>
      </c>
      <c r="B19" s="17">
        <v>1</v>
      </c>
      <c r="C19" s="17">
        <v>0</v>
      </c>
      <c r="D19" s="17">
        <v>0</v>
      </c>
      <c r="E19" s="17">
        <v>0</v>
      </c>
      <c r="F19" s="17">
        <v>2</v>
      </c>
      <c r="G19" s="17">
        <v>2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0">
        <f>(VLOOKUP(A19,Games!$A$2:$D$150,3,FALSE))</f>
        <v>0</v>
      </c>
      <c r="O19" s="10">
        <f>VLOOKUP(A19,Games!$A$2:$D$150,4,FALSE)</f>
        <v>1</v>
      </c>
      <c r="P19" s="11">
        <f t="shared" ref="P19" si="24">(R19-S19)/B19</f>
        <v>0</v>
      </c>
    </row>
    <row r="20" spans="1:20" s="24" customForma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9"/>
      <c r="O20" s="29"/>
      <c r="P20" s="32"/>
    </row>
    <row r="21" spans="1:20" x14ac:dyDescent="0.25">
      <c r="A21" s="41" t="s">
        <v>13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20" x14ac:dyDescent="0.25">
      <c r="A22" s="51" t="s">
        <v>380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20" x14ac:dyDescent="0.25">
      <c r="A23" s="8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8" t="s">
        <v>10</v>
      </c>
      <c r="L23" s="8" t="s">
        <v>11</v>
      </c>
      <c r="M23" s="8" t="s">
        <v>12</v>
      </c>
    </row>
    <row r="24" spans="1:20" x14ac:dyDescent="0.25">
      <c r="A24" s="9" t="str">
        <f t="shared" ref="A24:A38" si="25">IF(A4=""," ",A4)</f>
        <v>Brett Hanlon</v>
      </c>
      <c r="B24" s="10"/>
      <c r="C24" s="11">
        <f t="shared" ref="C24:M24" si="26">IF(ISNUMBER($B4),C4/$B4," ")</f>
        <v>0</v>
      </c>
      <c r="D24" s="11">
        <f t="shared" si="26"/>
        <v>0</v>
      </c>
      <c r="E24" s="11">
        <f t="shared" si="26"/>
        <v>0</v>
      </c>
      <c r="F24" s="11">
        <f t="shared" si="26"/>
        <v>6</v>
      </c>
      <c r="G24" s="11">
        <f t="shared" si="26"/>
        <v>0</v>
      </c>
      <c r="H24" s="11">
        <f t="shared" si="26"/>
        <v>2</v>
      </c>
      <c r="I24" s="11">
        <f t="shared" si="26"/>
        <v>0</v>
      </c>
      <c r="J24" s="11">
        <f t="shared" si="26"/>
        <v>0</v>
      </c>
      <c r="K24" s="11">
        <f t="shared" si="26"/>
        <v>0</v>
      </c>
      <c r="L24" s="11">
        <f t="shared" si="26"/>
        <v>1</v>
      </c>
      <c r="M24" s="11">
        <f t="shared" si="26"/>
        <v>0</v>
      </c>
    </row>
    <row r="25" spans="1:20" x14ac:dyDescent="0.25">
      <c r="A25" s="9" t="str">
        <f t="shared" si="25"/>
        <v>Luke Collins</v>
      </c>
      <c r="B25" s="10"/>
      <c r="C25" s="11">
        <f t="shared" ref="C25:M25" si="27">IF(ISNUMBER($B5),C5/$B5," ")</f>
        <v>3</v>
      </c>
      <c r="D25" s="11">
        <f t="shared" si="27"/>
        <v>0</v>
      </c>
      <c r="E25" s="11">
        <f t="shared" si="27"/>
        <v>0</v>
      </c>
      <c r="F25" s="11">
        <f t="shared" si="27"/>
        <v>13</v>
      </c>
      <c r="G25" s="11">
        <f t="shared" si="27"/>
        <v>1</v>
      </c>
      <c r="H25" s="11">
        <f t="shared" si="27"/>
        <v>1</v>
      </c>
      <c r="I25" s="11">
        <f t="shared" si="27"/>
        <v>0</v>
      </c>
      <c r="J25" s="11">
        <f t="shared" si="27"/>
        <v>3</v>
      </c>
      <c r="K25" s="11">
        <f t="shared" si="27"/>
        <v>0</v>
      </c>
      <c r="L25" s="11">
        <f t="shared" si="27"/>
        <v>0</v>
      </c>
      <c r="M25" s="11">
        <f t="shared" si="27"/>
        <v>6</v>
      </c>
    </row>
    <row r="26" spans="1:20" x14ac:dyDescent="0.25">
      <c r="A26" s="9" t="str">
        <f t="shared" si="25"/>
        <v>Ross Garrett</v>
      </c>
      <c r="B26" s="10"/>
      <c r="C26" s="11">
        <f t="shared" ref="C26:M26" si="28">IF(ISNUMBER($B6),C6/$B6," ")</f>
        <v>1</v>
      </c>
      <c r="D26" s="11">
        <f t="shared" si="28"/>
        <v>1</v>
      </c>
      <c r="E26" s="11">
        <f t="shared" si="28"/>
        <v>0</v>
      </c>
      <c r="F26" s="11">
        <f t="shared" si="28"/>
        <v>3</v>
      </c>
      <c r="G26" s="11">
        <f t="shared" si="28"/>
        <v>2</v>
      </c>
      <c r="H26" s="11">
        <f t="shared" si="28"/>
        <v>0</v>
      </c>
      <c r="I26" s="11">
        <f t="shared" si="28"/>
        <v>0</v>
      </c>
      <c r="J26" s="11">
        <f t="shared" si="28"/>
        <v>2</v>
      </c>
      <c r="K26" s="11">
        <f t="shared" si="28"/>
        <v>0</v>
      </c>
      <c r="L26" s="11">
        <f t="shared" si="28"/>
        <v>0</v>
      </c>
      <c r="M26" s="11">
        <f t="shared" si="28"/>
        <v>5</v>
      </c>
    </row>
    <row r="27" spans="1:20" x14ac:dyDescent="0.25">
      <c r="A27" s="9" t="str">
        <f t="shared" si="25"/>
        <v>Scott Culpitt</v>
      </c>
      <c r="B27" s="10"/>
      <c r="C27" s="11">
        <f t="shared" ref="C27:M27" si="29">IF(ISNUMBER($B7),C7/$B7," ")</f>
        <v>2</v>
      </c>
      <c r="D27" s="11">
        <f t="shared" si="29"/>
        <v>0</v>
      </c>
      <c r="E27" s="11">
        <f t="shared" si="29"/>
        <v>0</v>
      </c>
      <c r="F27" s="11">
        <f t="shared" si="29"/>
        <v>7</v>
      </c>
      <c r="G27" s="11">
        <f t="shared" si="29"/>
        <v>4</v>
      </c>
      <c r="H27" s="11">
        <f t="shared" si="29"/>
        <v>2</v>
      </c>
      <c r="I27" s="11">
        <f t="shared" si="29"/>
        <v>0</v>
      </c>
      <c r="J27" s="11">
        <f t="shared" si="29"/>
        <v>0</v>
      </c>
      <c r="K27" s="11">
        <f t="shared" si="29"/>
        <v>0</v>
      </c>
      <c r="L27" s="11">
        <f t="shared" si="29"/>
        <v>0</v>
      </c>
      <c r="M27" s="11">
        <f t="shared" si="29"/>
        <v>4</v>
      </c>
    </row>
    <row r="28" spans="1:20" x14ac:dyDescent="0.25">
      <c r="A28" s="9" t="str">
        <f t="shared" si="25"/>
        <v>Brendan Moenting</v>
      </c>
      <c r="B28" s="10"/>
      <c r="C28" s="11">
        <f t="shared" ref="C28:M28" si="30">IF(ISNUMBER($B8),C8/$B8," ")</f>
        <v>2.0434782608695654</v>
      </c>
      <c r="D28" s="11">
        <f t="shared" si="30"/>
        <v>0.65217391304347827</v>
      </c>
      <c r="E28" s="11">
        <f t="shared" si="30"/>
        <v>0.65217391304347827</v>
      </c>
      <c r="F28" s="11">
        <f t="shared" si="30"/>
        <v>6.5217391304347823</v>
      </c>
      <c r="G28" s="11">
        <f t="shared" si="30"/>
        <v>1.5652173913043479</v>
      </c>
      <c r="H28" s="11">
        <f t="shared" si="30"/>
        <v>1.1304347826086956</v>
      </c>
      <c r="I28" s="11">
        <f t="shared" si="30"/>
        <v>8.6956521739130432E-2</v>
      </c>
      <c r="J28" s="11">
        <f t="shared" si="30"/>
        <v>1.2173913043478262</v>
      </c>
      <c r="K28" s="11">
        <f t="shared" si="30"/>
        <v>0</v>
      </c>
      <c r="L28" s="11">
        <f t="shared" si="30"/>
        <v>0</v>
      </c>
      <c r="M28" s="11">
        <f t="shared" si="30"/>
        <v>6.6956521739130439</v>
      </c>
      <c r="N28" s="24"/>
    </row>
    <row r="29" spans="1:20" x14ac:dyDescent="0.25">
      <c r="A29" s="9" t="str">
        <f t="shared" si="25"/>
        <v>Isaac Walters</v>
      </c>
      <c r="B29" s="10"/>
      <c r="C29" s="11">
        <f t="shared" ref="C29:M29" si="31">IF(ISNUMBER($B9),C9/$B9," ")</f>
        <v>1.8</v>
      </c>
      <c r="D29" s="11">
        <f t="shared" si="31"/>
        <v>1.55</v>
      </c>
      <c r="E29" s="11">
        <f t="shared" si="31"/>
        <v>0.5</v>
      </c>
      <c r="F29" s="11">
        <f t="shared" si="31"/>
        <v>6.25</v>
      </c>
      <c r="G29" s="11">
        <f t="shared" si="31"/>
        <v>1.4</v>
      </c>
      <c r="H29" s="11">
        <f t="shared" si="31"/>
        <v>1.1499999999999999</v>
      </c>
      <c r="I29" s="11">
        <f t="shared" si="31"/>
        <v>0.65</v>
      </c>
      <c r="J29" s="11">
        <f t="shared" si="31"/>
        <v>1.1499999999999999</v>
      </c>
      <c r="K29" s="11">
        <f t="shared" si="31"/>
        <v>0</v>
      </c>
      <c r="L29" s="11">
        <f t="shared" si="31"/>
        <v>0</v>
      </c>
      <c r="M29" s="11">
        <f t="shared" si="31"/>
        <v>8.75</v>
      </c>
      <c r="N29" s="24"/>
    </row>
    <row r="30" spans="1:20" x14ac:dyDescent="0.25">
      <c r="A30" s="9" t="str">
        <f t="shared" si="25"/>
        <v>Kogul Komi</v>
      </c>
      <c r="B30" s="10"/>
      <c r="C30" s="11">
        <f t="shared" ref="C30:M30" si="32">IF(ISNUMBER($B10),C10/$B10," ")</f>
        <v>4.5172413793103452</v>
      </c>
      <c r="D30" s="11">
        <f t="shared" si="32"/>
        <v>1.4137931034482758</v>
      </c>
      <c r="E30" s="11">
        <f t="shared" si="32"/>
        <v>1.1724137931034482</v>
      </c>
      <c r="F30" s="11">
        <f t="shared" si="32"/>
        <v>4.0344827586206895</v>
      </c>
      <c r="G30" s="11">
        <f t="shared" si="32"/>
        <v>1.4137931034482758</v>
      </c>
      <c r="H30" s="11">
        <f t="shared" si="32"/>
        <v>2.8275862068965516</v>
      </c>
      <c r="I30" s="11">
        <f t="shared" si="32"/>
        <v>0.17241379310344829</v>
      </c>
      <c r="J30" s="11">
        <f t="shared" si="32"/>
        <v>0.89655172413793105</v>
      </c>
      <c r="K30" s="11">
        <f t="shared" si="32"/>
        <v>0</v>
      </c>
      <c r="L30" s="11">
        <f t="shared" si="32"/>
        <v>0</v>
      </c>
      <c r="M30" s="11">
        <f t="shared" si="32"/>
        <v>14.448275862068966</v>
      </c>
    </row>
    <row r="31" spans="1:20" x14ac:dyDescent="0.25">
      <c r="A31" s="9" t="str">
        <f t="shared" si="25"/>
        <v>Stephen James</v>
      </c>
      <c r="B31" s="10"/>
      <c r="C31" s="11">
        <f t="shared" ref="C31:M31" si="33">IF(ISNUMBER($B11),C11/$B11," ")</f>
        <v>2.1071428571428572</v>
      </c>
      <c r="D31" s="11">
        <f t="shared" si="33"/>
        <v>0.14285714285714285</v>
      </c>
      <c r="E31" s="11">
        <f t="shared" si="33"/>
        <v>0.35714285714285715</v>
      </c>
      <c r="F31" s="11">
        <f t="shared" si="33"/>
        <v>8.7142857142857135</v>
      </c>
      <c r="G31" s="11">
        <f t="shared" si="33"/>
        <v>1.4285714285714286</v>
      </c>
      <c r="H31" s="11">
        <f t="shared" si="33"/>
        <v>1.4642857142857142</v>
      </c>
      <c r="I31" s="11">
        <f t="shared" si="33"/>
        <v>7.1428571428571425E-2</v>
      </c>
      <c r="J31" s="11">
        <f t="shared" si="33"/>
        <v>1.5357142857142858</v>
      </c>
      <c r="K31" s="11">
        <f t="shared" si="33"/>
        <v>0</v>
      </c>
      <c r="L31" s="11">
        <f t="shared" si="33"/>
        <v>0</v>
      </c>
      <c r="M31" s="11">
        <f t="shared" si="33"/>
        <v>5</v>
      </c>
    </row>
    <row r="32" spans="1:20" x14ac:dyDescent="0.25">
      <c r="A32" s="9" t="str">
        <f t="shared" si="25"/>
        <v>Walter Collins</v>
      </c>
      <c r="B32" s="10"/>
      <c r="C32" s="11">
        <f t="shared" ref="C32:M32" si="34">IF(ISNUMBER($B12),C12/$B12," ")</f>
        <v>2</v>
      </c>
      <c r="D32" s="11">
        <f t="shared" si="34"/>
        <v>4.3478260869565216E-2</v>
      </c>
      <c r="E32" s="11">
        <f t="shared" si="34"/>
        <v>0.52173913043478259</v>
      </c>
      <c r="F32" s="11">
        <f t="shared" si="34"/>
        <v>4.2608695652173916</v>
      </c>
      <c r="G32" s="11">
        <f t="shared" si="34"/>
        <v>1.7391304347826086</v>
      </c>
      <c r="H32" s="11">
        <f t="shared" si="34"/>
        <v>3.0869565217391304</v>
      </c>
      <c r="I32" s="11">
        <f t="shared" si="34"/>
        <v>0.17391304347826086</v>
      </c>
      <c r="J32" s="11">
        <f t="shared" si="34"/>
        <v>0.65217391304347827</v>
      </c>
      <c r="K32" s="11">
        <f t="shared" si="34"/>
        <v>0</v>
      </c>
      <c r="L32" s="11">
        <f t="shared" si="34"/>
        <v>0</v>
      </c>
      <c r="M32" s="11">
        <f t="shared" si="34"/>
        <v>4.6521739130434785</v>
      </c>
    </row>
    <row r="33" spans="1:13" x14ac:dyDescent="0.25">
      <c r="A33" s="9" t="str">
        <f t="shared" si="25"/>
        <v>Zachery James</v>
      </c>
      <c r="B33" s="8"/>
      <c r="C33" s="11">
        <f t="shared" ref="C33:M34" si="35">IF(ISNUMBER($B13),C13/$B13," ")</f>
        <v>1.1304347826086956</v>
      </c>
      <c r="D33" s="11">
        <f t="shared" si="35"/>
        <v>1.2608695652173914</v>
      </c>
      <c r="E33" s="11">
        <f t="shared" si="35"/>
        <v>0.65217391304347827</v>
      </c>
      <c r="F33" s="11">
        <f t="shared" si="35"/>
        <v>6.1739130434782608</v>
      </c>
      <c r="G33" s="11">
        <f t="shared" si="35"/>
        <v>1.7826086956521738</v>
      </c>
      <c r="H33" s="11">
        <f t="shared" si="35"/>
        <v>1.2608695652173914</v>
      </c>
      <c r="I33" s="11">
        <f t="shared" si="35"/>
        <v>0.52173913043478259</v>
      </c>
      <c r="J33" s="11">
        <f t="shared" si="35"/>
        <v>1.173913043478261</v>
      </c>
      <c r="K33" s="11">
        <f t="shared" si="35"/>
        <v>0</v>
      </c>
      <c r="L33" s="11">
        <f t="shared" si="35"/>
        <v>0</v>
      </c>
      <c r="M33" s="11">
        <f t="shared" si="35"/>
        <v>6.6956521739130439</v>
      </c>
    </row>
    <row r="34" spans="1:13" x14ac:dyDescent="0.25">
      <c r="A34" s="9" t="str">
        <f t="shared" si="25"/>
        <v>Tommy Scrivener</v>
      </c>
      <c r="B34" s="17"/>
      <c r="C34" s="11">
        <f t="shared" si="35"/>
        <v>1.7692307692307692</v>
      </c>
      <c r="D34" s="11">
        <f t="shared" si="35"/>
        <v>1.3846153846153846</v>
      </c>
      <c r="E34" s="11">
        <f t="shared" si="35"/>
        <v>0.38461538461538464</v>
      </c>
      <c r="F34" s="11">
        <f t="shared" si="35"/>
        <v>4.5384615384615383</v>
      </c>
      <c r="G34" s="11">
        <f t="shared" si="35"/>
        <v>2.0769230769230771</v>
      </c>
      <c r="H34" s="11">
        <f t="shared" si="35"/>
        <v>2.2307692307692308</v>
      </c>
      <c r="I34" s="11">
        <f t="shared" si="35"/>
        <v>0.30769230769230771</v>
      </c>
      <c r="J34" s="11">
        <f t="shared" si="35"/>
        <v>0.84615384615384615</v>
      </c>
      <c r="K34" s="11">
        <f t="shared" si="35"/>
        <v>0</v>
      </c>
      <c r="L34" s="11">
        <f t="shared" si="35"/>
        <v>0</v>
      </c>
      <c r="M34" s="11">
        <f t="shared" si="35"/>
        <v>8.0769230769230766</v>
      </c>
    </row>
    <row r="35" spans="1:13" x14ac:dyDescent="0.25">
      <c r="A35" s="9" t="str">
        <f t="shared" si="25"/>
        <v>Josh Ward</v>
      </c>
      <c r="B35" s="17"/>
      <c r="C35" s="11">
        <f t="shared" ref="C35:M35" si="36">IF(ISNUMBER($B15),C15/$B15," ")</f>
        <v>3.6</v>
      </c>
      <c r="D35" s="11">
        <f t="shared" si="36"/>
        <v>0</v>
      </c>
      <c r="E35" s="11">
        <f t="shared" si="36"/>
        <v>1.3</v>
      </c>
      <c r="F35" s="11">
        <f t="shared" si="36"/>
        <v>8.1999999999999993</v>
      </c>
      <c r="G35" s="11">
        <f t="shared" si="36"/>
        <v>1.7</v>
      </c>
      <c r="H35" s="11">
        <f t="shared" si="36"/>
        <v>1.9</v>
      </c>
      <c r="I35" s="11">
        <f t="shared" si="36"/>
        <v>0.5</v>
      </c>
      <c r="J35" s="11">
        <f t="shared" si="36"/>
        <v>1.6</v>
      </c>
      <c r="K35" s="11">
        <f t="shared" si="36"/>
        <v>0</v>
      </c>
      <c r="L35" s="11">
        <f t="shared" si="36"/>
        <v>0.1</v>
      </c>
      <c r="M35" s="11">
        <f t="shared" si="36"/>
        <v>8.5</v>
      </c>
    </row>
    <row r="36" spans="1:13" x14ac:dyDescent="0.25">
      <c r="A36" s="9" t="str">
        <f t="shared" si="25"/>
        <v>Thomas Brake</v>
      </c>
      <c r="B36" s="17"/>
      <c r="C36" s="11">
        <f t="shared" ref="C36:M38" si="37">IF(ISNUMBER($B16),C16/$B16," ")</f>
        <v>1.6363636363636365</v>
      </c>
      <c r="D36" s="11">
        <f t="shared" si="37"/>
        <v>1.7272727272727273</v>
      </c>
      <c r="E36" s="11">
        <f t="shared" si="37"/>
        <v>0.36363636363636365</v>
      </c>
      <c r="F36" s="11">
        <f t="shared" si="37"/>
        <v>5.4545454545454541</v>
      </c>
      <c r="G36" s="11">
        <f t="shared" si="37"/>
        <v>1.5454545454545454</v>
      </c>
      <c r="H36" s="11">
        <f t="shared" si="37"/>
        <v>1.0909090909090908</v>
      </c>
      <c r="I36" s="11">
        <f t="shared" si="37"/>
        <v>0.54545454545454541</v>
      </c>
      <c r="J36" s="11">
        <f t="shared" si="37"/>
        <v>1.4545454545454546</v>
      </c>
      <c r="K36" s="11">
        <f t="shared" si="37"/>
        <v>0</v>
      </c>
      <c r="L36" s="11">
        <f t="shared" si="37"/>
        <v>0</v>
      </c>
      <c r="M36" s="11">
        <f t="shared" si="37"/>
        <v>8.8181818181818183</v>
      </c>
    </row>
    <row r="37" spans="1:13" x14ac:dyDescent="0.25">
      <c r="A37" s="9" t="str">
        <f t="shared" si="25"/>
        <v>Ari Lyras</v>
      </c>
      <c r="B37" s="17"/>
      <c r="C37" s="11">
        <f t="shared" si="37"/>
        <v>0.5</v>
      </c>
      <c r="D37" s="11">
        <f t="shared" si="37"/>
        <v>0.5</v>
      </c>
      <c r="E37" s="11">
        <f t="shared" si="37"/>
        <v>0</v>
      </c>
      <c r="F37" s="11">
        <f t="shared" si="37"/>
        <v>7.5</v>
      </c>
      <c r="G37" s="11">
        <f t="shared" si="37"/>
        <v>2</v>
      </c>
      <c r="H37" s="11">
        <f t="shared" si="37"/>
        <v>1.5</v>
      </c>
      <c r="I37" s="11">
        <f t="shared" si="37"/>
        <v>0</v>
      </c>
      <c r="J37" s="11">
        <f t="shared" si="37"/>
        <v>3.5</v>
      </c>
      <c r="K37" s="11">
        <f t="shared" si="37"/>
        <v>0</v>
      </c>
      <c r="L37" s="11">
        <f t="shared" si="37"/>
        <v>0</v>
      </c>
      <c r="M37" s="11">
        <f t="shared" si="37"/>
        <v>2.5</v>
      </c>
    </row>
    <row r="38" spans="1:13" x14ac:dyDescent="0.25">
      <c r="A38" s="9" t="str">
        <f t="shared" si="25"/>
        <v>Shahbaz Goraya</v>
      </c>
      <c r="B38" s="17"/>
      <c r="C38" s="11">
        <f t="shared" si="37"/>
        <v>0.66666666666666663</v>
      </c>
      <c r="D38" s="11">
        <f t="shared" si="37"/>
        <v>1.3333333333333333</v>
      </c>
      <c r="E38" s="11">
        <f t="shared" si="37"/>
        <v>0.66666666666666663</v>
      </c>
      <c r="F38" s="11">
        <f t="shared" si="37"/>
        <v>5.666666666666667</v>
      </c>
      <c r="G38" s="11">
        <f t="shared" si="37"/>
        <v>1.3333333333333333</v>
      </c>
      <c r="H38" s="11">
        <f t="shared" si="37"/>
        <v>0.33333333333333331</v>
      </c>
      <c r="I38" s="11">
        <f t="shared" si="37"/>
        <v>0</v>
      </c>
      <c r="J38" s="11">
        <f t="shared" si="37"/>
        <v>1.3333333333333333</v>
      </c>
      <c r="K38" s="11">
        <f t="shared" si="37"/>
        <v>0</v>
      </c>
      <c r="L38" s="11">
        <f t="shared" si="37"/>
        <v>0</v>
      </c>
      <c r="M38" s="11">
        <f t="shared" si="37"/>
        <v>6</v>
      </c>
    </row>
    <row r="41" spans="1:13" x14ac:dyDescent="0.25">
      <c r="F41" s="24"/>
    </row>
  </sheetData>
  <mergeCells count="3">
    <mergeCell ref="A21:M21"/>
    <mergeCell ref="A22:M22"/>
    <mergeCell ref="A2:P2"/>
  </mergeCells>
  <conditionalFormatting sqref="A4:A13">
    <cfRule type="expression" dxfId="56" priority="24">
      <formula>O4&gt;13</formula>
    </cfRule>
  </conditionalFormatting>
  <conditionalFormatting sqref="A4:A13">
    <cfRule type="expression" dxfId="55" priority="23">
      <formula>EXACT(A4,T4)</formula>
    </cfRule>
  </conditionalFormatting>
  <conditionalFormatting sqref="A14">
    <cfRule type="expression" dxfId="54" priority="10">
      <formula>O14&gt;12</formula>
    </cfRule>
  </conditionalFormatting>
  <conditionalFormatting sqref="A14">
    <cfRule type="expression" dxfId="53" priority="9">
      <formula>EXACT(A14,T14)</formula>
    </cfRule>
  </conditionalFormatting>
  <conditionalFormatting sqref="A15:A16">
    <cfRule type="expression" dxfId="52" priority="8">
      <formula>O15&gt;12</formula>
    </cfRule>
  </conditionalFormatting>
  <conditionalFormatting sqref="A15:A16">
    <cfRule type="expression" dxfId="51" priority="7">
      <formula>EXACT(A15,T15)</formula>
    </cfRule>
  </conditionalFormatting>
  <conditionalFormatting sqref="A17">
    <cfRule type="expression" dxfId="50" priority="6">
      <formula>O17&gt;12</formula>
    </cfRule>
  </conditionalFormatting>
  <conditionalFormatting sqref="A17">
    <cfRule type="expression" dxfId="49" priority="5">
      <formula>EXACT(A17,T17)</formula>
    </cfRule>
  </conditionalFormatting>
  <conditionalFormatting sqref="A18 A20">
    <cfRule type="expression" dxfId="48" priority="4">
      <formula>O18&gt;12</formula>
    </cfRule>
  </conditionalFormatting>
  <conditionalFormatting sqref="A18 A20">
    <cfRule type="expression" dxfId="47" priority="3">
      <formula>EXACT(A18,T18)</formula>
    </cfRule>
  </conditionalFormatting>
  <conditionalFormatting sqref="A19">
    <cfRule type="expression" dxfId="46" priority="2">
      <formula>O19&gt;12</formula>
    </cfRule>
  </conditionalFormatting>
  <conditionalFormatting sqref="A19">
    <cfRule type="expression" dxfId="45" priority="1">
      <formula>EXACT(A19,T19)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X33"/>
  <sheetViews>
    <sheetView workbookViewId="0">
      <selection activeCell="U2" sqref="U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4" width="13.5703125" style="24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4" s="24" customFormat="1" x14ac:dyDescent="0.25">
      <c r="A1" s="24" t="s">
        <v>321</v>
      </c>
    </row>
    <row r="2" spans="1:24" x14ac:dyDescent="0.25">
      <c r="A2" s="47" t="s">
        <v>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23" t="s">
        <v>62</v>
      </c>
    </row>
    <row r="3" spans="1:24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41</v>
      </c>
      <c r="O3" s="31" t="s">
        <v>42</v>
      </c>
      <c r="P3" s="17" t="s">
        <v>51</v>
      </c>
      <c r="Q3" s="24"/>
      <c r="R3" s="24" t="s">
        <v>52</v>
      </c>
      <c r="S3" s="24" t="s">
        <v>53</v>
      </c>
    </row>
    <row r="4" spans="1:24" x14ac:dyDescent="0.25">
      <c r="A4" s="9" t="s">
        <v>63</v>
      </c>
      <c r="B4" s="10">
        <v>23</v>
      </c>
      <c r="C4" s="10">
        <v>69</v>
      </c>
      <c r="D4" s="10">
        <v>4</v>
      </c>
      <c r="E4" s="10">
        <v>19</v>
      </c>
      <c r="F4" s="10">
        <v>115</v>
      </c>
      <c r="G4" s="10">
        <v>31</v>
      </c>
      <c r="H4" s="10">
        <v>22</v>
      </c>
      <c r="I4" s="10">
        <v>1</v>
      </c>
      <c r="J4" s="10">
        <v>27</v>
      </c>
      <c r="K4" s="10">
        <v>0</v>
      </c>
      <c r="L4" s="10">
        <v>0</v>
      </c>
      <c r="M4" s="10">
        <v>169</v>
      </c>
      <c r="N4" s="10">
        <f>(VLOOKUP(A4,Games!$A$2:$D$150,3,FALSE))</f>
        <v>0</v>
      </c>
      <c r="O4" s="10">
        <f>VLOOKUP(A4,Games!$A$2:$D$150,4,FALSE)</f>
        <v>23</v>
      </c>
      <c r="P4" s="11">
        <f>(R4-S4)/B4</f>
        <v>12.347826086956522</v>
      </c>
      <c r="Q4" s="24"/>
      <c r="R4" s="24">
        <f>SUM(M4,I4,H4,G4,F4)</f>
        <v>338</v>
      </c>
      <c r="S4" s="24">
        <f>SUM((J4*2),(K4*3),(L4*4))</f>
        <v>54</v>
      </c>
      <c r="T4" s="24" t="str">
        <f>IFERROR(VLOOKUP(A4,Games!$I$2:$I$246,1,FALSE)," ")</f>
        <v xml:space="preserve"> </v>
      </c>
    </row>
    <row r="5" spans="1:24" x14ac:dyDescent="0.25">
      <c r="A5" s="9" t="s">
        <v>67</v>
      </c>
      <c r="B5" s="10">
        <v>22</v>
      </c>
      <c r="C5" s="10">
        <v>25</v>
      </c>
      <c r="D5" s="10">
        <v>6</v>
      </c>
      <c r="E5" s="10">
        <v>2</v>
      </c>
      <c r="F5" s="10">
        <v>60</v>
      </c>
      <c r="G5" s="10">
        <v>41</v>
      </c>
      <c r="H5" s="10">
        <v>28</v>
      </c>
      <c r="I5" s="10">
        <v>1</v>
      </c>
      <c r="J5" s="10">
        <v>39</v>
      </c>
      <c r="K5" s="10">
        <v>0</v>
      </c>
      <c r="L5" s="10">
        <v>0</v>
      </c>
      <c r="M5" s="10">
        <v>70</v>
      </c>
      <c r="N5" s="10">
        <f>(VLOOKUP(A5,Games!$A$2:$D$150,3,FALSE))</f>
        <v>0</v>
      </c>
      <c r="O5" s="10">
        <f>VLOOKUP(A5,Games!$A$2:$D$150,4,FALSE)</f>
        <v>22</v>
      </c>
      <c r="P5" s="11">
        <f t="shared" ref="P5:P9" si="0">(R5-S5)/B5</f>
        <v>5.5454545454545459</v>
      </c>
      <c r="Q5" s="24"/>
      <c r="R5" s="24">
        <f t="shared" ref="R5:R9" si="1">SUM(M5,I5,H5,G5,F5)</f>
        <v>200</v>
      </c>
      <c r="S5" s="24">
        <f t="shared" ref="S5:S9" si="2">SUM((J5*2),(K5*3),(L5*4))</f>
        <v>78</v>
      </c>
      <c r="T5" s="24" t="str">
        <f>IFERROR(VLOOKUP(A5,Games!$I$2:$I$246,1,FALSE)," ")</f>
        <v xml:space="preserve"> </v>
      </c>
    </row>
    <row r="6" spans="1:24" x14ac:dyDescent="0.25">
      <c r="A6" s="9" t="s">
        <v>391</v>
      </c>
      <c r="B6" s="10">
        <v>25</v>
      </c>
      <c r="C6" s="10">
        <v>78</v>
      </c>
      <c r="D6" s="10">
        <v>1</v>
      </c>
      <c r="E6" s="10">
        <v>22</v>
      </c>
      <c r="F6" s="10">
        <v>159</v>
      </c>
      <c r="G6" s="10">
        <v>32</v>
      </c>
      <c r="H6" s="10">
        <v>26</v>
      </c>
      <c r="I6" s="10">
        <v>13</v>
      </c>
      <c r="J6" s="10">
        <v>41</v>
      </c>
      <c r="K6" s="10">
        <v>0</v>
      </c>
      <c r="L6" s="10">
        <v>0</v>
      </c>
      <c r="M6" s="10">
        <v>181</v>
      </c>
      <c r="N6" s="10">
        <f>(VLOOKUP(A6,Games!$A$2:$D$150,3,FALSE))</f>
        <v>0</v>
      </c>
      <c r="O6" s="10">
        <f>VLOOKUP(A6,Games!$A$2:$D$150,4,FALSE)</f>
        <v>25</v>
      </c>
      <c r="P6" s="11">
        <f t="shared" si="0"/>
        <v>13.16</v>
      </c>
      <c r="Q6" s="24"/>
      <c r="R6" s="24">
        <f t="shared" si="1"/>
        <v>411</v>
      </c>
      <c r="S6" s="24">
        <f t="shared" si="2"/>
        <v>82</v>
      </c>
      <c r="T6" s="24" t="str">
        <f>IFERROR(VLOOKUP(A6,Games!$I$2:$I$246,1,FALSE)," ")</f>
        <v xml:space="preserve"> </v>
      </c>
    </row>
    <row r="7" spans="1:24" x14ac:dyDescent="0.25">
      <c r="A7" s="9" t="s">
        <v>343</v>
      </c>
      <c r="B7" s="10">
        <v>4</v>
      </c>
      <c r="C7" s="10">
        <v>4</v>
      </c>
      <c r="D7" s="10">
        <v>4</v>
      </c>
      <c r="E7" s="10">
        <v>0</v>
      </c>
      <c r="F7" s="10">
        <v>28</v>
      </c>
      <c r="G7" s="10">
        <v>2</v>
      </c>
      <c r="H7" s="10">
        <v>3</v>
      </c>
      <c r="I7" s="10">
        <v>2</v>
      </c>
      <c r="J7" s="10">
        <v>8</v>
      </c>
      <c r="K7" s="10">
        <v>0</v>
      </c>
      <c r="L7" s="10">
        <v>0</v>
      </c>
      <c r="M7" s="10">
        <v>20</v>
      </c>
      <c r="N7" s="10">
        <f>(VLOOKUP(A7,Games!$A$2:$D$150,3,FALSE))</f>
        <v>0</v>
      </c>
      <c r="O7" s="10">
        <f>VLOOKUP(A7,Games!$A$2:$D$150,4,FALSE)</f>
        <v>4</v>
      </c>
      <c r="P7" s="11">
        <f t="shared" si="0"/>
        <v>9.75</v>
      </c>
      <c r="Q7" s="24"/>
      <c r="R7" s="24">
        <f t="shared" si="1"/>
        <v>55</v>
      </c>
      <c r="S7" s="24">
        <f t="shared" si="2"/>
        <v>16</v>
      </c>
      <c r="T7" s="24" t="str">
        <f>IFERROR(VLOOKUP(A7,Games!$I$2:$I$246,1,FALSE)," ")</f>
        <v xml:space="preserve"> </v>
      </c>
    </row>
    <row r="8" spans="1:24" x14ac:dyDescent="0.25">
      <c r="A8" s="9" t="s">
        <v>68</v>
      </c>
      <c r="B8" s="10">
        <v>31</v>
      </c>
      <c r="C8" s="10">
        <v>40</v>
      </c>
      <c r="D8" s="10">
        <v>0</v>
      </c>
      <c r="E8" s="10">
        <v>12</v>
      </c>
      <c r="F8" s="10">
        <v>156</v>
      </c>
      <c r="G8" s="10">
        <v>39</v>
      </c>
      <c r="H8" s="10">
        <v>27</v>
      </c>
      <c r="I8" s="10">
        <v>25</v>
      </c>
      <c r="J8" s="10">
        <v>54</v>
      </c>
      <c r="K8" s="10">
        <v>0</v>
      </c>
      <c r="L8" s="10">
        <v>0</v>
      </c>
      <c r="M8" s="10">
        <v>92</v>
      </c>
      <c r="N8" s="10">
        <f>(VLOOKUP(A8,Games!$A$2:$D$150,3,FALSE))</f>
        <v>0</v>
      </c>
      <c r="O8" s="10">
        <f>VLOOKUP(A8,Games!$A$2:$D$150,4,FALSE)</f>
        <v>31</v>
      </c>
      <c r="P8" s="11">
        <f t="shared" si="0"/>
        <v>7.4516129032258061</v>
      </c>
      <c r="Q8" s="24"/>
      <c r="R8" s="24">
        <f t="shared" si="1"/>
        <v>339</v>
      </c>
      <c r="S8" s="24">
        <f t="shared" si="2"/>
        <v>108</v>
      </c>
      <c r="T8" s="24" t="str">
        <f>IFERROR(VLOOKUP(A8,Games!$I$2:$I$246,1,FALSE)," ")</f>
        <v xml:space="preserve"> </v>
      </c>
    </row>
    <row r="9" spans="1:24" x14ac:dyDescent="0.25">
      <c r="A9" s="9" t="s">
        <v>66</v>
      </c>
      <c r="B9" s="10">
        <v>32</v>
      </c>
      <c r="C9" s="10">
        <v>51</v>
      </c>
      <c r="D9" s="10">
        <v>28</v>
      </c>
      <c r="E9" s="10">
        <v>20</v>
      </c>
      <c r="F9" s="10">
        <v>152</v>
      </c>
      <c r="G9" s="10">
        <v>90</v>
      </c>
      <c r="H9" s="10">
        <v>47</v>
      </c>
      <c r="I9" s="10">
        <v>1</v>
      </c>
      <c r="J9" s="10">
        <v>75</v>
      </c>
      <c r="K9" s="10">
        <v>0</v>
      </c>
      <c r="L9" s="10">
        <v>0</v>
      </c>
      <c r="M9" s="10">
        <v>206</v>
      </c>
      <c r="N9" s="10">
        <f>(VLOOKUP(A9,Games!$A$2:$D$150,3,FALSE))</f>
        <v>0</v>
      </c>
      <c r="O9" s="10">
        <f>VLOOKUP(A9,Games!$A$2:$D$150,4,FALSE)</f>
        <v>32</v>
      </c>
      <c r="P9" s="11">
        <f t="shared" si="0"/>
        <v>10.8125</v>
      </c>
      <c r="Q9" s="24"/>
      <c r="R9" s="24">
        <f t="shared" si="1"/>
        <v>496</v>
      </c>
      <c r="S9" s="24">
        <f t="shared" si="2"/>
        <v>150</v>
      </c>
      <c r="T9" s="24" t="str">
        <f>IFERROR(VLOOKUP(A9,Games!$I$2:$I$246,1,FALSE)," ")</f>
        <v xml:space="preserve"> </v>
      </c>
    </row>
    <row r="10" spans="1:24" x14ac:dyDescent="0.25">
      <c r="A10" s="9" t="s">
        <v>406</v>
      </c>
      <c r="B10" s="10">
        <v>12</v>
      </c>
      <c r="C10" s="10">
        <v>20</v>
      </c>
      <c r="D10" s="10">
        <v>0</v>
      </c>
      <c r="E10" s="10">
        <v>6</v>
      </c>
      <c r="F10" s="10">
        <v>49</v>
      </c>
      <c r="G10" s="10">
        <v>23</v>
      </c>
      <c r="H10" s="10">
        <v>7</v>
      </c>
      <c r="I10" s="10">
        <v>7</v>
      </c>
      <c r="J10" s="10">
        <v>31</v>
      </c>
      <c r="K10" s="10">
        <v>0</v>
      </c>
      <c r="L10" s="10">
        <v>0</v>
      </c>
      <c r="M10" s="10">
        <v>46</v>
      </c>
      <c r="N10" s="10">
        <f>(VLOOKUP(A10,Games!$A$2:$D$150,3,FALSE))</f>
        <v>2</v>
      </c>
      <c r="O10" s="10">
        <f>VLOOKUP(A10,Games!$A$2:$D$150,4,FALSE)</f>
        <v>14</v>
      </c>
      <c r="P10" s="11">
        <f t="shared" ref="P10" si="3">(R10-S10)/B10</f>
        <v>5.833333333333333</v>
      </c>
      <c r="Q10" s="24"/>
      <c r="R10" s="24">
        <f t="shared" ref="R10" si="4">SUM(M10,I10,H10,G10,F10)</f>
        <v>132</v>
      </c>
      <c r="S10" s="24">
        <f t="shared" ref="S10" si="5">SUM((J10*2),(K10*3),(L10*4))</f>
        <v>62</v>
      </c>
      <c r="T10" s="24" t="str">
        <f>IFERROR(VLOOKUP(A10,Games!$I$2:$I$246,1,FALSE)," ")</f>
        <v xml:space="preserve"> </v>
      </c>
      <c r="U10" s="24"/>
    </row>
    <row r="11" spans="1:24" x14ac:dyDescent="0.25">
      <c r="A11" s="9" t="s">
        <v>64</v>
      </c>
      <c r="B11" s="10">
        <v>6</v>
      </c>
      <c r="C11" s="10">
        <v>3</v>
      </c>
      <c r="D11" s="10">
        <v>0</v>
      </c>
      <c r="E11" s="10">
        <v>0</v>
      </c>
      <c r="F11" s="10">
        <v>9</v>
      </c>
      <c r="G11" s="10">
        <v>4</v>
      </c>
      <c r="H11" s="10">
        <v>2</v>
      </c>
      <c r="I11" s="10">
        <v>0</v>
      </c>
      <c r="J11" s="10">
        <v>1</v>
      </c>
      <c r="K11" s="10">
        <v>0</v>
      </c>
      <c r="L11" s="10">
        <v>0</v>
      </c>
      <c r="M11" s="10">
        <v>6</v>
      </c>
      <c r="N11" s="10">
        <f>(VLOOKUP(A11,Games!$A$2:$D$150,3,FALSE))</f>
        <v>0</v>
      </c>
      <c r="O11" s="10">
        <f>VLOOKUP(A11,Games!$A$2:$D$150,4,FALSE)</f>
        <v>6</v>
      </c>
      <c r="P11" s="11">
        <f t="shared" ref="P11:P12" si="6">(R11-S11)/B11</f>
        <v>3.1666666666666665</v>
      </c>
      <c r="Q11" s="24"/>
      <c r="R11" s="24">
        <f t="shared" ref="R11:R12" si="7">SUM(M11,I11,H11,G11,F11)</f>
        <v>21</v>
      </c>
      <c r="S11" s="24">
        <f t="shared" ref="S11:S12" si="8">SUM((J11*2),(K11*3),(L11*4))</f>
        <v>2</v>
      </c>
      <c r="T11" s="24" t="str">
        <f>IFERROR(VLOOKUP(A11,Games!$I$2:$I$246,1,FALSE)," ")</f>
        <v xml:space="preserve"> </v>
      </c>
      <c r="U11" s="24"/>
      <c r="V11" s="24"/>
      <c r="W11" s="24"/>
      <c r="X11" s="24"/>
    </row>
    <row r="12" spans="1:24" x14ac:dyDescent="0.25">
      <c r="A12" s="9" t="s">
        <v>65</v>
      </c>
      <c r="B12" s="10">
        <v>25</v>
      </c>
      <c r="C12" s="10">
        <v>28</v>
      </c>
      <c r="D12" s="10">
        <v>19</v>
      </c>
      <c r="E12" s="10">
        <v>1</v>
      </c>
      <c r="F12" s="10">
        <v>88</v>
      </c>
      <c r="G12" s="10">
        <v>57</v>
      </c>
      <c r="H12" s="10">
        <v>32</v>
      </c>
      <c r="I12" s="10">
        <v>2</v>
      </c>
      <c r="J12" s="10">
        <v>30</v>
      </c>
      <c r="K12" s="10">
        <v>0</v>
      </c>
      <c r="L12" s="10">
        <v>0</v>
      </c>
      <c r="M12" s="10">
        <v>114</v>
      </c>
      <c r="N12" s="10">
        <f>(VLOOKUP(A12,Games!$A$2:$D$150,3,FALSE))</f>
        <v>0</v>
      </c>
      <c r="O12" s="10">
        <f>VLOOKUP(A12,Games!$A$2:$D$150,4,FALSE)</f>
        <v>25</v>
      </c>
      <c r="P12" s="11">
        <f t="shared" si="6"/>
        <v>9.32</v>
      </c>
      <c r="Q12" s="24"/>
      <c r="R12" s="24">
        <f t="shared" si="7"/>
        <v>293</v>
      </c>
      <c r="S12" s="24">
        <f t="shared" si="8"/>
        <v>60</v>
      </c>
      <c r="T12" s="24" t="str">
        <f>IFERROR(VLOOKUP(A12,Games!$I$2:$I$246,1,FALSE)," ")</f>
        <v xml:space="preserve"> </v>
      </c>
      <c r="U12" s="24"/>
      <c r="V12" s="24"/>
      <c r="W12" s="24"/>
      <c r="X12" s="24"/>
    </row>
    <row r="13" spans="1:24" x14ac:dyDescent="0.25">
      <c r="A13" s="9" t="s">
        <v>318</v>
      </c>
      <c r="B13" s="8">
        <v>29</v>
      </c>
      <c r="C13" s="8">
        <v>155</v>
      </c>
      <c r="D13" s="8">
        <v>12</v>
      </c>
      <c r="E13" s="8">
        <v>42</v>
      </c>
      <c r="F13" s="8">
        <v>354</v>
      </c>
      <c r="G13" s="8">
        <v>47</v>
      </c>
      <c r="H13" s="8">
        <v>27</v>
      </c>
      <c r="I13" s="8">
        <v>7</v>
      </c>
      <c r="J13" s="8">
        <v>20</v>
      </c>
      <c r="K13" s="8">
        <v>0</v>
      </c>
      <c r="L13" s="8">
        <v>0</v>
      </c>
      <c r="M13" s="8">
        <v>388</v>
      </c>
      <c r="N13" s="10">
        <f>(VLOOKUP(A13,Games!$A$2:$D$150,3,FALSE))</f>
        <v>0</v>
      </c>
      <c r="O13" s="10">
        <f>VLOOKUP(A13,Games!$A$2:$D$150,4,FALSE)</f>
        <v>29</v>
      </c>
      <c r="P13" s="11">
        <f t="shared" ref="P13" si="9">(R13-S13)/B13</f>
        <v>27</v>
      </c>
      <c r="Q13" s="24"/>
      <c r="R13" s="24">
        <f t="shared" ref="R13" si="10">SUM(M13,I13,H13,G13,F13)</f>
        <v>823</v>
      </c>
      <c r="S13" s="24">
        <f t="shared" ref="S13" si="11">SUM((J13*2),(K13*3),(L13*4))</f>
        <v>40</v>
      </c>
      <c r="T13" s="24" t="str">
        <f>IFERROR(VLOOKUP(A13,Games!$I$2:$I$246,1,FALSE)," ")</f>
        <v xml:space="preserve"> </v>
      </c>
      <c r="U13" s="24"/>
      <c r="V13" s="24"/>
      <c r="W13" s="24"/>
    </row>
    <row r="14" spans="1:24" s="24" customFormat="1" x14ac:dyDescent="0.25">
      <c r="A14" s="9" t="s">
        <v>390</v>
      </c>
      <c r="B14" s="17">
        <v>9</v>
      </c>
      <c r="C14" s="17">
        <v>24</v>
      </c>
      <c r="D14" s="17">
        <v>0</v>
      </c>
      <c r="E14" s="17">
        <v>9</v>
      </c>
      <c r="F14" s="17">
        <v>30</v>
      </c>
      <c r="G14" s="17">
        <v>13</v>
      </c>
      <c r="H14" s="17">
        <v>6</v>
      </c>
      <c r="I14" s="17">
        <v>7</v>
      </c>
      <c r="J14" s="17">
        <v>19</v>
      </c>
      <c r="K14" s="17">
        <v>0</v>
      </c>
      <c r="L14" s="17">
        <v>0</v>
      </c>
      <c r="M14" s="17">
        <v>57</v>
      </c>
      <c r="N14" s="10">
        <f>(VLOOKUP(A14,Games!$A$2:$D$150,3,FALSE))</f>
        <v>0</v>
      </c>
      <c r="O14" s="10">
        <f>VLOOKUP(A14,Games!$A$2:$D$150,4,FALSE)</f>
        <v>9</v>
      </c>
      <c r="P14" s="11">
        <f t="shared" ref="P14:P15" si="12">(R14-S14)/B14</f>
        <v>8.3333333333333339</v>
      </c>
      <c r="R14" s="24">
        <f t="shared" ref="R14:R15" si="13">SUM(M14,I14,H14,G14,F14)</f>
        <v>113</v>
      </c>
      <c r="S14" s="24">
        <f t="shared" ref="S14:S15" si="14">SUM((J14*2),(K14*3),(L14*4))</f>
        <v>38</v>
      </c>
      <c r="T14" s="24" t="str">
        <f>IFERROR(VLOOKUP(A14,Games!$I$2:$I$246,1,FALSE)," ")</f>
        <v xml:space="preserve"> </v>
      </c>
    </row>
    <row r="15" spans="1:24" s="24" customFormat="1" x14ac:dyDescent="0.25">
      <c r="A15" s="9" t="s">
        <v>402</v>
      </c>
      <c r="B15" s="17">
        <v>4</v>
      </c>
      <c r="C15" s="17">
        <v>10</v>
      </c>
      <c r="D15" s="17">
        <v>0</v>
      </c>
      <c r="E15" s="17">
        <v>4</v>
      </c>
      <c r="F15" s="17">
        <v>16</v>
      </c>
      <c r="G15" s="17">
        <v>10</v>
      </c>
      <c r="H15" s="17">
        <v>1</v>
      </c>
      <c r="I15" s="17">
        <v>1</v>
      </c>
      <c r="J15" s="17">
        <v>7</v>
      </c>
      <c r="K15" s="17">
        <v>0</v>
      </c>
      <c r="L15" s="17">
        <v>0</v>
      </c>
      <c r="M15" s="17">
        <v>24</v>
      </c>
      <c r="N15" s="10">
        <f>(VLOOKUP(A15,Games!$A$2:$D$150,3,FALSE))</f>
        <v>0</v>
      </c>
      <c r="O15" s="10">
        <f>VLOOKUP(A15,Games!$A$2:$D$150,4,FALSE)</f>
        <v>4</v>
      </c>
      <c r="P15" s="11">
        <f t="shared" si="12"/>
        <v>9.5</v>
      </c>
      <c r="R15" s="24">
        <f t="shared" si="13"/>
        <v>52</v>
      </c>
      <c r="S15" s="24">
        <f t="shared" si="14"/>
        <v>14</v>
      </c>
      <c r="T15" s="24" t="str">
        <f>IFERROR(VLOOKUP(A15,Games!$I$2:$I$246,1,FALSE)," ")</f>
        <v xml:space="preserve"> </v>
      </c>
    </row>
    <row r="16" spans="1:24" s="24" customFormat="1" x14ac:dyDescent="0.25">
      <c r="A16" s="9" t="s">
        <v>403</v>
      </c>
      <c r="B16" s="17">
        <v>2</v>
      </c>
      <c r="C16" s="17">
        <v>0</v>
      </c>
      <c r="D16" s="17">
        <v>0</v>
      </c>
      <c r="E16" s="17">
        <v>0</v>
      </c>
      <c r="F16" s="17">
        <v>4</v>
      </c>
      <c r="G16" s="17">
        <v>1</v>
      </c>
      <c r="H16" s="17">
        <v>2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0">
        <f>(VLOOKUP(A16,Games!$A$2:$D$150,3,FALSE))</f>
        <v>0</v>
      </c>
      <c r="O16" s="10">
        <f>VLOOKUP(A16,Games!$A$2:$D$150,4,FALSE)</f>
        <v>2</v>
      </c>
      <c r="P16" s="11">
        <f t="shared" ref="P16" si="15">(R16-S16)/B16</f>
        <v>2.5</v>
      </c>
      <c r="R16" s="24">
        <f t="shared" ref="R16" si="16">SUM(M16,I16,H16,G16,F16)</f>
        <v>7</v>
      </c>
      <c r="S16" s="24">
        <f t="shared" ref="S16" si="17">SUM((J16*2),(K16*3),(L16*4))</f>
        <v>2</v>
      </c>
      <c r="T16" s="24" t="str">
        <f>IFERROR(VLOOKUP(A16,Games!$I$2:$I$246,1,FALSE)," ")</f>
        <v xml:space="preserve"> </v>
      </c>
    </row>
    <row r="17" spans="1:16" s="24" customFormat="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9"/>
      <c r="O17" s="29"/>
      <c r="P17" s="32"/>
    </row>
    <row r="18" spans="1:16" x14ac:dyDescent="0.25">
      <c r="A18" s="41" t="s">
        <v>13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6" x14ac:dyDescent="0.25">
      <c r="A19" s="47" t="s">
        <v>62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6" x14ac:dyDescent="0.25">
      <c r="A20" s="8" t="s">
        <v>0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</row>
    <row r="21" spans="1:16" x14ac:dyDescent="0.25">
      <c r="A21" s="9" t="str">
        <f t="shared" ref="A21:A33" si="18">IF(A4=""," ",A4)</f>
        <v>Ben Doyle</v>
      </c>
      <c r="B21" s="10"/>
      <c r="C21" s="11">
        <f t="shared" ref="C21:M21" si="19">IF(ISNUMBER($B4),C4/$B4," ")</f>
        <v>3</v>
      </c>
      <c r="D21" s="11">
        <f t="shared" si="19"/>
        <v>0.17391304347826086</v>
      </c>
      <c r="E21" s="11">
        <f t="shared" si="19"/>
        <v>0.82608695652173914</v>
      </c>
      <c r="F21" s="11">
        <f t="shared" si="19"/>
        <v>5</v>
      </c>
      <c r="G21" s="11">
        <f t="shared" si="19"/>
        <v>1.3478260869565217</v>
      </c>
      <c r="H21" s="11">
        <f t="shared" si="19"/>
        <v>0.95652173913043481</v>
      </c>
      <c r="I21" s="11">
        <f t="shared" si="19"/>
        <v>4.3478260869565216E-2</v>
      </c>
      <c r="J21" s="11">
        <f t="shared" si="19"/>
        <v>1.173913043478261</v>
      </c>
      <c r="K21" s="11">
        <f t="shared" si="19"/>
        <v>0</v>
      </c>
      <c r="L21" s="11">
        <f t="shared" si="19"/>
        <v>0</v>
      </c>
      <c r="M21" s="11">
        <f t="shared" si="19"/>
        <v>7.3478260869565215</v>
      </c>
    </row>
    <row r="22" spans="1:16" x14ac:dyDescent="0.25">
      <c r="A22" s="9" t="str">
        <f t="shared" si="18"/>
        <v>Billy Brine</v>
      </c>
      <c r="B22" s="10"/>
      <c r="C22" s="11">
        <f t="shared" ref="C22:M22" si="20">IF(ISNUMBER($B5),C5/$B5," ")</f>
        <v>1.1363636363636365</v>
      </c>
      <c r="D22" s="11">
        <f t="shared" si="20"/>
        <v>0.27272727272727271</v>
      </c>
      <c r="E22" s="11">
        <f t="shared" si="20"/>
        <v>9.0909090909090912E-2</v>
      </c>
      <c r="F22" s="11">
        <f t="shared" si="20"/>
        <v>2.7272727272727271</v>
      </c>
      <c r="G22" s="11">
        <f t="shared" si="20"/>
        <v>1.8636363636363635</v>
      </c>
      <c r="H22" s="11">
        <f t="shared" si="20"/>
        <v>1.2727272727272727</v>
      </c>
      <c r="I22" s="11">
        <f t="shared" si="20"/>
        <v>4.5454545454545456E-2</v>
      </c>
      <c r="J22" s="11">
        <f t="shared" si="20"/>
        <v>1.7727272727272727</v>
      </c>
      <c r="K22" s="11">
        <f t="shared" si="20"/>
        <v>0</v>
      </c>
      <c r="L22" s="11">
        <f t="shared" si="20"/>
        <v>0</v>
      </c>
      <c r="M22" s="11">
        <f t="shared" si="20"/>
        <v>3.1818181818181817</v>
      </c>
    </row>
    <row r="23" spans="1:16" x14ac:dyDescent="0.25">
      <c r="A23" s="9" t="str">
        <f t="shared" si="18"/>
        <v>Brad Kajewski</v>
      </c>
      <c r="B23" s="10"/>
      <c r="C23" s="11">
        <f t="shared" ref="C23:M23" si="21">IF(ISNUMBER($B6),C6/$B6," ")</f>
        <v>3.12</v>
      </c>
      <c r="D23" s="11">
        <f t="shared" si="21"/>
        <v>0.04</v>
      </c>
      <c r="E23" s="11">
        <f t="shared" si="21"/>
        <v>0.88</v>
      </c>
      <c r="F23" s="11">
        <f t="shared" si="21"/>
        <v>6.36</v>
      </c>
      <c r="G23" s="11">
        <f t="shared" si="21"/>
        <v>1.28</v>
      </c>
      <c r="H23" s="11">
        <f t="shared" si="21"/>
        <v>1.04</v>
      </c>
      <c r="I23" s="11">
        <f t="shared" si="21"/>
        <v>0.52</v>
      </c>
      <c r="J23" s="11">
        <f t="shared" si="21"/>
        <v>1.64</v>
      </c>
      <c r="K23" s="11">
        <f t="shared" si="21"/>
        <v>0</v>
      </c>
      <c r="L23" s="11">
        <f t="shared" si="21"/>
        <v>0</v>
      </c>
      <c r="M23" s="11">
        <f t="shared" si="21"/>
        <v>7.24</v>
      </c>
    </row>
    <row r="24" spans="1:16" x14ac:dyDescent="0.25">
      <c r="A24" s="9" t="str">
        <f t="shared" si="18"/>
        <v>Darren Beer</v>
      </c>
      <c r="B24" s="10"/>
      <c r="C24" s="11">
        <f t="shared" ref="C24:M24" si="22">IF(ISNUMBER($B7),C7/$B7," ")</f>
        <v>1</v>
      </c>
      <c r="D24" s="11">
        <f t="shared" si="22"/>
        <v>1</v>
      </c>
      <c r="E24" s="11">
        <f t="shared" si="22"/>
        <v>0</v>
      </c>
      <c r="F24" s="11">
        <f t="shared" si="22"/>
        <v>7</v>
      </c>
      <c r="G24" s="11">
        <f t="shared" si="22"/>
        <v>0.5</v>
      </c>
      <c r="H24" s="11">
        <f t="shared" si="22"/>
        <v>0.75</v>
      </c>
      <c r="I24" s="11">
        <f t="shared" si="22"/>
        <v>0.5</v>
      </c>
      <c r="J24" s="11">
        <f t="shared" si="22"/>
        <v>2</v>
      </c>
      <c r="K24" s="11">
        <f t="shared" si="22"/>
        <v>0</v>
      </c>
      <c r="L24" s="11">
        <f t="shared" si="22"/>
        <v>0</v>
      </c>
      <c r="M24" s="11">
        <f t="shared" si="22"/>
        <v>5</v>
      </c>
    </row>
    <row r="25" spans="1:16" x14ac:dyDescent="0.25">
      <c r="A25" s="9" t="str">
        <f t="shared" si="18"/>
        <v>Edward Craft</v>
      </c>
      <c r="B25" s="10"/>
      <c r="C25" s="11">
        <f t="shared" ref="C25:M25" si="23">IF(ISNUMBER($B8),C8/$B8," ")</f>
        <v>1.2903225806451613</v>
      </c>
      <c r="D25" s="11">
        <f t="shared" si="23"/>
        <v>0</v>
      </c>
      <c r="E25" s="11">
        <f t="shared" si="23"/>
        <v>0.38709677419354838</v>
      </c>
      <c r="F25" s="11">
        <f t="shared" si="23"/>
        <v>5.032258064516129</v>
      </c>
      <c r="G25" s="11">
        <f t="shared" si="23"/>
        <v>1.2580645161290323</v>
      </c>
      <c r="H25" s="11">
        <f t="shared" si="23"/>
        <v>0.87096774193548387</v>
      </c>
      <c r="I25" s="11">
        <f t="shared" si="23"/>
        <v>0.80645161290322576</v>
      </c>
      <c r="J25" s="11">
        <f t="shared" si="23"/>
        <v>1.7419354838709677</v>
      </c>
      <c r="K25" s="11">
        <f t="shared" si="23"/>
        <v>0</v>
      </c>
      <c r="L25" s="11">
        <f t="shared" si="23"/>
        <v>0</v>
      </c>
      <c r="M25" s="11">
        <f t="shared" si="23"/>
        <v>2.967741935483871</v>
      </c>
    </row>
    <row r="26" spans="1:16" x14ac:dyDescent="0.25">
      <c r="A26" s="9" t="str">
        <f t="shared" si="18"/>
        <v>Jonathan Lang</v>
      </c>
      <c r="B26" s="10"/>
      <c r="C26" s="11">
        <f t="shared" ref="C26:M26" si="24">IF(ISNUMBER($B9),C9/$B9," ")</f>
        <v>1.59375</v>
      </c>
      <c r="D26" s="11">
        <f t="shared" si="24"/>
        <v>0.875</v>
      </c>
      <c r="E26" s="11">
        <f t="shared" si="24"/>
        <v>0.625</v>
      </c>
      <c r="F26" s="11">
        <f t="shared" si="24"/>
        <v>4.75</v>
      </c>
      <c r="G26" s="11">
        <f t="shared" si="24"/>
        <v>2.8125</v>
      </c>
      <c r="H26" s="11">
        <f t="shared" si="24"/>
        <v>1.46875</v>
      </c>
      <c r="I26" s="11">
        <f t="shared" si="24"/>
        <v>3.125E-2</v>
      </c>
      <c r="J26" s="11">
        <f t="shared" si="24"/>
        <v>2.34375</v>
      </c>
      <c r="K26" s="11">
        <f t="shared" si="24"/>
        <v>0</v>
      </c>
      <c r="L26" s="11">
        <f t="shared" si="24"/>
        <v>0</v>
      </c>
      <c r="M26" s="11">
        <f t="shared" si="24"/>
        <v>6.4375</v>
      </c>
    </row>
    <row r="27" spans="1:16" x14ac:dyDescent="0.25">
      <c r="A27" s="9" t="str">
        <f t="shared" si="18"/>
        <v>Lewis Carmichael</v>
      </c>
      <c r="B27" s="10"/>
      <c r="C27" s="11">
        <f t="shared" ref="C27:M27" si="25">IF(ISNUMBER($B10),C10/$B10," ")</f>
        <v>1.6666666666666667</v>
      </c>
      <c r="D27" s="11">
        <f t="shared" si="25"/>
        <v>0</v>
      </c>
      <c r="E27" s="11">
        <f t="shared" si="25"/>
        <v>0.5</v>
      </c>
      <c r="F27" s="11">
        <f t="shared" si="25"/>
        <v>4.083333333333333</v>
      </c>
      <c r="G27" s="11">
        <f t="shared" si="25"/>
        <v>1.9166666666666667</v>
      </c>
      <c r="H27" s="11">
        <f t="shared" si="25"/>
        <v>0.58333333333333337</v>
      </c>
      <c r="I27" s="11">
        <f t="shared" si="25"/>
        <v>0.58333333333333337</v>
      </c>
      <c r="J27" s="11">
        <f t="shared" si="25"/>
        <v>2.5833333333333335</v>
      </c>
      <c r="K27" s="11">
        <f t="shared" si="25"/>
        <v>0</v>
      </c>
      <c r="L27" s="11">
        <f t="shared" si="25"/>
        <v>0</v>
      </c>
      <c r="M27" s="11">
        <f t="shared" si="25"/>
        <v>3.8333333333333335</v>
      </c>
    </row>
    <row r="28" spans="1:16" x14ac:dyDescent="0.25">
      <c r="A28" s="9" t="str">
        <f t="shared" si="18"/>
        <v>Nik Radulovich</v>
      </c>
      <c r="B28" s="10"/>
      <c r="C28" s="11">
        <f t="shared" ref="C28:M28" si="26">IF(ISNUMBER($B11),C11/$B11," ")</f>
        <v>0.5</v>
      </c>
      <c r="D28" s="11">
        <f t="shared" si="26"/>
        <v>0</v>
      </c>
      <c r="E28" s="11">
        <f t="shared" si="26"/>
        <v>0</v>
      </c>
      <c r="F28" s="11">
        <f t="shared" si="26"/>
        <v>1.5</v>
      </c>
      <c r="G28" s="11">
        <f t="shared" si="26"/>
        <v>0.66666666666666663</v>
      </c>
      <c r="H28" s="11">
        <f t="shared" si="26"/>
        <v>0.33333333333333331</v>
      </c>
      <c r="I28" s="11">
        <f t="shared" si="26"/>
        <v>0</v>
      </c>
      <c r="J28" s="11">
        <f t="shared" si="26"/>
        <v>0.16666666666666666</v>
      </c>
      <c r="K28" s="11">
        <f t="shared" si="26"/>
        <v>0</v>
      </c>
      <c r="L28" s="11">
        <f t="shared" si="26"/>
        <v>0</v>
      </c>
      <c r="M28" s="11">
        <f t="shared" si="26"/>
        <v>1</v>
      </c>
    </row>
    <row r="29" spans="1:16" x14ac:dyDescent="0.25">
      <c r="A29" s="9" t="str">
        <f t="shared" si="18"/>
        <v>Paule Radulovich</v>
      </c>
      <c r="B29" s="10"/>
      <c r="C29" s="11">
        <f t="shared" ref="C29:M29" si="27">IF(ISNUMBER($B12),C12/$B12," ")</f>
        <v>1.1200000000000001</v>
      </c>
      <c r="D29" s="11">
        <f t="shared" si="27"/>
        <v>0.76</v>
      </c>
      <c r="E29" s="11">
        <f t="shared" si="27"/>
        <v>0.04</v>
      </c>
      <c r="F29" s="11">
        <f t="shared" si="27"/>
        <v>3.52</v>
      </c>
      <c r="G29" s="11">
        <f t="shared" si="27"/>
        <v>2.2799999999999998</v>
      </c>
      <c r="H29" s="11">
        <f t="shared" si="27"/>
        <v>1.28</v>
      </c>
      <c r="I29" s="11">
        <f t="shared" si="27"/>
        <v>0.08</v>
      </c>
      <c r="J29" s="11">
        <f t="shared" si="27"/>
        <v>1.2</v>
      </c>
      <c r="K29" s="11">
        <f t="shared" si="27"/>
        <v>0</v>
      </c>
      <c r="L29" s="11">
        <f t="shared" si="27"/>
        <v>0</v>
      </c>
      <c r="M29" s="11">
        <f t="shared" si="27"/>
        <v>4.5599999999999996</v>
      </c>
    </row>
    <row r="30" spans="1:16" x14ac:dyDescent="0.25">
      <c r="A30" s="9" t="str">
        <f t="shared" si="18"/>
        <v>Tony Fleming</v>
      </c>
      <c r="B30" s="10"/>
      <c r="C30" s="11">
        <f t="shared" ref="C30:M33" si="28">IF(ISNUMBER($B13),C13/$B13," ")</f>
        <v>5.3448275862068968</v>
      </c>
      <c r="D30" s="11">
        <f t="shared" si="28"/>
        <v>0.41379310344827586</v>
      </c>
      <c r="E30" s="11">
        <f t="shared" si="28"/>
        <v>1.4482758620689655</v>
      </c>
      <c r="F30" s="11">
        <f t="shared" si="28"/>
        <v>12.206896551724139</v>
      </c>
      <c r="G30" s="11">
        <f t="shared" si="28"/>
        <v>1.6206896551724137</v>
      </c>
      <c r="H30" s="11">
        <f t="shared" si="28"/>
        <v>0.93103448275862066</v>
      </c>
      <c r="I30" s="11">
        <f t="shared" si="28"/>
        <v>0.2413793103448276</v>
      </c>
      <c r="J30" s="11">
        <f t="shared" si="28"/>
        <v>0.68965517241379315</v>
      </c>
      <c r="K30" s="11">
        <f t="shared" si="28"/>
        <v>0</v>
      </c>
      <c r="L30" s="11">
        <f t="shared" si="28"/>
        <v>0</v>
      </c>
      <c r="M30" s="11">
        <f t="shared" si="28"/>
        <v>13.379310344827585</v>
      </c>
    </row>
    <row r="31" spans="1:16" x14ac:dyDescent="0.25">
      <c r="A31" s="9" t="str">
        <f t="shared" si="18"/>
        <v>Stefan Szcerbiak</v>
      </c>
      <c r="B31" s="10"/>
      <c r="C31" s="11">
        <f t="shared" si="28"/>
        <v>2.6666666666666665</v>
      </c>
      <c r="D31" s="11">
        <f t="shared" si="28"/>
        <v>0</v>
      </c>
      <c r="E31" s="11">
        <f t="shared" si="28"/>
        <v>1</v>
      </c>
      <c r="F31" s="11">
        <f t="shared" si="28"/>
        <v>3.3333333333333335</v>
      </c>
      <c r="G31" s="11">
        <f t="shared" si="28"/>
        <v>1.4444444444444444</v>
      </c>
      <c r="H31" s="11">
        <f t="shared" si="28"/>
        <v>0.66666666666666663</v>
      </c>
      <c r="I31" s="11">
        <f t="shared" si="28"/>
        <v>0.77777777777777779</v>
      </c>
      <c r="J31" s="11">
        <f t="shared" si="28"/>
        <v>2.1111111111111112</v>
      </c>
      <c r="K31" s="11">
        <f t="shared" si="28"/>
        <v>0</v>
      </c>
      <c r="L31" s="11">
        <f t="shared" si="28"/>
        <v>0</v>
      </c>
      <c r="M31" s="11">
        <f t="shared" si="28"/>
        <v>6.333333333333333</v>
      </c>
    </row>
    <row r="32" spans="1:16" x14ac:dyDescent="0.25">
      <c r="A32" s="9" t="str">
        <f t="shared" si="18"/>
        <v>Hal Painter</v>
      </c>
      <c r="B32" s="10"/>
      <c r="C32" s="11">
        <f t="shared" si="28"/>
        <v>2.5</v>
      </c>
      <c r="D32" s="11">
        <f t="shared" si="28"/>
        <v>0</v>
      </c>
      <c r="E32" s="11">
        <f t="shared" si="28"/>
        <v>1</v>
      </c>
      <c r="F32" s="11">
        <f t="shared" si="28"/>
        <v>4</v>
      </c>
      <c r="G32" s="11">
        <f t="shared" si="28"/>
        <v>2.5</v>
      </c>
      <c r="H32" s="11">
        <f t="shared" si="28"/>
        <v>0.25</v>
      </c>
      <c r="I32" s="11">
        <f t="shared" si="28"/>
        <v>0.25</v>
      </c>
      <c r="J32" s="11">
        <f t="shared" si="28"/>
        <v>1.75</v>
      </c>
      <c r="K32" s="11">
        <f t="shared" si="28"/>
        <v>0</v>
      </c>
      <c r="L32" s="11">
        <f t="shared" si="28"/>
        <v>0</v>
      </c>
      <c r="M32" s="11">
        <f t="shared" si="28"/>
        <v>6</v>
      </c>
    </row>
    <row r="33" spans="1:13" x14ac:dyDescent="0.25">
      <c r="A33" s="9" t="str">
        <f t="shared" si="18"/>
        <v>Ryan Henman</v>
      </c>
      <c r="B33" s="10"/>
      <c r="C33" s="11">
        <f t="shared" si="28"/>
        <v>0</v>
      </c>
      <c r="D33" s="11">
        <f t="shared" si="28"/>
        <v>0</v>
      </c>
      <c r="E33" s="11">
        <f t="shared" si="28"/>
        <v>0</v>
      </c>
      <c r="F33" s="11">
        <f t="shared" si="28"/>
        <v>2</v>
      </c>
      <c r="G33" s="11">
        <f t="shared" si="28"/>
        <v>0.5</v>
      </c>
      <c r="H33" s="11">
        <f t="shared" si="28"/>
        <v>1</v>
      </c>
      <c r="I33" s="11">
        <f t="shared" si="28"/>
        <v>0</v>
      </c>
      <c r="J33" s="11">
        <f t="shared" si="28"/>
        <v>0.5</v>
      </c>
      <c r="K33" s="11">
        <f t="shared" si="28"/>
        <v>0</v>
      </c>
      <c r="L33" s="11">
        <f t="shared" si="28"/>
        <v>0</v>
      </c>
      <c r="M33" s="11">
        <f t="shared" si="28"/>
        <v>0</v>
      </c>
    </row>
  </sheetData>
  <mergeCells count="3">
    <mergeCell ref="A18:M18"/>
    <mergeCell ref="A19:M19"/>
    <mergeCell ref="A2:P2"/>
  </mergeCells>
  <conditionalFormatting sqref="A13">
    <cfRule type="expression" dxfId="44" priority="6">
      <formula>O13&gt;11</formula>
    </cfRule>
  </conditionalFormatting>
  <conditionalFormatting sqref="A4:A12">
    <cfRule type="expression" dxfId="43" priority="5">
      <formula>O4&gt;12</formula>
    </cfRule>
  </conditionalFormatting>
  <conditionalFormatting sqref="A4:A12">
    <cfRule type="expression" dxfId="42" priority="4">
      <formula>EXACT(A4,T4)</formula>
    </cfRule>
  </conditionalFormatting>
  <conditionalFormatting sqref="A14:A15 A17">
    <cfRule type="expression" dxfId="41" priority="2">
      <formula>O14&gt;11</formula>
    </cfRule>
  </conditionalFormatting>
  <conditionalFormatting sqref="A16">
    <cfRule type="expression" dxfId="40" priority="1">
      <formula>O16&gt;11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CC"/>
  </sheetPr>
  <dimension ref="A1:V49"/>
  <sheetViews>
    <sheetView workbookViewId="0">
      <selection activeCell="Q6" sqref="Q6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2" s="24" customFormat="1" x14ac:dyDescent="0.25">
      <c r="A1" s="24" t="s">
        <v>323</v>
      </c>
    </row>
    <row r="2" spans="1:22" x14ac:dyDescent="0.25">
      <c r="A2" s="54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3" t="s">
        <v>33</v>
      </c>
    </row>
    <row r="3" spans="1:22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41</v>
      </c>
      <c r="O3" s="31" t="s">
        <v>42</v>
      </c>
      <c r="P3" s="17" t="s">
        <v>51</v>
      </c>
      <c r="Q3" s="24"/>
      <c r="R3" s="24" t="s">
        <v>52</v>
      </c>
      <c r="S3" s="24" t="s">
        <v>53</v>
      </c>
    </row>
    <row r="4" spans="1:22" x14ac:dyDescent="0.25">
      <c r="A4" s="9" t="s">
        <v>344</v>
      </c>
      <c r="B4" s="10">
        <v>24</v>
      </c>
      <c r="C4" s="10">
        <v>75</v>
      </c>
      <c r="D4" s="10">
        <v>3</v>
      </c>
      <c r="E4" s="10">
        <v>26</v>
      </c>
      <c r="F4" s="10">
        <v>247</v>
      </c>
      <c r="G4" s="10">
        <v>43</v>
      </c>
      <c r="H4" s="10">
        <v>62</v>
      </c>
      <c r="I4" s="10">
        <v>28</v>
      </c>
      <c r="J4" s="10">
        <v>65</v>
      </c>
      <c r="K4" s="10">
        <v>0</v>
      </c>
      <c r="L4" s="10">
        <v>0</v>
      </c>
      <c r="M4" s="10">
        <v>185</v>
      </c>
      <c r="N4" s="10">
        <f>(VLOOKUP(A4,Games!$A$2:$D$150,3,FALSE))</f>
        <v>0</v>
      </c>
      <c r="O4" s="10">
        <f>VLOOKUP(A4,Games!$A$2:$D$150,4,FALSE)</f>
        <v>24</v>
      </c>
      <c r="P4" s="11">
        <f>(R4-S4)/B4</f>
        <v>18.125</v>
      </c>
      <c r="Q4" s="24"/>
      <c r="R4" s="24">
        <f>SUM(M4,I4,H4,G4,F4)</f>
        <v>565</v>
      </c>
      <c r="S4" s="24">
        <f>SUM((J4*2),(K4*3),(L4*4))</f>
        <v>130</v>
      </c>
      <c r="T4" s="24" t="str">
        <f>IFERROR(VLOOKUP(A4,Games!$I$2:$I$246,1,FALSE)," ")</f>
        <v xml:space="preserve"> </v>
      </c>
    </row>
    <row r="5" spans="1:22" x14ac:dyDescent="0.25">
      <c r="A5" s="9" t="s">
        <v>413</v>
      </c>
      <c r="B5" s="10">
        <v>1</v>
      </c>
      <c r="C5" s="10">
        <v>0</v>
      </c>
      <c r="D5" s="10">
        <v>0</v>
      </c>
      <c r="E5" s="10">
        <v>1</v>
      </c>
      <c r="F5" s="10">
        <v>5</v>
      </c>
      <c r="G5" s="10">
        <v>1</v>
      </c>
      <c r="H5" s="10">
        <v>0</v>
      </c>
      <c r="I5" s="10">
        <v>0</v>
      </c>
      <c r="J5" s="10">
        <v>2</v>
      </c>
      <c r="K5" s="10">
        <v>0</v>
      </c>
      <c r="L5" s="10">
        <v>0</v>
      </c>
      <c r="M5" s="10">
        <v>1</v>
      </c>
      <c r="N5" s="10">
        <f>(VLOOKUP(A5,Games!$A$2:$D$150,3,FALSE))</f>
        <v>0</v>
      </c>
      <c r="O5" s="10">
        <f>VLOOKUP(A5,Games!$A$2:$D$150,4,FALSE)</f>
        <v>1</v>
      </c>
      <c r="P5" s="11">
        <f t="shared" ref="P5:P10" si="0">(R5-S5)/B5</f>
        <v>3</v>
      </c>
      <c r="Q5" s="24"/>
      <c r="R5" s="24">
        <f t="shared" ref="R5:R10" si="1">SUM(M5,I5,H5,G5,F5)</f>
        <v>7</v>
      </c>
      <c r="S5" s="24">
        <f t="shared" ref="S5:S10" si="2">SUM((J5*2),(K5*3),(L5*4))</f>
        <v>4</v>
      </c>
      <c r="T5" s="24" t="str">
        <f>IFERROR(VLOOKUP(A5,Games!$I$2:$I$246,1,FALSE)," ")</f>
        <v xml:space="preserve"> </v>
      </c>
    </row>
    <row r="6" spans="1:22" x14ac:dyDescent="0.25">
      <c r="A6" s="9" t="s">
        <v>428</v>
      </c>
      <c r="B6" s="10">
        <v>1</v>
      </c>
      <c r="C6" s="10">
        <v>0</v>
      </c>
      <c r="D6" s="10">
        <v>0</v>
      </c>
      <c r="E6" s="10">
        <v>0</v>
      </c>
      <c r="F6" s="10">
        <v>5</v>
      </c>
      <c r="G6" s="10">
        <v>0</v>
      </c>
      <c r="H6" s="10">
        <v>1</v>
      </c>
      <c r="I6" s="10">
        <v>0</v>
      </c>
      <c r="J6" s="10">
        <v>2</v>
      </c>
      <c r="K6" s="10">
        <v>0</v>
      </c>
      <c r="L6" s="10">
        <v>0</v>
      </c>
      <c r="M6" s="10">
        <v>0</v>
      </c>
      <c r="N6" s="10">
        <f>(VLOOKUP(A6,Games!$A$2:$D$150,3,FALSE))</f>
        <v>0</v>
      </c>
      <c r="O6" s="10">
        <f>VLOOKUP(A6,Games!$A$2:$D$150,4,FALSE)</f>
        <v>1</v>
      </c>
      <c r="P6" s="11">
        <f t="shared" si="0"/>
        <v>2</v>
      </c>
      <c r="Q6" s="24"/>
      <c r="R6" s="24">
        <f t="shared" si="1"/>
        <v>6</v>
      </c>
      <c r="S6" s="24">
        <f t="shared" si="2"/>
        <v>4</v>
      </c>
      <c r="T6" s="24" t="str">
        <f>IFERROR(VLOOKUP(A6,Games!$I$2:$I$246,1,FALSE)," ")</f>
        <v xml:space="preserve"> </v>
      </c>
    </row>
    <row r="7" spans="1:22" x14ac:dyDescent="0.25">
      <c r="A7" s="9" t="s">
        <v>369</v>
      </c>
      <c r="B7" s="10">
        <v>20</v>
      </c>
      <c r="C7" s="10">
        <v>48</v>
      </c>
      <c r="D7" s="10">
        <v>31</v>
      </c>
      <c r="E7" s="10">
        <v>13</v>
      </c>
      <c r="F7" s="10">
        <v>69</v>
      </c>
      <c r="G7" s="10">
        <v>34</v>
      </c>
      <c r="H7" s="10">
        <v>24</v>
      </c>
      <c r="I7" s="10">
        <v>5</v>
      </c>
      <c r="J7" s="10">
        <v>21</v>
      </c>
      <c r="K7" s="10">
        <v>0</v>
      </c>
      <c r="L7" s="10">
        <v>0</v>
      </c>
      <c r="M7" s="10">
        <v>202</v>
      </c>
      <c r="N7" s="10">
        <f>(VLOOKUP(A7,Games!$A$2:$D$150,3,FALSE))</f>
        <v>0</v>
      </c>
      <c r="O7" s="10">
        <f>VLOOKUP(A7,Games!$A$2:$D$150,4,FALSE)</f>
        <v>20</v>
      </c>
      <c r="P7" s="11">
        <f t="shared" si="0"/>
        <v>14.6</v>
      </c>
      <c r="Q7" s="24"/>
      <c r="R7" s="24">
        <f t="shared" si="1"/>
        <v>334</v>
      </c>
      <c r="S7" s="24">
        <f t="shared" si="2"/>
        <v>42</v>
      </c>
      <c r="T7" s="24" t="str">
        <f>IFERROR(VLOOKUP(A7,Games!$I$2:$I$246,1,FALSE)," ")</f>
        <v xml:space="preserve"> </v>
      </c>
    </row>
    <row r="8" spans="1:22" x14ac:dyDescent="0.25">
      <c r="A8" s="9" t="s">
        <v>345</v>
      </c>
      <c r="B8" s="10">
        <v>10</v>
      </c>
      <c r="C8" s="10">
        <v>7</v>
      </c>
      <c r="D8" s="10">
        <v>6</v>
      </c>
      <c r="E8" s="10">
        <v>0</v>
      </c>
      <c r="F8" s="10">
        <v>22</v>
      </c>
      <c r="G8" s="10">
        <v>20</v>
      </c>
      <c r="H8" s="10">
        <v>11</v>
      </c>
      <c r="I8" s="10">
        <v>1</v>
      </c>
      <c r="J8" s="10">
        <v>13</v>
      </c>
      <c r="K8" s="10">
        <v>0</v>
      </c>
      <c r="L8" s="10">
        <v>0</v>
      </c>
      <c r="M8" s="10">
        <v>32</v>
      </c>
      <c r="N8" s="10">
        <f>(VLOOKUP(A8,Games!$A$2:$D$150,3,FALSE))</f>
        <v>0</v>
      </c>
      <c r="O8" s="10">
        <f>VLOOKUP(A8,Games!$A$2:$D$150,4,FALSE)</f>
        <v>10</v>
      </c>
      <c r="P8" s="11">
        <f t="shared" si="0"/>
        <v>6</v>
      </c>
      <c r="Q8" s="24"/>
      <c r="R8" s="24">
        <f t="shared" si="1"/>
        <v>86</v>
      </c>
      <c r="S8" s="24">
        <f t="shared" si="2"/>
        <v>26</v>
      </c>
      <c r="T8" s="24" t="str">
        <f>IFERROR(VLOOKUP(A8,Games!$I$2:$I$246,1,FALSE)," ")</f>
        <v xml:space="preserve"> </v>
      </c>
    </row>
    <row r="9" spans="1:22" x14ac:dyDescent="0.25">
      <c r="A9" s="9" t="s">
        <v>346</v>
      </c>
      <c r="B9" s="10">
        <v>18</v>
      </c>
      <c r="C9" s="10">
        <v>49</v>
      </c>
      <c r="D9" s="10">
        <v>1</v>
      </c>
      <c r="E9" s="10">
        <v>12</v>
      </c>
      <c r="F9" s="10">
        <v>120</v>
      </c>
      <c r="G9" s="10">
        <v>23</v>
      </c>
      <c r="H9" s="10">
        <v>66</v>
      </c>
      <c r="I9" s="10">
        <v>3</v>
      </c>
      <c r="J9" s="10">
        <v>53</v>
      </c>
      <c r="K9" s="10">
        <v>0</v>
      </c>
      <c r="L9" s="10">
        <v>1</v>
      </c>
      <c r="M9" s="10">
        <v>113</v>
      </c>
      <c r="N9" s="10">
        <f>(VLOOKUP(A9,Games!$A$2:$D$150,3,FALSE))</f>
        <v>0</v>
      </c>
      <c r="O9" s="10">
        <f>VLOOKUP(A9,Games!$A$2:$D$150,4,FALSE)</f>
        <v>18</v>
      </c>
      <c r="P9" s="11">
        <f t="shared" si="0"/>
        <v>11.944444444444445</v>
      </c>
      <c r="Q9" s="24"/>
      <c r="R9" s="24">
        <f t="shared" si="1"/>
        <v>325</v>
      </c>
      <c r="S9" s="24">
        <f t="shared" si="2"/>
        <v>110</v>
      </c>
      <c r="T9" s="24" t="str">
        <f>IFERROR(VLOOKUP(A9,Games!$I$2:$I$246,1,FALSE)," ")</f>
        <v xml:space="preserve"> </v>
      </c>
    </row>
    <row r="10" spans="1:22" x14ac:dyDescent="0.25">
      <c r="A10" s="9" t="s">
        <v>347</v>
      </c>
      <c r="B10" s="10">
        <v>18</v>
      </c>
      <c r="C10" s="10">
        <v>23</v>
      </c>
      <c r="D10" s="10">
        <v>14</v>
      </c>
      <c r="E10" s="10">
        <v>8</v>
      </c>
      <c r="F10" s="10">
        <v>64</v>
      </c>
      <c r="G10" s="10">
        <v>23</v>
      </c>
      <c r="H10" s="10">
        <v>32</v>
      </c>
      <c r="I10" s="10">
        <v>2</v>
      </c>
      <c r="J10" s="10">
        <v>39</v>
      </c>
      <c r="K10" s="10">
        <v>0</v>
      </c>
      <c r="L10" s="10">
        <v>0</v>
      </c>
      <c r="M10" s="10">
        <v>96</v>
      </c>
      <c r="N10" s="10">
        <f>(VLOOKUP(A10,Games!$A$2:$D$150,3,FALSE))</f>
        <v>0</v>
      </c>
      <c r="O10" s="10">
        <f>VLOOKUP(A10,Games!$A$2:$D$150,4,FALSE)</f>
        <v>18</v>
      </c>
      <c r="P10" s="11">
        <f t="shared" si="0"/>
        <v>7.7222222222222223</v>
      </c>
      <c r="Q10" s="24"/>
      <c r="R10" s="24">
        <f t="shared" si="1"/>
        <v>217</v>
      </c>
      <c r="S10" s="24">
        <f t="shared" si="2"/>
        <v>78</v>
      </c>
      <c r="T10" s="24" t="str">
        <f>IFERROR(VLOOKUP(A10,Games!$I$2:$I$246,1,FALSE)," ")</f>
        <v xml:space="preserve"> </v>
      </c>
    </row>
    <row r="11" spans="1:22" x14ac:dyDescent="0.25">
      <c r="A11" s="9" t="s">
        <v>414</v>
      </c>
      <c r="B11" s="10">
        <v>1</v>
      </c>
      <c r="C11" s="10">
        <v>0</v>
      </c>
      <c r="D11" s="10">
        <v>1</v>
      </c>
      <c r="E11" s="10">
        <v>0</v>
      </c>
      <c r="F11" s="10">
        <v>6</v>
      </c>
      <c r="G11" s="10">
        <v>0</v>
      </c>
      <c r="H11" s="10">
        <v>2</v>
      </c>
      <c r="I11" s="10">
        <v>0</v>
      </c>
      <c r="J11" s="10">
        <v>2</v>
      </c>
      <c r="K11" s="10">
        <v>0</v>
      </c>
      <c r="L11" s="10">
        <v>0</v>
      </c>
      <c r="M11" s="10">
        <v>3</v>
      </c>
      <c r="N11" s="10">
        <f>(VLOOKUP(A11,Games!$A$2:$D$150,3,FALSE))</f>
        <v>0</v>
      </c>
      <c r="O11" s="10">
        <f>VLOOKUP(A11,Games!$A$2:$D$150,4,FALSE)</f>
        <v>1</v>
      </c>
      <c r="P11" s="11">
        <f t="shared" ref="P11:P12" si="3">(R11-S11)/B11</f>
        <v>7</v>
      </c>
      <c r="Q11" s="24"/>
      <c r="R11" s="24">
        <f t="shared" ref="R11:R12" si="4">SUM(M11,I11,H11,G11,F11)</f>
        <v>11</v>
      </c>
      <c r="S11" s="24">
        <f t="shared" ref="S11:S12" si="5">SUM((J11*2),(K11*3),(L11*4))</f>
        <v>4</v>
      </c>
      <c r="T11" s="24" t="str">
        <f>IFERROR(VLOOKUP(A11,Games!$I$2:$I$246,1,FALSE)," ")</f>
        <v xml:space="preserve"> </v>
      </c>
    </row>
    <row r="12" spans="1:22" x14ac:dyDescent="0.25">
      <c r="A12" s="9" t="s">
        <v>392</v>
      </c>
      <c r="B12" s="10">
        <v>15</v>
      </c>
      <c r="C12" s="10">
        <v>20</v>
      </c>
      <c r="D12" s="10">
        <v>7</v>
      </c>
      <c r="E12" s="10">
        <v>6</v>
      </c>
      <c r="F12" s="10">
        <v>43</v>
      </c>
      <c r="G12" s="10">
        <v>16</v>
      </c>
      <c r="H12" s="10">
        <v>13</v>
      </c>
      <c r="I12" s="10">
        <v>1</v>
      </c>
      <c r="J12" s="10">
        <v>22</v>
      </c>
      <c r="K12" s="10">
        <v>0</v>
      </c>
      <c r="L12" s="10">
        <v>0</v>
      </c>
      <c r="M12" s="10">
        <v>67</v>
      </c>
      <c r="N12" s="10">
        <f>(VLOOKUP(A12,Games!$A$2:$D$150,3,FALSE))</f>
        <v>0</v>
      </c>
      <c r="O12" s="10">
        <f>VLOOKUP(A12,Games!$A$2:$D$150,4,FALSE)</f>
        <v>15</v>
      </c>
      <c r="P12" s="11">
        <f t="shared" si="3"/>
        <v>6.4</v>
      </c>
      <c r="Q12" s="24"/>
      <c r="R12" s="24">
        <f t="shared" si="4"/>
        <v>140</v>
      </c>
      <c r="S12" s="24">
        <f t="shared" si="5"/>
        <v>44</v>
      </c>
      <c r="T12" s="24" t="str">
        <f>IFERROR(VLOOKUP(A12,Games!$I$2:$I$246,1,FALSE)," ")</f>
        <v xml:space="preserve"> </v>
      </c>
    </row>
    <row r="13" spans="1:22" x14ac:dyDescent="0.25">
      <c r="A13" s="9" t="s">
        <v>407</v>
      </c>
      <c r="B13" s="8">
        <v>1</v>
      </c>
      <c r="C13" s="8">
        <v>2</v>
      </c>
      <c r="D13" s="8">
        <v>0</v>
      </c>
      <c r="E13" s="8">
        <v>0</v>
      </c>
      <c r="F13" s="8">
        <v>3</v>
      </c>
      <c r="G13" s="8">
        <v>4</v>
      </c>
      <c r="H13" s="8">
        <v>2</v>
      </c>
      <c r="I13" s="8">
        <v>0</v>
      </c>
      <c r="J13" s="8">
        <v>0</v>
      </c>
      <c r="K13" s="8">
        <v>0</v>
      </c>
      <c r="L13" s="8">
        <v>0</v>
      </c>
      <c r="M13" s="8">
        <v>4</v>
      </c>
      <c r="N13" s="10">
        <f>(VLOOKUP(A13,Games!$A$2:$D$150,3,FALSE))</f>
        <v>0</v>
      </c>
      <c r="O13" s="10">
        <f>VLOOKUP(A13,Games!$A$2:$D$150,4,FALSE)</f>
        <v>1</v>
      </c>
      <c r="P13" s="11">
        <f t="shared" ref="P13" si="6">(R13-S13)/B13</f>
        <v>13</v>
      </c>
      <c r="Q13" s="24"/>
      <c r="R13" s="24">
        <f t="shared" ref="R13" si="7">SUM(M13,I13,H13,G13,F13)</f>
        <v>13</v>
      </c>
      <c r="S13" s="24">
        <f t="shared" ref="S13" si="8">SUM((J13*2),(K13*3),(L13*4))</f>
        <v>0</v>
      </c>
      <c r="T13" s="24" t="str">
        <f>IFERROR(VLOOKUP(A13,Games!$I$2:$I$246,1,FALSE)," ")</f>
        <v xml:space="preserve"> </v>
      </c>
      <c r="U13" s="24"/>
      <c r="V13" s="24"/>
    </row>
    <row r="14" spans="1:22" x14ac:dyDescent="0.25">
      <c r="A14" s="9" t="s">
        <v>348</v>
      </c>
      <c r="B14" s="8">
        <v>26</v>
      </c>
      <c r="C14" s="8">
        <v>16</v>
      </c>
      <c r="D14" s="8">
        <v>4</v>
      </c>
      <c r="E14" s="8">
        <v>2</v>
      </c>
      <c r="F14" s="8">
        <v>111</v>
      </c>
      <c r="G14" s="8">
        <v>35</v>
      </c>
      <c r="H14" s="8">
        <v>20</v>
      </c>
      <c r="I14" s="8">
        <v>2</v>
      </c>
      <c r="J14" s="8">
        <v>43</v>
      </c>
      <c r="K14" s="8">
        <v>0</v>
      </c>
      <c r="L14" s="8">
        <v>0</v>
      </c>
      <c r="M14" s="8">
        <v>46</v>
      </c>
      <c r="N14" s="10">
        <f>(VLOOKUP(A14,Games!$A$2:$D$150,3,FALSE))</f>
        <v>0</v>
      </c>
      <c r="O14" s="10">
        <f>VLOOKUP(A14,Games!$A$2:$D$150,4,FALSE)</f>
        <v>26</v>
      </c>
      <c r="P14" s="11">
        <f t="shared" ref="P14" si="9">(R14-S14)/B14</f>
        <v>4.9230769230769234</v>
      </c>
      <c r="Q14" s="24"/>
      <c r="R14" s="24">
        <f t="shared" ref="R14" si="10">SUM(M14,I14,H14,G14,F14)</f>
        <v>214</v>
      </c>
      <c r="S14" s="24">
        <f t="shared" ref="S14" si="11">SUM((J14*2),(K14*3),(L14*4))</f>
        <v>86</v>
      </c>
      <c r="T14" s="24" t="str">
        <f>IFERROR(VLOOKUP(A14,Games!$I$2:$I$246,1,FALSE)," ")</f>
        <v xml:space="preserve"> </v>
      </c>
      <c r="U14" s="24"/>
    </row>
    <row r="15" spans="1:22" x14ac:dyDescent="0.25">
      <c r="A15" s="9" t="s">
        <v>376</v>
      </c>
      <c r="B15" s="8">
        <v>8</v>
      </c>
      <c r="C15" s="8">
        <v>15</v>
      </c>
      <c r="D15" s="8">
        <v>1</v>
      </c>
      <c r="E15" s="8">
        <v>3</v>
      </c>
      <c r="F15" s="8">
        <v>30</v>
      </c>
      <c r="G15" s="8">
        <v>16</v>
      </c>
      <c r="H15" s="8">
        <v>14</v>
      </c>
      <c r="I15" s="8">
        <v>0</v>
      </c>
      <c r="J15" s="8">
        <v>10</v>
      </c>
      <c r="K15" s="8">
        <v>0</v>
      </c>
      <c r="L15" s="8">
        <v>0</v>
      </c>
      <c r="M15" s="8">
        <v>36</v>
      </c>
      <c r="N15" s="10">
        <f>(VLOOKUP(A15,Games!$A$2:$D$150,3,FALSE))</f>
        <v>0</v>
      </c>
      <c r="O15" s="10">
        <f>VLOOKUP(A15,Games!$A$2:$D$150,4,FALSE)</f>
        <v>8</v>
      </c>
      <c r="P15" s="11">
        <f t="shared" ref="P15:P16" si="12">(R15-S15)/B15</f>
        <v>9.5</v>
      </c>
      <c r="Q15" s="24"/>
      <c r="R15" s="24">
        <f t="shared" ref="R15:R16" si="13">SUM(M15,I15,H15,G15,F15)</f>
        <v>96</v>
      </c>
      <c r="S15" s="24">
        <f t="shared" ref="S15:S16" si="14">SUM((J15*2),(K15*3),(L15*4))</f>
        <v>20</v>
      </c>
      <c r="T15" s="24" t="str">
        <f>IFERROR(VLOOKUP(A15,Games!$I$2:$I$246,1,FALSE)," ")</f>
        <v xml:space="preserve"> </v>
      </c>
      <c r="U15" s="24"/>
      <c r="V15" s="24"/>
    </row>
    <row r="16" spans="1:22" s="24" customFormat="1" x14ac:dyDescent="0.25">
      <c r="A16" s="9" t="s">
        <v>349</v>
      </c>
      <c r="B16" s="17">
        <v>30</v>
      </c>
      <c r="C16" s="17">
        <v>49</v>
      </c>
      <c r="D16" s="17">
        <v>27</v>
      </c>
      <c r="E16" s="17">
        <v>24</v>
      </c>
      <c r="F16" s="17">
        <v>104</v>
      </c>
      <c r="G16" s="17">
        <v>27</v>
      </c>
      <c r="H16" s="17">
        <v>18</v>
      </c>
      <c r="I16" s="17">
        <v>7</v>
      </c>
      <c r="J16" s="17">
        <v>25</v>
      </c>
      <c r="K16" s="17">
        <v>0</v>
      </c>
      <c r="L16" s="17">
        <v>0</v>
      </c>
      <c r="M16" s="17">
        <v>203</v>
      </c>
      <c r="N16" s="10">
        <f>(VLOOKUP(A16,Games!$A$2:$D$150,3,FALSE))</f>
        <v>0</v>
      </c>
      <c r="O16" s="10">
        <f>VLOOKUP(A16,Games!$A$2:$D$150,4,FALSE)</f>
        <v>30</v>
      </c>
      <c r="P16" s="11">
        <f t="shared" si="12"/>
        <v>10.3</v>
      </c>
      <c r="R16" s="24">
        <f t="shared" si="13"/>
        <v>359</v>
      </c>
      <c r="S16" s="24">
        <f t="shared" si="14"/>
        <v>50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350</v>
      </c>
      <c r="B17" s="17">
        <v>2</v>
      </c>
      <c r="C17" s="17">
        <v>2</v>
      </c>
      <c r="D17" s="17">
        <v>0</v>
      </c>
      <c r="E17" s="17">
        <v>0</v>
      </c>
      <c r="F17" s="17">
        <v>9</v>
      </c>
      <c r="G17" s="17">
        <v>2</v>
      </c>
      <c r="H17" s="17">
        <v>2</v>
      </c>
      <c r="I17" s="17">
        <v>1</v>
      </c>
      <c r="J17" s="17">
        <v>5</v>
      </c>
      <c r="K17" s="17">
        <v>0</v>
      </c>
      <c r="L17" s="17">
        <v>0</v>
      </c>
      <c r="M17" s="17">
        <v>4</v>
      </c>
      <c r="N17" s="10">
        <f>(VLOOKUP(A17,Games!$A$2:$D$150,3,FALSE))</f>
        <v>0</v>
      </c>
      <c r="O17" s="10">
        <f>VLOOKUP(A17,Games!$A$2:$D$150,4,FALSE)</f>
        <v>2</v>
      </c>
      <c r="P17" s="11">
        <f t="shared" ref="P17" si="15">(R17-S17)/B17</f>
        <v>4</v>
      </c>
      <c r="R17" s="24">
        <f t="shared" ref="R17" si="16">SUM(M17,I17,H17,G17,F17)</f>
        <v>18</v>
      </c>
      <c r="S17" s="24">
        <f t="shared" ref="S17" si="17">SUM((J17*2),(K17*3),(L17*4))</f>
        <v>10</v>
      </c>
      <c r="T17" s="24" t="str">
        <f>IFERROR(VLOOKUP(A17,Games!$I$2:$I$246,1,FALSE)," ")</f>
        <v xml:space="preserve"> </v>
      </c>
    </row>
    <row r="18" spans="1:20" s="24" customFormat="1" x14ac:dyDescent="0.25">
      <c r="A18" s="9" t="s">
        <v>351</v>
      </c>
      <c r="B18" s="17">
        <v>2</v>
      </c>
      <c r="C18" s="17">
        <v>3</v>
      </c>
      <c r="D18" s="17">
        <v>0</v>
      </c>
      <c r="E18" s="17">
        <v>0</v>
      </c>
      <c r="F18" s="17">
        <v>5</v>
      </c>
      <c r="G18" s="17">
        <v>0</v>
      </c>
      <c r="H18" s="17">
        <v>2</v>
      </c>
      <c r="I18" s="17">
        <v>0</v>
      </c>
      <c r="J18" s="17">
        <v>1</v>
      </c>
      <c r="K18" s="17">
        <v>0</v>
      </c>
      <c r="L18" s="17">
        <v>0</v>
      </c>
      <c r="M18" s="17">
        <v>6</v>
      </c>
      <c r="N18" s="10">
        <f>(VLOOKUP(A18,Games!$A$2:$D$150,3,FALSE))</f>
        <v>0</v>
      </c>
      <c r="O18" s="10">
        <f>VLOOKUP(A18,Games!$A$2:$D$150,4,FALSE)</f>
        <v>2</v>
      </c>
      <c r="P18" s="11">
        <f t="shared" ref="P18" si="18">(R18-S18)/B18</f>
        <v>5.5</v>
      </c>
      <c r="R18" s="24">
        <f t="shared" ref="R18" si="19">SUM(M18,I18,H18,G18,F18)</f>
        <v>13</v>
      </c>
      <c r="S18" s="24">
        <f t="shared" ref="S18" si="20">SUM((J18*2),(K18*3),(L18*4))</f>
        <v>2</v>
      </c>
      <c r="T18" s="24" t="str">
        <f>IFERROR(VLOOKUP(A18,Games!$I$2:$I$246,1,FALSE)," ")</f>
        <v xml:space="preserve"> </v>
      </c>
    </row>
    <row r="19" spans="1:20" s="24" customFormat="1" x14ac:dyDescent="0.25">
      <c r="A19" s="9" t="s">
        <v>352</v>
      </c>
      <c r="B19" s="17">
        <v>4</v>
      </c>
      <c r="C19" s="17">
        <v>6</v>
      </c>
      <c r="D19" s="17">
        <v>2</v>
      </c>
      <c r="E19" s="17">
        <v>2</v>
      </c>
      <c r="F19" s="17">
        <v>21</v>
      </c>
      <c r="G19" s="17">
        <v>4</v>
      </c>
      <c r="H19" s="17">
        <v>0</v>
      </c>
      <c r="I19" s="17">
        <v>1</v>
      </c>
      <c r="J19" s="17">
        <v>6</v>
      </c>
      <c r="K19" s="17">
        <v>0</v>
      </c>
      <c r="L19" s="17">
        <v>0</v>
      </c>
      <c r="M19" s="17">
        <v>20</v>
      </c>
      <c r="N19" s="10">
        <f>(VLOOKUP(A19,Games!$A$2:$D$150,3,FALSE))</f>
        <v>0</v>
      </c>
      <c r="O19" s="10">
        <f>VLOOKUP(A19,Games!$A$2:$D$150,4,FALSE)</f>
        <v>4</v>
      </c>
      <c r="P19" s="11">
        <f t="shared" ref="P19:P20" si="21">(R19-S19)/B19</f>
        <v>8.5</v>
      </c>
      <c r="R19" s="24">
        <f t="shared" ref="R19:R20" si="22">SUM(M19,I19,H19,G19,F19)</f>
        <v>46</v>
      </c>
      <c r="S19" s="24">
        <f t="shared" ref="S19:S20" si="23">SUM((J19*2),(K19*3),(L19*4))</f>
        <v>12</v>
      </c>
      <c r="T19" s="24" t="str">
        <f>IFERROR(VLOOKUP(A19,Games!$I$2:$I$246,1,FALSE)," ")</f>
        <v xml:space="preserve"> </v>
      </c>
    </row>
    <row r="20" spans="1:20" s="24" customFormat="1" x14ac:dyDescent="0.25">
      <c r="A20" s="9" t="s">
        <v>373</v>
      </c>
      <c r="B20" s="17">
        <v>2</v>
      </c>
      <c r="C20" s="17">
        <v>2</v>
      </c>
      <c r="D20" s="17">
        <v>0</v>
      </c>
      <c r="E20" s="17">
        <v>0</v>
      </c>
      <c r="F20" s="17">
        <v>13</v>
      </c>
      <c r="G20" s="17">
        <v>2</v>
      </c>
      <c r="H20" s="17">
        <v>5</v>
      </c>
      <c r="I20" s="17">
        <v>0</v>
      </c>
      <c r="J20" s="17">
        <v>4</v>
      </c>
      <c r="K20" s="17">
        <v>0</v>
      </c>
      <c r="L20" s="17">
        <v>0</v>
      </c>
      <c r="M20" s="17">
        <v>4</v>
      </c>
      <c r="N20" s="10">
        <f>(VLOOKUP(A20,Games!$A$2:$D$150,3,FALSE))</f>
        <v>0</v>
      </c>
      <c r="O20" s="10">
        <f>VLOOKUP(A20,Games!$A$2:$D$150,4,FALSE)</f>
        <v>2</v>
      </c>
      <c r="P20" s="11">
        <f t="shared" si="21"/>
        <v>8</v>
      </c>
      <c r="R20" s="24">
        <f t="shared" si="22"/>
        <v>24</v>
      </c>
      <c r="S20" s="24">
        <f t="shared" si="23"/>
        <v>8</v>
      </c>
      <c r="T20" s="24" t="str">
        <f>IFERROR(VLOOKUP(A20,Games!$I$2:$I$246,1,FALSE)," ")</f>
        <v xml:space="preserve"> </v>
      </c>
    </row>
    <row r="21" spans="1:20" s="24" customFormat="1" x14ac:dyDescent="0.25">
      <c r="A21" s="9" t="s">
        <v>377</v>
      </c>
      <c r="B21" s="17">
        <v>1</v>
      </c>
      <c r="C21" s="17">
        <v>4</v>
      </c>
      <c r="D21" s="17">
        <v>0</v>
      </c>
      <c r="E21" s="17">
        <v>0</v>
      </c>
      <c r="F21" s="17">
        <v>5</v>
      </c>
      <c r="G21" s="17">
        <v>2</v>
      </c>
      <c r="H21" s="17">
        <v>2</v>
      </c>
      <c r="I21" s="17">
        <v>1</v>
      </c>
      <c r="J21" s="17">
        <v>3</v>
      </c>
      <c r="K21" s="17">
        <v>0</v>
      </c>
      <c r="L21" s="17">
        <v>0</v>
      </c>
      <c r="M21" s="17">
        <v>8</v>
      </c>
      <c r="N21" s="10">
        <f>(VLOOKUP(A21,Games!$A$2:$D$150,3,FALSE))</f>
        <v>0</v>
      </c>
      <c r="O21" s="10">
        <f>VLOOKUP(A21,Games!$A$2:$D$150,4,FALSE)</f>
        <v>1</v>
      </c>
      <c r="P21" s="11">
        <f t="shared" ref="P21" si="24">(R21-S21)/B21</f>
        <v>12</v>
      </c>
      <c r="R21" s="24">
        <f t="shared" ref="R21" si="25">SUM(M21,I21,H21,G21,F21)</f>
        <v>18</v>
      </c>
      <c r="S21" s="24">
        <f t="shared" ref="S21" si="26">SUM((J21*2),(K21*3),(L21*4))</f>
        <v>6</v>
      </c>
      <c r="T21" s="24" t="str">
        <f>IFERROR(VLOOKUP(A21,Games!$I$2:$I$246,1,FALSE)," ")</f>
        <v xml:space="preserve"> </v>
      </c>
    </row>
    <row r="22" spans="1:20" s="24" customFormat="1" x14ac:dyDescent="0.25">
      <c r="A22" s="9" t="s">
        <v>416</v>
      </c>
      <c r="B22" s="17">
        <v>6</v>
      </c>
      <c r="C22" s="17">
        <v>13</v>
      </c>
      <c r="D22" s="17">
        <v>0</v>
      </c>
      <c r="E22" s="17">
        <v>2</v>
      </c>
      <c r="F22" s="17">
        <v>36</v>
      </c>
      <c r="G22" s="17">
        <v>2</v>
      </c>
      <c r="H22" s="17">
        <v>6</v>
      </c>
      <c r="I22" s="17">
        <v>0</v>
      </c>
      <c r="J22" s="17">
        <v>10</v>
      </c>
      <c r="K22" s="17">
        <v>0</v>
      </c>
      <c r="L22" s="17">
        <v>0</v>
      </c>
      <c r="M22" s="17">
        <v>28</v>
      </c>
      <c r="N22" s="10">
        <f>(VLOOKUP(A22,Games!$A$2:$D$150,3,FALSE))</f>
        <v>0</v>
      </c>
      <c r="O22" s="10">
        <f>VLOOKUP(A22,Games!$A$2:$D$150,4,FALSE)</f>
        <v>6</v>
      </c>
      <c r="P22" s="11">
        <f t="shared" ref="P22" si="27">(R22-S22)/B22</f>
        <v>8.6666666666666661</v>
      </c>
      <c r="R22" s="24">
        <f t="shared" ref="R22" si="28">SUM(M22,I22,H22,G22,F22)</f>
        <v>72</v>
      </c>
      <c r="S22" s="24">
        <f t="shared" ref="S22" si="29">SUM((J22*2),(K22*3),(L22*4))</f>
        <v>20</v>
      </c>
      <c r="T22" s="24" t="str">
        <f>IFERROR(VLOOKUP(A22,Games!$I$2:$I$246,1,FALSE)," ")</f>
        <v xml:space="preserve"> </v>
      </c>
    </row>
    <row r="23" spans="1:20" s="24" customFormat="1" x14ac:dyDescent="0.25">
      <c r="A23" s="9" t="s">
        <v>422</v>
      </c>
      <c r="B23" s="17">
        <v>2</v>
      </c>
      <c r="C23" s="17">
        <v>8</v>
      </c>
      <c r="D23" s="17">
        <v>0</v>
      </c>
      <c r="E23" s="17">
        <v>0</v>
      </c>
      <c r="F23" s="17">
        <v>7</v>
      </c>
      <c r="G23" s="17">
        <v>3</v>
      </c>
      <c r="H23" s="17">
        <v>6</v>
      </c>
      <c r="I23" s="17">
        <v>0</v>
      </c>
      <c r="J23" s="17">
        <v>4</v>
      </c>
      <c r="K23" s="17">
        <v>0</v>
      </c>
      <c r="L23" s="17">
        <v>0</v>
      </c>
      <c r="M23" s="17">
        <v>16</v>
      </c>
      <c r="N23" s="10">
        <f>(VLOOKUP(A23,Games!$A$2:$D$150,3,FALSE))</f>
        <v>0</v>
      </c>
      <c r="O23" s="10">
        <f>VLOOKUP(A23,Games!$A$2:$D$150,4,FALSE)</f>
        <v>2</v>
      </c>
      <c r="P23" s="11">
        <f t="shared" ref="P23" si="30">(R23-S23)/B23</f>
        <v>12</v>
      </c>
      <c r="R23" s="24">
        <f t="shared" ref="R23" si="31">SUM(M23,I23,H23,G23,F23)</f>
        <v>32</v>
      </c>
      <c r="S23" s="24">
        <f t="shared" ref="S23" si="32">SUM((J23*2),(K23*3),(L23*4))</f>
        <v>8</v>
      </c>
      <c r="T23" s="24" t="str">
        <f>IFERROR(VLOOKUP(A23,Games!$I$2:$I$246,1,FALSE)," ")</f>
        <v xml:space="preserve"> </v>
      </c>
    </row>
    <row r="24" spans="1:20" s="24" customFormat="1" x14ac:dyDescent="0.25">
      <c r="A24" s="9" t="s">
        <v>424</v>
      </c>
      <c r="B24" s="17">
        <v>1</v>
      </c>
      <c r="C24" s="17">
        <v>1</v>
      </c>
      <c r="D24" s="17">
        <v>1</v>
      </c>
      <c r="E24" s="17">
        <v>0</v>
      </c>
      <c r="F24" s="17">
        <v>8</v>
      </c>
      <c r="G24" s="17">
        <v>5</v>
      </c>
      <c r="H24" s="17">
        <v>2</v>
      </c>
      <c r="I24" s="17">
        <v>0</v>
      </c>
      <c r="J24" s="17">
        <v>0</v>
      </c>
      <c r="K24" s="17">
        <v>0</v>
      </c>
      <c r="L24" s="17">
        <v>0</v>
      </c>
      <c r="M24" s="17">
        <v>5</v>
      </c>
      <c r="N24" s="10">
        <f>(VLOOKUP(A24,Games!$A$2:$D$150,3,FALSE))</f>
        <v>0</v>
      </c>
      <c r="O24" s="10">
        <f>VLOOKUP(A24,Games!$A$2:$D$150,4,FALSE)</f>
        <v>1</v>
      </c>
      <c r="P24" s="11">
        <f t="shared" ref="P24" si="33">(R24-S24)/B24</f>
        <v>20</v>
      </c>
      <c r="R24" s="24">
        <f t="shared" ref="R24" si="34">SUM(M24,I24,H24,G24,F24)</f>
        <v>20</v>
      </c>
      <c r="S24" s="24">
        <f t="shared" ref="S24" si="35">SUM((J24*2),(K24*3),(L24*4))</f>
        <v>0</v>
      </c>
      <c r="T24" s="24" t="str">
        <f>IFERROR(VLOOKUP(A24,Games!$I$2:$I$246,1,FALSE)," ")</f>
        <v xml:space="preserve"> </v>
      </c>
    </row>
    <row r="25" spans="1:20" s="24" customFormat="1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9"/>
      <c r="O25" s="29"/>
      <c r="P25" s="32"/>
    </row>
    <row r="26" spans="1:20" x14ac:dyDescent="0.25">
      <c r="A26" s="41" t="s">
        <v>13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20" x14ac:dyDescent="0.25">
      <c r="A27" s="54" t="s">
        <v>33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20" x14ac:dyDescent="0.25">
      <c r="A28" s="8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 t="s">
        <v>10</v>
      </c>
      <c r="L28" s="8" t="s">
        <v>11</v>
      </c>
      <c r="M28" s="8" t="s">
        <v>12</v>
      </c>
    </row>
    <row r="29" spans="1:20" x14ac:dyDescent="0.25">
      <c r="A29" s="9" t="str">
        <f t="shared" ref="A29:A49" si="36">IF(A4=""," ",A4)</f>
        <v>Alex Block</v>
      </c>
      <c r="B29" s="10"/>
      <c r="C29" s="11">
        <f t="shared" ref="C29:M29" si="37">IF(ISNUMBER($B4),C4/$B4," ")</f>
        <v>3.125</v>
      </c>
      <c r="D29" s="11">
        <f t="shared" si="37"/>
        <v>0.125</v>
      </c>
      <c r="E29" s="11">
        <f t="shared" si="37"/>
        <v>1.0833333333333333</v>
      </c>
      <c r="F29" s="11">
        <f t="shared" si="37"/>
        <v>10.291666666666666</v>
      </c>
      <c r="G29" s="11">
        <f t="shared" si="37"/>
        <v>1.7916666666666667</v>
      </c>
      <c r="H29" s="11">
        <f t="shared" si="37"/>
        <v>2.5833333333333335</v>
      </c>
      <c r="I29" s="11">
        <f t="shared" si="37"/>
        <v>1.1666666666666667</v>
      </c>
      <c r="J29" s="11">
        <f t="shared" si="37"/>
        <v>2.7083333333333335</v>
      </c>
      <c r="K29" s="11">
        <f t="shared" si="37"/>
        <v>0</v>
      </c>
      <c r="L29" s="11">
        <f t="shared" si="37"/>
        <v>0</v>
      </c>
      <c r="M29" s="11">
        <f t="shared" si="37"/>
        <v>7.708333333333333</v>
      </c>
    </row>
    <row r="30" spans="1:20" x14ac:dyDescent="0.25">
      <c r="A30" s="9" t="str">
        <f t="shared" si="36"/>
        <v>Chris Hall</v>
      </c>
      <c r="B30" s="10"/>
      <c r="C30" s="11">
        <f t="shared" ref="C30:M30" si="38">IF(ISNUMBER($B5),C5/$B5," ")</f>
        <v>0</v>
      </c>
      <c r="D30" s="11">
        <f t="shared" si="38"/>
        <v>0</v>
      </c>
      <c r="E30" s="11">
        <f t="shared" si="38"/>
        <v>1</v>
      </c>
      <c r="F30" s="11">
        <f t="shared" si="38"/>
        <v>5</v>
      </c>
      <c r="G30" s="11">
        <f t="shared" si="38"/>
        <v>1</v>
      </c>
      <c r="H30" s="11">
        <f t="shared" si="38"/>
        <v>0</v>
      </c>
      <c r="I30" s="11">
        <f t="shared" si="38"/>
        <v>0</v>
      </c>
      <c r="J30" s="11">
        <f t="shared" si="38"/>
        <v>2</v>
      </c>
      <c r="K30" s="11">
        <f t="shared" si="38"/>
        <v>0</v>
      </c>
      <c r="L30" s="11">
        <f t="shared" si="38"/>
        <v>0</v>
      </c>
      <c r="M30" s="11">
        <f t="shared" si="38"/>
        <v>1</v>
      </c>
    </row>
    <row r="31" spans="1:20" x14ac:dyDescent="0.25">
      <c r="A31" s="9" t="str">
        <f t="shared" si="36"/>
        <v>Daniel Twyerould</v>
      </c>
      <c r="B31" s="10"/>
      <c r="C31" s="11">
        <f t="shared" ref="C31:M31" si="39">IF(ISNUMBER($B6),C6/$B6," ")</f>
        <v>0</v>
      </c>
      <c r="D31" s="11">
        <f t="shared" si="39"/>
        <v>0</v>
      </c>
      <c r="E31" s="11">
        <f t="shared" si="39"/>
        <v>0</v>
      </c>
      <c r="F31" s="11">
        <f t="shared" si="39"/>
        <v>5</v>
      </c>
      <c r="G31" s="11">
        <f t="shared" si="39"/>
        <v>0</v>
      </c>
      <c r="H31" s="11">
        <f t="shared" si="39"/>
        <v>1</v>
      </c>
      <c r="I31" s="11">
        <f t="shared" si="39"/>
        <v>0</v>
      </c>
      <c r="J31" s="11">
        <f t="shared" si="39"/>
        <v>2</v>
      </c>
      <c r="K31" s="11">
        <f t="shared" si="39"/>
        <v>0</v>
      </c>
      <c r="L31" s="11">
        <f t="shared" si="39"/>
        <v>0</v>
      </c>
      <c r="M31" s="11">
        <f t="shared" si="39"/>
        <v>0</v>
      </c>
    </row>
    <row r="32" spans="1:20" x14ac:dyDescent="0.25">
      <c r="A32" s="9" t="str">
        <f t="shared" si="36"/>
        <v>Edison Zhu</v>
      </c>
      <c r="B32" s="10"/>
      <c r="C32" s="11">
        <f t="shared" ref="C32:M32" si="40">IF(ISNUMBER($B7),C7/$B7," ")</f>
        <v>2.4</v>
      </c>
      <c r="D32" s="11">
        <f t="shared" si="40"/>
        <v>1.55</v>
      </c>
      <c r="E32" s="11">
        <f t="shared" si="40"/>
        <v>0.65</v>
      </c>
      <c r="F32" s="11">
        <f t="shared" si="40"/>
        <v>3.45</v>
      </c>
      <c r="G32" s="11">
        <f t="shared" si="40"/>
        <v>1.7</v>
      </c>
      <c r="H32" s="11">
        <f t="shared" si="40"/>
        <v>1.2</v>
      </c>
      <c r="I32" s="11">
        <f t="shared" si="40"/>
        <v>0.25</v>
      </c>
      <c r="J32" s="11">
        <f t="shared" si="40"/>
        <v>1.05</v>
      </c>
      <c r="K32" s="11">
        <f t="shared" si="40"/>
        <v>0</v>
      </c>
      <c r="L32" s="11">
        <f t="shared" si="40"/>
        <v>0</v>
      </c>
      <c r="M32" s="11">
        <f t="shared" si="40"/>
        <v>10.1</v>
      </c>
    </row>
    <row r="33" spans="1:13" x14ac:dyDescent="0.25">
      <c r="A33" s="9" t="str">
        <f t="shared" si="36"/>
        <v>James Robinson</v>
      </c>
      <c r="B33" s="10"/>
      <c r="C33" s="11">
        <f t="shared" ref="C33:M33" si="41">IF(ISNUMBER($B8),C8/$B8," ")</f>
        <v>0.7</v>
      </c>
      <c r="D33" s="11">
        <f t="shared" si="41"/>
        <v>0.6</v>
      </c>
      <c r="E33" s="11">
        <f t="shared" si="41"/>
        <v>0</v>
      </c>
      <c r="F33" s="11">
        <f t="shared" si="41"/>
        <v>2.2000000000000002</v>
      </c>
      <c r="G33" s="11">
        <f t="shared" si="41"/>
        <v>2</v>
      </c>
      <c r="H33" s="11">
        <f t="shared" si="41"/>
        <v>1.1000000000000001</v>
      </c>
      <c r="I33" s="11">
        <f t="shared" si="41"/>
        <v>0.1</v>
      </c>
      <c r="J33" s="11">
        <f t="shared" si="41"/>
        <v>1.3</v>
      </c>
      <c r="K33" s="11">
        <f t="shared" si="41"/>
        <v>0</v>
      </c>
      <c r="L33" s="11">
        <f t="shared" si="41"/>
        <v>0</v>
      </c>
      <c r="M33" s="11">
        <f t="shared" si="41"/>
        <v>3.2</v>
      </c>
    </row>
    <row r="34" spans="1:13" x14ac:dyDescent="0.25">
      <c r="A34" s="9" t="str">
        <f t="shared" si="36"/>
        <v>Nick Ramirez</v>
      </c>
      <c r="B34" s="10"/>
      <c r="C34" s="11">
        <f t="shared" ref="C34:M34" si="42">IF(ISNUMBER($B9),C9/$B9," ")</f>
        <v>2.7222222222222223</v>
      </c>
      <c r="D34" s="11">
        <f t="shared" si="42"/>
        <v>5.5555555555555552E-2</v>
      </c>
      <c r="E34" s="11">
        <f t="shared" si="42"/>
        <v>0.66666666666666663</v>
      </c>
      <c r="F34" s="11">
        <f t="shared" si="42"/>
        <v>6.666666666666667</v>
      </c>
      <c r="G34" s="11">
        <f t="shared" si="42"/>
        <v>1.2777777777777777</v>
      </c>
      <c r="H34" s="11">
        <f t="shared" si="42"/>
        <v>3.6666666666666665</v>
      </c>
      <c r="I34" s="11">
        <f t="shared" si="42"/>
        <v>0.16666666666666666</v>
      </c>
      <c r="J34" s="11">
        <f t="shared" si="42"/>
        <v>2.9444444444444446</v>
      </c>
      <c r="K34" s="11">
        <f t="shared" si="42"/>
        <v>0</v>
      </c>
      <c r="L34" s="11">
        <f t="shared" si="42"/>
        <v>5.5555555555555552E-2</v>
      </c>
      <c r="M34" s="11">
        <f t="shared" si="42"/>
        <v>6.2777777777777777</v>
      </c>
    </row>
    <row r="35" spans="1:13" x14ac:dyDescent="0.25">
      <c r="A35" s="9" t="str">
        <f t="shared" si="36"/>
        <v>Rob Whild</v>
      </c>
      <c r="B35" s="10"/>
      <c r="C35" s="11">
        <f t="shared" ref="C35:M35" si="43">IF(ISNUMBER($B10),C10/$B10," ")</f>
        <v>1.2777777777777777</v>
      </c>
      <c r="D35" s="11">
        <f t="shared" si="43"/>
        <v>0.77777777777777779</v>
      </c>
      <c r="E35" s="11">
        <f t="shared" si="43"/>
        <v>0.44444444444444442</v>
      </c>
      <c r="F35" s="11">
        <f t="shared" si="43"/>
        <v>3.5555555555555554</v>
      </c>
      <c r="G35" s="11">
        <f t="shared" si="43"/>
        <v>1.2777777777777777</v>
      </c>
      <c r="H35" s="11">
        <f t="shared" si="43"/>
        <v>1.7777777777777777</v>
      </c>
      <c r="I35" s="11">
        <f t="shared" si="43"/>
        <v>0.1111111111111111</v>
      </c>
      <c r="J35" s="11">
        <f t="shared" si="43"/>
        <v>2.1666666666666665</v>
      </c>
      <c r="K35" s="11">
        <f t="shared" si="43"/>
        <v>0</v>
      </c>
      <c r="L35" s="11">
        <f t="shared" si="43"/>
        <v>0</v>
      </c>
      <c r="M35" s="11">
        <f t="shared" si="43"/>
        <v>5.333333333333333</v>
      </c>
    </row>
    <row r="36" spans="1:13" x14ac:dyDescent="0.25">
      <c r="A36" s="9" t="str">
        <f t="shared" si="36"/>
        <v>Russel Dungganon</v>
      </c>
      <c r="B36" s="10"/>
      <c r="C36" s="11">
        <f t="shared" ref="C36:M36" si="44">IF(ISNUMBER($B11),C11/$B11," ")</f>
        <v>0</v>
      </c>
      <c r="D36" s="11">
        <f t="shared" si="44"/>
        <v>1</v>
      </c>
      <c r="E36" s="11">
        <f t="shared" si="44"/>
        <v>0</v>
      </c>
      <c r="F36" s="11">
        <f t="shared" si="44"/>
        <v>6</v>
      </c>
      <c r="G36" s="11">
        <f t="shared" si="44"/>
        <v>0</v>
      </c>
      <c r="H36" s="11">
        <f t="shared" si="44"/>
        <v>2</v>
      </c>
      <c r="I36" s="11">
        <f t="shared" si="44"/>
        <v>0</v>
      </c>
      <c r="J36" s="11">
        <f t="shared" si="44"/>
        <v>2</v>
      </c>
      <c r="K36" s="11">
        <f t="shared" si="44"/>
        <v>0</v>
      </c>
      <c r="L36" s="11">
        <f t="shared" si="44"/>
        <v>0</v>
      </c>
      <c r="M36" s="11">
        <f t="shared" si="44"/>
        <v>3</v>
      </c>
    </row>
    <row r="37" spans="1:13" x14ac:dyDescent="0.25">
      <c r="A37" s="9" t="str">
        <f t="shared" si="36"/>
        <v>Simon Reynolds</v>
      </c>
      <c r="B37" s="10"/>
      <c r="C37" s="11">
        <f t="shared" ref="C37:M37" si="45">IF(ISNUMBER($B12),C12/$B12," ")</f>
        <v>1.3333333333333333</v>
      </c>
      <c r="D37" s="11">
        <f t="shared" si="45"/>
        <v>0.46666666666666667</v>
      </c>
      <c r="E37" s="11">
        <f t="shared" si="45"/>
        <v>0.4</v>
      </c>
      <c r="F37" s="11">
        <f t="shared" si="45"/>
        <v>2.8666666666666667</v>
      </c>
      <c r="G37" s="11">
        <f t="shared" si="45"/>
        <v>1.0666666666666667</v>
      </c>
      <c r="H37" s="11">
        <f t="shared" si="45"/>
        <v>0.8666666666666667</v>
      </c>
      <c r="I37" s="11">
        <f t="shared" si="45"/>
        <v>6.6666666666666666E-2</v>
      </c>
      <c r="J37" s="11">
        <f t="shared" si="45"/>
        <v>1.4666666666666666</v>
      </c>
      <c r="K37" s="11">
        <f t="shared" si="45"/>
        <v>0</v>
      </c>
      <c r="L37" s="11">
        <f t="shared" si="45"/>
        <v>0</v>
      </c>
      <c r="M37" s="11">
        <f t="shared" si="45"/>
        <v>4.4666666666666668</v>
      </c>
    </row>
    <row r="38" spans="1:13" x14ac:dyDescent="0.25">
      <c r="A38" s="9" t="str">
        <f t="shared" si="36"/>
        <v>Stuart Faunt</v>
      </c>
      <c r="B38" s="8"/>
      <c r="C38" s="11">
        <f t="shared" ref="C38:M38" si="46">IF(ISNUMBER($B13),C13/$B13," ")</f>
        <v>2</v>
      </c>
      <c r="D38" s="11">
        <f t="shared" si="46"/>
        <v>0</v>
      </c>
      <c r="E38" s="11">
        <f t="shared" si="46"/>
        <v>0</v>
      </c>
      <c r="F38" s="11">
        <f t="shared" si="46"/>
        <v>3</v>
      </c>
      <c r="G38" s="11">
        <f t="shared" si="46"/>
        <v>4</v>
      </c>
      <c r="H38" s="11">
        <f t="shared" si="46"/>
        <v>2</v>
      </c>
      <c r="I38" s="11">
        <f t="shared" si="46"/>
        <v>0</v>
      </c>
      <c r="J38" s="11">
        <f t="shared" si="46"/>
        <v>0</v>
      </c>
      <c r="K38" s="11">
        <f t="shared" si="46"/>
        <v>0</v>
      </c>
      <c r="L38" s="11">
        <f t="shared" si="46"/>
        <v>0</v>
      </c>
      <c r="M38" s="11">
        <f t="shared" si="46"/>
        <v>4</v>
      </c>
    </row>
    <row r="39" spans="1:13" x14ac:dyDescent="0.25">
      <c r="A39" s="9" t="str">
        <f t="shared" si="36"/>
        <v>Terence Bakkum</v>
      </c>
      <c r="B39" s="8"/>
      <c r="C39" s="11">
        <f t="shared" ref="C39:M39" si="47">IF(ISNUMBER($B14),C14/$B14," ")</f>
        <v>0.61538461538461542</v>
      </c>
      <c r="D39" s="11">
        <f t="shared" si="47"/>
        <v>0.15384615384615385</v>
      </c>
      <c r="E39" s="11">
        <f t="shared" si="47"/>
        <v>7.6923076923076927E-2</v>
      </c>
      <c r="F39" s="11">
        <f t="shared" si="47"/>
        <v>4.2692307692307692</v>
      </c>
      <c r="G39" s="11">
        <f t="shared" si="47"/>
        <v>1.3461538461538463</v>
      </c>
      <c r="H39" s="11">
        <f t="shared" si="47"/>
        <v>0.76923076923076927</v>
      </c>
      <c r="I39" s="11">
        <f t="shared" si="47"/>
        <v>7.6923076923076927E-2</v>
      </c>
      <c r="J39" s="11">
        <f t="shared" si="47"/>
        <v>1.6538461538461537</v>
      </c>
      <c r="K39" s="11">
        <f t="shared" si="47"/>
        <v>0</v>
      </c>
      <c r="L39" s="11">
        <f t="shared" si="47"/>
        <v>0</v>
      </c>
      <c r="M39" s="11">
        <f t="shared" si="47"/>
        <v>1.7692307692307692</v>
      </c>
    </row>
    <row r="40" spans="1:13" x14ac:dyDescent="0.25">
      <c r="A40" s="9" t="str">
        <f t="shared" si="36"/>
        <v>Thomas Ng</v>
      </c>
      <c r="B40" s="8"/>
      <c r="C40" s="11">
        <f t="shared" ref="C40:M43" si="48">IF(ISNUMBER($B15),C15/$B15," ")</f>
        <v>1.875</v>
      </c>
      <c r="D40" s="11">
        <f t="shared" si="48"/>
        <v>0.125</v>
      </c>
      <c r="E40" s="11">
        <f t="shared" si="48"/>
        <v>0.375</v>
      </c>
      <c r="F40" s="11">
        <f t="shared" si="48"/>
        <v>3.75</v>
      </c>
      <c r="G40" s="11">
        <f t="shared" si="48"/>
        <v>2</v>
      </c>
      <c r="H40" s="11">
        <f t="shared" si="48"/>
        <v>1.75</v>
      </c>
      <c r="I40" s="11">
        <f t="shared" si="48"/>
        <v>0</v>
      </c>
      <c r="J40" s="11">
        <f t="shared" si="48"/>
        <v>1.25</v>
      </c>
      <c r="K40" s="11">
        <f t="shared" si="48"/>
        <v>0</v>
      </c>
      <c r="L40" s="11">
        <f t="shared" si="48"/>
        <v>0</v>
      </c>
      <c r="M40" s="11">
        <f t="shared" si="48"/>
        <v>4.5</v>
      </c>
    </row>
    <row r="41" spans="1:13" x14ac:dyDescent="0.25">
      <c r="A41" s="9" t="str">
        <f t="shared" si="36"/>
        <v>Mitchell Grant</v>
      </c>
      <c r="B41" s="17"/>
      <c r="C41" s="11">
        <f t="shared" si="48"/>
        <v>1.6333333333333333</v>
      </c>
      <c r="D41" s="11">
        <f t="shared" si="48"/>
        <v>0.9</v>
      </c>
      <c r="E41" s="11">
        <f t="shared" si="48"/>
        <v>0.8</v>
      </c>
      <c r="F41" s="11">
        <f t="shared" si="48"/>
        <v>3.4666666666666668</v>
      </c>
      <c r="G41" s="11">
        <f t="shared" si="48"/>
        <v>0.9</v>
      </c>
      <c r="H41" s="11">
        <f t="shared" si="48"/>
        <v>0.6</v>
      </c>
      <c r="I41" s="11">
        <f t="shared" si="48"/>
        <v>0.23333333333333334</v>
      </c>
      <c r="J41" s="11">
        <f t="shared" si="48"/>
        <v>0.83333333333333337</v>
      </c>
      <c r="K41" s="11">
        <f t="shared" si="48"/>
        <v>0</v>
      </c>
      <c r="L41" s="11">
        <f t="shared" si="48"/>
        <v>0</v>
      </c>
      <c r="M41" s="11">
        <f t="shared" si="48"/>
        <v>6.7666666666666666</v>
      </c>
    </row>
    <row r="42" spans="1:13" x14ac:dyDescent="0.25">
      <c r="A42" s="9" t="str">
        <f t="shared" si="36"/>
        <v>Travis Ey</v>
      </c>
      <c r="B42" s="17"/>
      <c r="C42" s="11">
        <f t="shared" si="48"/>
        <v>1</v>
      </c>
      <c r="D42" s="11">
        <f t="shared" si="48"/>
        <v>0</v>
      </c>
      <c r="E42" s="11">
        <f t="shared" si="48"/>
        <v>0</v>
      </c>
      <c r="F42" s="11">
        <f t="shared" si="48"/>
        <v>4.5</v>
      </c>
      <c r="G42" s="11">
        <f t="shared" si="48"/>
        <v>1</v>
      </c>
      <c r="H42" s="11">
        <f t="shared" si="48"/>
        <v>1</v>
      </c>
      <c r="I42" s="11">
        <f t="shared" si="48"/>
        <v>0.5</v>
      </c>
      <c r="J42" s="11">
        <f t="shared" si="48"/>
        <v>2.5</v>
      </c>
      <c r="K42" s="11">
        <f t="shared" si="48"/>
        <v>0</v>
      </c>
      <c r="L42" s="11">
        <f t="shared" si="48"/>
        <v>0</v>
      </c>
      <c r="M42" s="11">
        <f t="shared" si="48"/>
        <v>2</v>
      </c>
    </row>
    <row r="43" spans="1:13" x14ac:dyDescent="0.25">
      <c r="A43" s="9" t="str">
        <f t="shared" si="36"/>
        <v>Marv Kumar</v>
      </c>
      <c r="B43" s="17"/>
      <c r="C43" s="11">
        <f t="shared" si="48"/>
        <v>1.5</v>
      </c>
      <c r="D43" s="11">
        <f t="shared" si="48"/>
        <v>0</v>
      </c>
      <c r="E43" s="11">
        <f t="shared" si="48"/>
        <v>0</v>
      </c>
      <c r="F43" s="11">
        <f t="shared" si="48"/>
        <v>2.5</v>
      </c>
      <c r="G43" s="11">
        <f t="shared" si="48"/>
        <v>0</v>
      </c>
      <c r="H43" s="11">
        <f t="shared" si="48"/>
        <v>1</v>
      </c>
      <c r="I43" s="11">
        <f t="shared" si="48"/>
        <v>0</v>
      </c>
      <c r="J43" s="11">
        <f t="shared" si="48"/>
        <v>0.5</v>
      </c>
      <c r="K43" s="11">
        <f t="shared" si="48"/>
        <v>0</v>
      </c>
      <c r="L43" s="11">
        <f t="shared" si="48"/>
        <v>0</v>
      </c>
      <c r="M43" s="11">
        <f t="shared" si="48"/>
        <v>3</v>
      </c>
    </row>
    <row r="44" spans="1:13" x14ac:dyDescent="0.25">
      <c r="A44" s="9" t="str">
        <f t="shared" si="36"/>
        <v>Jack Statton</v>
      </c>
      <c r="B44" s="17"/>
      <c r="C44" s="11">
        <f t="shared" ref="C44:M44" si="49">IF(ISNUMBER($B19),C19/$B19," ")</f>
        <v>1.5</v>
      </c>
      <c r="D44" s="11">
        <f t="shared" si="49"/>
        <v>0.5</v>
      </c>
      <c r="E44" s="11">
        <f t="shared" si="49"/>
        <v>0.5</v>
      </c>
      <c r="F44" s="11">
        <f t="shared" si="49"/>
        <v>5.25</v>
      </c>
      <c r="G44" s="11">
        <f t="shared" si="49"/>
        <v>1</v>
      </c>
      <c r="H44" s="11">
        <f t="shared" si="49"/>
        <v>0</v>
      </c>
      <c r="I44" s="11">
        <f t="shared" si="49"/>
        <v>0.25</v>
      </c>
      <c r="J44" s="11">
        <f t="shared" si="49"/>
        <v>1.5</v>
      </c>
      <c r="K44" s="11">
        <f t="shared" si="49"/>
        <v>0</v>
      </c>
      <c r="L44" s="11">
        <f t="shared" si="49"/>
        <v>0</v>
      </c>
      <c r="M44" s="11">
        <f t="shared" si="49"/>
        <v>5</v>
      </c>
    </row>
    <row r="45" spans="1:13" x14ac:dyDescent="0.25">
      <c r="A45" s="9" t="str">
        <f t="shared" si="36"/>
        <v>Jerry Zhang</v>
      </c>
      <c r="B45" s="17"/>
      <c r="C45" s="11">
        <f t="shared" ref="C45:M45" si="50">IF(ISNUMBER($B20),C20/$B20," ")</f>
        <v>1</v>
      </c>
      <c r="D45" s="11">
        <f t="shared" si="50"/>
        <v>0</v>
      </c>
      <c r="E45" s="11">
        <f t="shared" si="50"/>
        <v>0</v>
      </c>
      <c r="F45" s="11">
        <f t="shared" si="50"/>
        <v>6.5</v>
      </c>
      <c r="G45" s="11">
        <f t="shared" si="50"/>
        <v>1</v>
      </c>
      <c r="H45" s="11">
        <f t="shared" si="50"/>
        <v>2.5</v>
      </c>
      <c r="I45" s="11">
        <f t="shared" si="50"/>
        <v>0</v>
      </c>
      <c r="J45" s="11">
        <f t="shared" si="50"/>
        <v>2</v>
      </c>
      <c r="K45" s="11">
        <f t="shared" si="50"/>
        <v>0</v>
      </c>
      <c r="L45" s="11">
        <f t="shared" si="50"/>
        <v>0</v>
      </c>
      <c r="M45" s="11">
        <f t="shared" si="50"/>
        <v>2</v>
      </c>
    </row>
    <row r="46" spans="1:13" x14ac:dyDescent="0.25">
      <c r="A46" s="9" t="str">
        <f t="shared" si="36"/>
        <v>Justin Pickering</v>
      </c>
      <c r="B46" s="17"/>
      <c r="C46" s="11">
        <f t="shared" ref="C46:M49" si="51">IF(ISNUMBER($B21),C21/$B21," ")</f>
        <v>4</v>
      </c>
      <c r="D46" s="11">
        <f t="shared" si="51"/>
        <v>0</v>
      </c>
      <c r="E46" s="11">
        <f t="shared" si="51"/>
        <v>0</v>
      </c>
      <c r="F46" s="11">
        <f t="shared" si="51"/>
        <v>5</v>
      </c>
      <c r="G46" s="11">
        <f t="shared" si="51"/>
        <v>2</v>
      </c>
      <c r="H46" s="11">
        <f t="shared" si="51"/>
        <v>2</v>
      </c>
      <c r="I46" s="11">
        <f t="shared" si="51"/>
        <v>1</v>
      </c>
      <c r="J46" s="11">
        <f t="shared" si="51"/>
        <v>3</v>
      </c>
      <c r="K46" s="11">
        <f t="shared" si="51"/>
        <v>0</v>
      </c>
      <c r="L46" s="11">
        <f t="shared" si="51"/>
        <v>0</v>
      </c>
      <c r="M46" s="11">
        <f t="shared" si="51"/>
        <v>8</v>
      </c>
    </row>
    <row r="47" spans="1:13" x14ac:dyDescent="0.25">
      <c r="A47" s="9" t="str">
        <f t="shared" si="36"/>
        <v>Daniel Thomas</v>
      </c>
      <c r="B47" s="17"/>
      <c r="C47" s="11">
        <f t="shared" si="51"/>
        <v>2.1666666666666665</v>
      </c>
      <c r="D47" s="11">
        <f t="shared" si="51"/>
        <v>0</v>
      </c>
      <c r="E47" s="11">
        <f t="shared" si="51"/>
        <v>0.33333333333333331</v>
      </c>
      <c r="F47" s="11">
        <f t="shared" si="51"/>
        <v>6</v>
      </c>
      <c r="G47" s="11">
        <f t="shared" si="51"/>
        <v>0.33333333333333331</v>
      </c>
      <c r="H47" s="11">
        <f t="shared" si="51"/>
        <v>1</v>
      </c>
      <c r="I47" s="11">
        <f t="shared" si="51"/>
        <v>0</v>
      </c>
      <c r="J47" s="11">
        <f t="shared" si="51"/>
        <v>1.6666666666666667</v>
      </c>
      <c r="K47" s="11">
        <f t="shared" si="51"/>
        <v>0</v>
      </c>
      <c r="L47" s="11">
        <f t="shared" si="51"/>
        <v>0</v>
      </c>
      <c r="M47" s="11">
        <f t="shared" si="51"/>
        <v>4.666666666666667</v>
      </c>
    </row>
    <row r="48" spans="1:13" x14ac:dyDescent="0.25">
      <c r="A48" s="9" t="str">
        <f t="shared" si="36"/>
        <v>Alex Ye</v>
      </c>
      <c r="B48" s="17"/>
      <c r="C48" s="11">
        <f t="shared" si="51"/>
        <v>4</v>
      </c>
      <c r="D48" s="11">
        <f t="shared" si="51"/>
        <v>0</v>
      </c>
      <c r="E48" s="11">
        <f t="shared" si="51"/>
        <v>0</v>
      </c>
      <c r="F48" s="11">
        <f t="shared" si="51"/>
        <v>3.5</v>
      </c>
      <c r="G48" s="11">
        <f t="shared" si="51"/>
        <v>1.5</v>
      </c>
      <c r="H48" s="11">
        <f t="shared" si="51"/>
        <v>3</v>
      </c>
      <c r="I48" s="11">
        <f t="shared" si="51"/>
        <v>0</v>
      </c>
      <c r="J48" s="11">
        <f t="shared" si="51"/>
        <v>2</v>
      </c>
      <c r="K48" s="11">
        <f t="shared" si="51"/>
        <v>0</v>
      </c>
      <c r="L48" s="11">
        <f t="shared" si="51"/>
        <v>0</v>
      </c>
      <c r="M48" s="11">
        <f t="shared" si="51"/>
        <v>8</v>
      </c>
    </row>
    <row r="49" spans="1:13" x14ac:dyDescent="0.25">
      <c r="A49" s="9" t="str">
        <f t="shared" si="36"/>
        <v>Podrick Xue</v>
      </c>
      <c r="B49" s="17"/>
      <c r="C49" s="11">
        <f t="shared" si="51"/>
        <v>1</v>
      </c>
      <c r="D49" s="11">
        <f t="shared" si="51"/>
        <v>1</v>
      </c>
      <c r="E49" s="11">
        <f t="shared" si="51"/>
        <v>0</v>
      </c>
      <c r="F49" s="11">
        <f t="shared" si="51"/>
        <v>8</v>
      </c>
      <c r="G49" s="11">
        <f t="shared" si="51"/>
        <v>5</v>
      </c>
      <c r="H49" s="11">
        <f t="shared" si="51"/>
        <v>2</v>
      </c>
      <c r="I49" s="11">
        <f t="shared" si="51"/>
        <v>0</v>
      </c>
      <c r="J49" s="11">
        <f t="shared" si="51"/>
        <v>0</v>
      </c>
      <c r="K49" s="11">
        <f t="shared" si="51"/>
        <v>0</v>
      </c>
      <c r="L49" s="11">
        <f t="shared" si="51"/>
        <v>0</v>
      </c>
      <c r="M49" s="11">
        <f t="shared" si="51"/>
        <v>5</v>
      </c>
    </row>
  </sheetData>
  <mergeCells count="3">
    <mergeCell ref="A26:M26"/>
    <mergeCell ref="A27:M27"/>
    <mergeCell ref="A2:P2"/>
  </mergeCells>
  <conditionalFormatting sqref="A13:A15">
    <cfRule type="expression" dxfId="39" priority="11">
      <formula>O13&gt;12</formula>
    </cfRule>
  </conditionalFormatting>
  <conditionalFormatting sqref="A4:A12">
    <cfRule type="expression" dxfId="38" priority="10">
      <formula>O4&gt;12</formula>
    </cfRule>
  </conditionalFormatting>
  <conditionalFormatting sqref="A4:A12">
    <cfRule type="expression" dxfId="37" priority="9">
      <formula>EXACT(A4,T4)</formula>
    </cfRule>
  </conditionalFormatting>
  <conditionalFormatting sqref="A16">
    <cfRule type="expression" dxfId="36" priority="8">
      <formula>O16&gt;12</formula>
    </cfRule>
  </conditionalFormatting>
  <conditionalFormatting sqref="A17">
    <cfRule type="expression" dxfId="35" priority="7">
      <formula>O17&gt;12</formula>
    </cfRule>
  </conditionalFormatting>
  <conditionalFormatting sqref="A18">
    <cfRule type="expression" dxfId="34" priority="6">
      <formula>O18&gt;12</formula>
    </cfRule>
  </conditionalFormatting>
  <conditionalFormatting sqref="A19:A20">
    <cfRule type="expression" dxfId="33" priority="5">
      <formula>O19&gt;12</formula>
    </cfRule>
  </conditionalFormatting>
  <conditionalFormatting sqref="A21">
    <cfRule type="expression" dxfId="32" priority="4">
      <formula>O21&gt;12</formula>
    </cfRule>
  </conditionalFormatting>
  <conditionalFormatting sqref="A22 A25">
    <cfRule type="expression" dxfId="31" priority="3">
      <formula>O22&gt;12</formula>
    </cfRule>
  </conditionalFormatting>
  <conditionalFormatting sqref="A23">
    <cfRule type="expression" dxfId="30" priority="2">
      <formula>O23&gt;12</formula>
    </cfRule>
  </conditionalFormatting>
  <conditionalFormatting sqref="A24">
    <cfRule type="expression" dxfId="29" priority="1">
      <formula>O24&gt;12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T36"/>
  <sheetViews>
    <sheetView workbookViewId="0">
      <selection activeCell="Q5" sqref="Q5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20" width="9.140625" style="24" hidden="1" customWidth="1"/>
    <col min="21" max="16384" width="9.140625" style="24"/>
  </cols>
  <sheetData>
    <row r="1" spans="1:20" x14ac:dyDescent="0.25">
      <c r="A1" s="24" t="s">
        <v>321</v>
      </c>
    </row>
    <row r="2" spans="1:20" x14ac:dyDescent="0.25">
      <c r="A2" s="56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23" t="s">
        <v>45</v>
      </c>
    </row>
    <row r="3" spans="1:20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41</v>
      </c>
      <c r="O3" s="17" t="s">
        <v>42</v>
      </c>
      <c r="P3" s="17" t="s">
        <v>51</v>
      </c>
      <c r="R3" s="24" t="s">
        <v>52</v>
      </c>
      <c r="S3" s="24" t="s">
        <v>53</v>
      </c>
    </row>
    <row r="4" spans="1:20" x14ac:dyDescent="0.25">
      <c r="A4" s="9" t="s">
        <v>46</v>
      </c>
      <c r="B4" s="10">
        <v>28</v>
      </c>
      <c r="C4" s="10">
        <v>39</v>
      </c>
      <c r="D4" s="10">
        <v>44</v>
      </c>
      <c r="E4" s="10">
        <v>27</v>
      </c>
      <c r="F4" s="10">
        <v>105</v>
      </c>
      <c r="G4" s="10">
        <v>69</v>
      </c>
      <c r="H4" s="10">
        <v>23</v>
      </c>
      <c r="I4" s="10">
        <v>5</v>
      </c>
      <c r="J4" s="10">
        <v>23</v>
      </c>
      <c r="K4" s="10">
        <v>0</v>
      </c>
      <c r="L4" s="10">
        <v>0</v>
      </c>
      <c r="M4" s="10">
        <v>237</v>
      </c>
      <c r="N4" s="10">
        <f>(VLOOKUP(A4,Games!$A$2:$D$150,3,FALSE))</f>
        <v>0</v>
      </c>
      <c r="O4" s="10">
        <f>VLOOKUP(A4,Games!$A$2:$D$150,4,FALSE)</f>
        <v>28</v>
      </c>
      <c r="P4" s="11">
        <f>(R4-S4)/B4</f>
        <v>14.035714285714286</v>
      </c>
      <c r="R4" s="24">
        <f>SUM(M4,I4,H4,G4,F4)</f>
        <v>439</v>
      </c>
      <c r="S4" s="24">
        <f>SUM((J4*2),(K4*3),(L4*4))</f>
        <v>46</v>
      </c>
      <c r="T4" s="24" t="str">
        <f>IFERROR(VLOOKUP(A4,Games!$I$2:$I$246,1,FALSE)," ")</f>
        <v xml:space="preserve"> </v>
      </c>
    </row>
    <row r="5" spans="1:20" x14ac:dyDescent="0.25">
      <c r="A5" s="9" t="s">
        <v>48</v>
      </c>
      <c r="B5" s="10">
        <v>24</v>
      </c>
      <c r="C5" s="10">
        <v>8</v>
      </c>
      <c r="D5" s="10">
        <v>9</v>
      </c>
      <c r="E5" s="10">
        <v>0</v>
      </c>
      <c r="F5" s="10">
        <v>94</v>
      </c>
      <c r="G5" s="10">
        <v>33</v>
      </c>
      <c r="H5" s="10">
        <v>24</v>
      </c>
      <c r="I5" s="10">
        <v>17</v>
      </c>
      <c r="J5" s="10">
        <v>20</v>
      </c>
      <c r="K5" s="10">
        <v>0</v>
      </c>
      <c r="L5" s="10">
        <v>0</v>
      </c>
      <c r="M5" s="10">
        <v>43</v>
      </c>
      <c r="N5" s="10">
        <f>(VLOOKUP(A5,Games!$A$2:$D$150,3,FALSE))</f>
        <v>0</v>
      </c>
      <c r="O5" s="10">
        <f>VLOOKUP(A5,Games!$A$2:$D$150,4,FALSE)</f>
        <v>24</v>
      </c>
      <c r="P5" s="11">
        <f t="shared" ref="P5:P9" si="0">(R5-S5)/B5</f>
        <v>7.125</v>
      </c>
      <c r="R5" s="24">
        <f t="shared" ref="R5:R9" si="1">SUM(M5,I5,H5,G5,F5)</f>
        <v>211</v>
      </c>
      <c r="S5" s="24">
        <f t="shared" ref="S5:S9" si="2">SUM((J5*2),(K5*3),(L5*4))</f>
        <v>40</v>
      </c>
      <c r="T5" s="24" t="str">
        <f>IFERROR(VLOOKUP(A5,Games!$I$2:$I$246,1,FALSE)," ")</f>
        <v xml:space="preserve"> </v>
      </c>
    </row>
    <row r="6" spans="1:20" x14ac:dyDescent="0.25">
      <c r="A6" s="9" t="s">
        <v>415</v>
      </c>
      <c r="B6" s="10">
        <v>1</v>
      </c>
      <c r="C6" s="10">
        <v>3</v>
      </c>
      <c r="D6" s="10">
        <v>0</v>
      </c>
      <c r="E6" s="10">
        <v>0</v>
      </c>
      <c r="F6" s="10">
        <v>13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6</v>
      </c>
      <c r="N6" s="10">
        <f>(VLOOKUP(A6,Games!$A$2:$D$150,3,FALSE))</f>
        <v>0</v>
      </c>
      <c r="O6" s="10">
        <f>VLOOKUP(A6,Games!$A$2:$D$150,4,FALSE)</f>
        <v>1</v>
      </c>
      <c r="P6" s="11">
        <f t="shared" si="0"/>
        <v>19</v>
      </c>
      <c r="R6" s="24">
        <f t="shared" si="1"/>
        <v>19</v>
      </c>
      <c r="S6" s="24">
        <f t="shared" si="2"/>
        <v>0</v>
      </c>
      <c r="T6" s="24" t="str">
        <f>IFERROR(VLOOKUP(A6,Games!$I$2:$I$246,1,FALSE)," ")</f>
        <v xml:space="preserve"> </v>
      </c>
    </row>
    <row r="7" spans="1:20" x14ac:dyDescent="0.25">
      <c r="A7" s="9" t="s">
        <v>55</v>
      </c>
      <c r="B7" s="10">
        <v>23</v>
      </c>
      <c r="C7" s="10">
        <v>72</v>
      </c>
      <c r="D7" s="10">
        <v>22</v>
      </c>
      <c r="E7" s="10">
        <v>15</v>
      </c>
      <c r="F7" s="10">
        <v>108</v>
      </c>
      <c r="G7" s="10">
        <v>35</v>
      </c>
      <c r="H7" s="10">
        <v>34</v>
      </c>
      <c r="I7" s="10">
        <v>5</v>
      </c>
      <c r="J7" s="10">
        <v>27</v>
      </c>
      <c r="K7" s="10">
        <v>2</v>
      </c>
      <c r="L7" s="10">
        <v>0</v>
      </c>
      <c r="M7" s="10">
        <v>225</v>
      </c>
      <c r="N7" s="10">
        <f>(VLOOKUP(A7,Games!$A$2:$D$150,3,FALSE))</f>
        <v>0</v>
      </c>
      <c r="O7" s="10">
        <f>VLOOKUP(A7,Games!$A$2:$D$150,4,FALSE)</f>
        <v>23</v>
      </c>
      <c r="P7" s="11">
        <f t="shared" si="0"/>
        <v>15.086956521739131</v>
      </c>
      <c r="R7" s="24">
        <f t="shared" si="1"/>
        <v>407</v>
      </c>
      <c r="S7" s="24">
        <f t="shared" si="2"/>
        <v>60</v>
      </c>
      <c r="T7" s="24" t="str">
        <f>IFERROR(VLOOKUP(A7,Games!$I$2:$I$246,1,FALSE)," ")</f>
        <v xml:space="preserve"> </v>
      </c>
    </row>
    <row r="8" spans="1:20" x14ac:dyDescent="0.25">
      <c r="A8" s="9" t="s">
        <v>84</v>
      </c>
      <c r="B8" s="10">
        <v>21</v>
      </c>
      <c r="C8" s="10">
        <v>29</v>
      </c>
      <c r="D8" s="10">
        <v>2</v>
      </c>
      <c r="E8" s="10">
        <v>8</v>
      </c>
      <c r="F8" s="10">
        <v>134</v>
      </c>
      <c r="G8" s="10">
        <v>27</v>
      </c>
      <c r="H8" s="10">
        <v>24</v>
      </c>
      <c r="I8" s="10">
        <v>4</v>
      </c>
      <c r="J8" s="10">
        <v>30</v>
      </c>
      <c r="K8" s="10">
        <v>0</v>
      </c>
      <c r="L8" s="10">
        <v>0</v>
      </c>
      <c r="M8" s="10">
        <v>72</v>
      </c>
      <c r="N8" s="10">
        <f>(VLOOKUP(A8,Games!$A$2:$D$150,3,FALSE))</f>
        <v>0</v>
      </c>
      <c r="O8" s="10">
        <f>VLOOKUP(A8,Games!$A$2:$D$150,4,FALSE)</f>
        <v>21</v>
      </c>
      <c r="P8" s="11">
        <f t="shared" si="0"/>
        <v>9.5714285714285712</v>
      </c>
      <c r="R8" s="24">
        <f t="shared" si="1"/>
        <v>261</v>
      </c>
      <c r="S8" s="24">
        <f t="shared" si="2"/>
        <v>60</v>
      </c>
      <c r="T8" s="24" t="str">
        <f>IFERROR(VLOOKUP(A8,Games!$I$2:$I$246,1,FALSE)," ")</f>
        <v xml:space="preserve"> </v>
      </c>
    </row>
    <row r="9" spans="1:20" x14ac:dyDescent="0.25">
      <c r="A9" s="9" t="s">
        <v>47</v>
      </c>
      <c r="B9" s="10">
        <v>24</v>
      </c>
      <c r="C9" s="10">
        <v>123</v>
      </c>
      <c r="D9" s="10">
        <v>10</v>
      </c>
      <c r="E9" s="10">
        <v>50</v>
      </c>
      <c r="F9" s="10">
        <v>201</v>
      </c>
      <c r="G9" s="10">
        <v>45</v>
      </c>
      <c r="H9" s="10">
        <v>42</v>
      </c>
      <c r="I9" s="10">
        <v>21</v>
      </c>
      <c r="J9" s="10">
        <v>25</v>
      </c>
      <c r="K9" s="10">
        <v>1</v>
      </c>
      <c r="L9" s="10">
        <v>0</v>
      </c>
      <c r="M9" s="10">
        <v>326</v>
      </c>
      <c r="N9" s="10">
        <f>(VLOOKUP(A9,Games!$A$2:$D$150,3,FALSE))</f>
        <v>0</v>
      </c>
      <c r="O9" s="10">
        <f>VLOOKUP(A9,Games!$A$2:$D$150,4,FALSE)</f>
        <v>24</v>
      </c>
      <c r="P9" s="11">
        <f t="shared" si="0"/>
        <v>24.25</v>
      </c>
      <c r="R9" s="24">
        <f t="shared" si="1"/>
        <v>635</v>
      </c>
      <c r="S9" s="24">
        <f t="shared" si="2"/>
        <v>53</v>
      </c>
      <c r="T9" s="24" t="str">
        <f>IFERROR(VLOOKUP(A9,Games!$I$2:$I$246,1,FALSE)," ")</f>
        <v xml:space="preserve"> </v>
      </c>
    </row>
    <row r="10" spans="1:20" x14ac:dyDescent="0.25">
      <c r="A10" s="9" t="s">
        <v>353</v>
      </c>
      <c r="B10" s="10">
        <v>15</v>
      </c>
      <c r="C10" s="10">
        <v>36</v>
      </c>
      <c r="D10" s="10">
        <v>0</v>
      </c>
      <c r="E10" s="10">
        <v>6</v>
      </c>
      <c r="F10" s="10">
        <v>163</v>
      </c>
      <c r="G10" s="10">
        <v>6</v>
      </c>
      <c r="H10" s="10">
        <v>15</v>
      </c>
      <c r="I10" s="10">
        <v>29</v>
      </c>
      <c r="J10" s="10">
        <v>22</v>
      </c>
      <c r="K10" s="10">
        <v>0</v>
      </c>
      <c r="L10" s="10">
        <v>0</v>
      </c>
      <c r="M10" s="10">
        <v>78</v>
      </c>
      <c r="N10" s="10">
        <f>(VLOOKUP(A10,Games!$A$2:$D$150,3,FALSE))</f>
        <v>0</v>
      </c>
      <c r="O10" s="10">
        <f>VLOOKUP(A10,Games!$A$2:$D$150,4,FALSE)</f>
        <v>15</v>
      </c>
      <c r="P10" s="11">
        <f t="shared" ref="P10:P12" si="3">(R10-S10)/B10</f>
        <v>16.466666666666665</v>
      </c>
      <c r="R10" s="24">
        <f t="shared" ref="R10:R12" si="4">SUM(M10,I10,H10,G10,F10)</f>
        <v>291</v>
      </c>
      <c r="S10" s="24">
        <f t="shared" ref="S10:S12" si="5">SUM((J10*2),(K10*3),(L10*4))</f>
        <v>44</v>
      </c>
      <c r="T10" s="24" t="str">
        <f>IFERROR(VLOOKUP(A10,Games!$I$2:$I$246,1,FALSE)," ")</f>
        <v xml:space="preserve"> </v>
      </c>
    </row>
    <row r="11" spans="1:20" x14ac:dyDescent="0.25">
      <c r="A11" s="9" t="s">
        <v>49</v>
      </c>
      <c r="B11" s="10">
        <v>24</v>
      </c>
      <c r="C11" s="10">
        <v>20</v>
      </c>
      <c r="D11" s="10">
        <v>2</v>
      </c>
      <c r="E11" s="10">
        <v>2</v>
      </c>
      <c r="F11" s="10">
        <v>152</v>
      </c>
      <c r="G11" s="10">
        <v>30</v>
      </c>
      <c r="H11" s="10">
        <v>22</v>
      </c>
      <c r="I11" s="10">
        <v>16</v>
      </c>
      <c r="J11" s="10">
        <v>40</v>
      </c>
      <c r="K11" s="10">
        <v>0</v>
      </c>
      <c r="L11" s="10">
        <v>0</v>
      </c>
      <c r="M11" s="10">
        <v>48</v>
      </c>
      <c r="N11" s="10">
        <f>(VLOOKUP(A11,Games!$A$2:$D$150,3,FALSE))</f>
        <v>0</v>
      </c>
      <c r="O11" s="10">
        <f>VLOOKUP(A11,Games!$A$2:$D$150,4,FALSE)</f>
        <v>24</v>
      </c>
      <c r="P11" s="11">
        <f t="shared" si="3"/>
        <v>7.833333333333333</v>
      </c>
      <c r="R11" s="24">
        <f t="shared" si="4"/>
        <v>268</v>
      </c>
      <c r="S11" s="24">
        <f t="shared" si="5"/>
        <v>80</v>
      </c>
      <c r="T11" s="24" t="str">
        <f>IFERROR(VLOOKUP(A11,Games!$I$2:$I$246,1,FALSE)," ")</f>
        <v xml:space="preserve"> </v>
      </c>
    </row>
    <row r="12" spans="1:20" x14ac:dyDescent="0.25">
      <c r="A12" s="9" t="s">
        <v>354</v>
      </c>
      <c r="B12" s="10">
        <v>24</v>
      </c>
      <c r="C12" s="10">
        <v>18</v>
      </c>
      <c r="D12" s="10">
        <v>3</v>
      </c>
      <c r="E12" s="10">
        <v>1</v>
      </c>
      <c r="F12" s="10">
        <v>98</v>
      </c>
      <c r="G12" s="10">
        <v>41</v>
      </c>
      <c r="H12" s="10">
        <v>12</v>
      </c>
      <c r="I12" s="10">
        <v>8</v>
      </c>
      <c r="J12" s="10">
        <v>29</v>
      </c>
      <c r="K12" s="10">
        <v>0</v>
      </c>
      <c r="L12" s="10">
        <v>0</v>
      </c>
      <c r="M12" s="10">
        <v>46</v>
      </c>
      <c r="N12" s="10">
        <f>(VLOOKUP(A12,Games!$A$2:$D$150,3,FALSE))</f>
        <v>0</v>
      </c>
      <c r="O12" s="10">
        <f>VLOOKUP(A12,Games!$A$2:$D$150,4,FALSE)</f>
        <v>24</v>
      </c>
      <c r="P12" s="11">
        <f t="shared" si="3"/>
        <v>6.125</v>
      </c>
      <c r="R12" s="24">
        <f t="shared" si="4"/>
        <v>205</v>
      </c>
      <c r="S12" s="24">
        <f t="shared" si="5"/>
        <v>58</v>
      </c>
      <c r="T12" s="24" t="str">
        <f>IFERROR(VLOOKUP(A12,Games!$I$2:$I$246,1,FALSE)," ")</f>
        <v xml:space="preserve"> </v>
      </c>
    </row>
    <row r="13" spans="1:20" x14ac:dyDescent="0.25">
      <c r="A13" s="9" t="s">
        <v>355</v>
      </c>
      <c r="B13" s="17">
        <v>16</v>
      </c>
      <c r="C13" s="17">
        <v>29</v>
      </c>
      <c r="D13" s="17">
        <v>25</v>
      </c>
      <c r="E13" s="17">
        <v>9</v>
      </c>
      <c r="F13" s="17">
        <v>57</v>
      </c>
      <c r="G13" s="17">
        <v>16</v>
      </c>
      <c r="H13" s="17">
        <v>19</v>
      </c>
      <c r="I13" s="17">
        <v>10</v>
      </c>
      <c r="J13" s="17">
        <v>21</v>
      </c>
      <c r="K13" s="17">
        <v>0</v>
      </c>
      <c r="L13" s="17">
        <v>0</v>
      </c>
      <c r="M13" s="17">
        <v>142</v>
      </c>
      <c r="N13" s="10">
        <f>(VLOOKUP(A13,Games!$A$2:$D$150,3,FALSE))</f>
        <v>0</v>
      </c>
      <c r="O13" s="10">
        <f>VLOOKUP(A13,Games!$A$2:$D$150,4,FALSE)</f>
        <v>16</v>
      </c>
      <c r="P13" s="11">
        <f t="shared" ref="P13" si="6">(R13-S13)/B13</f>
        <v>12.625</v>
      </c>
      <c r="R13" s="24">
        <f t="shared" ref="R13" si="7">SUM(M13,I13,H13,G13,F13)</f>
        <v>244</v>
      </c>
      <c r="S13" s="24">
        <f t="shared" ref="S13" si="8">SUM((J13*2),(K13*3),(L13*4))</f>
        <v>42</v>
      </c>
      <c r="T13" s="24" t="str">
        <f>IFERROR(VLOOKUP(A13,Games!$I$2:$I$246,1,FALSE)," ")</f>
        <v xml:space="preserve"> </v>
      </c>
    </row>
    <row r="14" spans="1:20" x14ac:dyDescent="0.25">
      <c r="A14" s="9" t="s">
        <v>397</v>
      </c>
      <c r="B14" s="17">
        <v>1</v>
      </c>
      <c r="C14" s="17">
        <v>6</v>
      </c>
      <c r="D14" s="17">
        <v>0</v>
      </c>
      <c r="E14" s="17">
        <v>0</v>
      </c>
      <c r="F14" s="17">
        <v>12</v>
      </c>
      <c r="G14" s="17">
        <v>0</v>
      </c>
      <c r="H14" s="17">
        <v>1</v>
      </c>
      <c r="I14" s="17">
        <v>1</v>
      </c>
      <c r="J14" s="17">
        <v>0</v>
      </c>
      <c r="K14" s="17">
        <v>0</v>
      </c>
      <c r="L14" s="17">
        <v>0</v>
      </c>
      <c r="M14" s="17">
        <v>12</v>
      </c>
      <c r="N14" s="10">
        <f>(VLOOKUP(A14,Games!$A$2:$D$150,3,FALSE))</f>
        <v>0</v>
      </c>
      <c r="O14" s="10">
        <f>VLOOKUP(A14,Games!$A$2:$D$150,4,FALSE)</f>
        <v>1</v>
      </c>
      <c r="P14" s="11">
        <f t="shared" ref="P14" si="9">(R14-S14)/B14</f>
        <v>26</v>
      </c>
      <c r="R14" s="24">
        <f t="shared" ref="R14" si="10">SUM(M14,I14,H14,G14,F14)</f>
        <v>26</v>
      </c>
      <c r="S14" s="24">
        <f t="shared" ref="S14" si="11">SUM((J14*2),(K14*3),(L14*4))</f>
        <v>0</v>
      </c>
      <c r="T14" s="24" t="str">
        <f>IFERROR(VLOOKUP(A14,Games!$I$2:$I$246,1,FALSE)," ")</f>
        <v xml:space="preserve"> </v>
      </c>
    </row>
    <row r="15" spans="1:20" x14ac:dyDescent="0.25">
      <c r="A15" s="9" t="s">
        <v>408</v>
      </c>
      <c r="B15" s="17">
        <v>1</v>
      </c>
      <c r="C15" s="17">
        <v>2</v>
      </c>
      <c r="D15" s="17">
        <v>0</v>
      </c>
      <c r="E15" s="17">
        <v>2</v>
      </c>
      <c r="F15" s="17">
        <v>11</v>
      </c>
      <c r="G15" s="17">
        <v>3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6</v>
      </c>
      <c r="N15" s="10">
        <f>(VLOOKUP(A15,Games!$A$2:$D$150,3,FALSE))</f>
        <v>0</v>
      </c>
      <c r="O15" s="10">
        <f>VLOOKUP(A15,Games!$A$2:$D$150,4,FALSE)</f>
        <v>1</v>
      </c>
      <c r="P15" s="11">
        <f t="shared" ref="P15" si="12">(R15-S15)/B15</f>
        <v>20</v>
      </c>
      <c r="R15" s="24">
        <f t="shared" ref="R15" si="13">SUM(M15,I15,H15,G15,F15)</f>
        <v>20</v>
      </c>
      <c r="S15" s="24">
        <f t="shared" ref="S15" si="14">SUM((J15*2),(K15*3),(L15*4))</f>
        <v>0</v>
      </c>
      <c r="T15" s="24" t="str">
        <f>IFERROR(VLOOKUP(A15,Games!$I$2:$I$246,1,FALSE)," ")</f>
        <v xml:space="preserve"> </v>
      </c>
    </row>
    <row r="16" spans="1:20" x14ac:dyDescent="0.25">
      <c r="A16" s="9" t="s">
        <v>417</v>
      </c>
      <c r="B16" s="17">
        <v>2</v>
      </c>
      <c r="C16" s="17">
        <v>2</v>
      </c>
      <c r="D16" s="17">
        <v>1</v>
      </c>
      <c r="E16" s="17">
        <v>0</v>
      </c>
      <c r="F16" s="17">
        <v>2</v>
      </c>
      <c r="G16" s="17">
        <v>0</v>
      </c>
      <c r="H16" s="17">
        <v>1</v>
      </c>
      <c r="I16" s="17">
        <v>0</v>
      </c>
      <c r="J16" s="17">
        <v>1</v>
      </c>
      <c r="K16" s="17">
        <v>0</v>
      </c>
      <c r="L16" s="17">
        <v>0</v>
      </c>
      <c r="M16" s="17">
        <v>7</v>
      </c>
      <c r="N16" s="10">
        <f>(VLOOKUP(A16,Games!$A$2:$D$150,3,FALSE))</f>
        <v>0</v>
      </c>
      <c r="O16" s="10">
        <f>VLOOKUP(A16,Games!$A$2:$D$150,4,FALSE)</f>
        <v>2</v>
      </c>
      <c r="P16" s="11">
        <f t="shared" ref="P16" si="15">(R16-S16)/B16</f>
        <v>4</v>
      </c>
      <c r="R16" s="24">
        <f t="shared" ref="R16" si="16">SUM(M16,I16,H16,G16,F16)</f>
        <v>10</v>
      </c>
      <c r="S16" s="24">
        <f t="shared" ref="S16" si="17">SUM((J16*2),(K16*3),(L16*4))</f>
        <v>2</v>
      </c>
      <c r="T16" s="24" t="str">
        <f>IFERROR(VLOOKUP(A16,Games!$I$2:$I$246,1,FALSE)," ")</f>
        <v xml:space="preserve"> </v>
      </c>
    </row>
    <row r="17" spans="1:20" x14ac:dyDescent="0.25">
      <c r="A17" s="9" t="s">
        <v>420</v>
      </c>
      <c r="B17" s="17">
        <v>1</v>
      </c>
      <c r="C17" s="17">
        <v>0</v>
      </c>
      <c r="D17" s="17">
        <v>1</v>
      </c>
      <c r="E17" s="17">
        <v>0</v>
      </c>
      <c r="F17" s="17">
        <v>1</v>
      </c>
      <c r="G17" s="17">
        <v>1</v>
      </c>
      <c r="H17" s="17">
        <v>0</v>
      </c>
      <c r="I17" s="17">
        <v>0</v>
      </c>
      <c r="J17" s="17">
        <v>1</v>
      </c>
      <c r="K17" s="17">
        <v>0</v>
      </c>
      <c r="L17" s="17">
        <v>0</v>
      </c>
      <c r="M17" s="17">
        <v>3</v>
      </c>
      <c r="N17" s="10">
        <f>(VLOOKUP(A17,Games!$A$2:$D$150,3,FALSE))</f>
        <v>0</v>
      </c>
      <c r="O17" s="10">
        <f>VLOOKUP(A17,Games!$A$2:$D$150,4,FALSE)</f>
        <v>1</v>
      </c>
      <c r="P17" s="11">
        <f t="shared" ref="P17" si="18">(R17-S17)/B17</f>
        <v>3</v>
      </c>
      <c r="R17" s="24">
        <f t="shared" ref="R17" si="19">SUM(M17,I17,H17,G17,F17)</f>
        <v>5</v>
      </c>
      <c r="S17" s="24">
        <f t="shared" ref="S17" si="20">SUM((J17*2),(K17*3),(L17*4))</f>
        <v>2</v>
      </c>
      <c r="T17" s="24" t="str">
        <f>IFERROR(VLOOKUP(A17,Games!$I$2:$I$246,1,FALSE)," ")</f>
        <v xml:space="preserve"> </v>
      </c>
    </row>
    <row r="18" spans="1:20" x14ac:dyDescent="0.25">
      <c r="A18" s="9" t="s">
        <v>423</v>
      </c>
      <c r="B18" s="17">
        <v>1</v>
      </c>
      <c r="C18" s="17">
        <v>0</v>
      </c>
      <c r="D18" s="17">
        <v>1</v>
      </c>
      <c r="E18" s="17">
        <v>0</v>
      </c>
      <c r="F18" s="17">
        <v>4</v>
      </c>
      <c r="G18" s="17">
        <v>0</v>
      </c>
      <c r="H18" s="17">
        <v>1</v>
      </c>
      <c r="I18" s="17">
        <v>0</v>
      </c>
      <c r="J18" s="17">
        <v>1</v>
      </c>
      <c r="K18" s="17">
        <v>0</v>
      </c>
      <c r="L18" s="17">
        <v>0</v>
      </c>
      <c r="M18" s="17">
        <v>3</v>
      </c>
      <c r="N18" s="10">
        <f>(VLOOKUP(A18,Games!$A$2:$D$150,3,FALSE))</f>
        <v>0</v>
      </c>
      <c r="O18" s="10">
        <f>VLOOKUP(A18,Games!$A$2:$D$150,4,FALSE)</f>
        <v>1</v>
      </c>
      <c r="P18" s="11">
        <f t="shared" ref="P18" si="21">(R18-S18)/B18</f>
        <v>6</v>
      </c>
      <c r="R18" s="24">
        <f t="shared" ref="R18" si="22">SUM(M18,I18,H18,G18,F18)</f>
        <v>8</v>
      </c>
      <c r="S18" s="24">
        <f t="shared" ref="S18" si="23">SUM((J18*2),(K18*3),(L18*4))</f>
        <v>2</v>
      </c>
      <c r="T18" s="24" t="str">
        <f>IFERROR(VLOOKUP(A18,Games!$I$2:$I$246,1,FALSE)," ")</f>
        <v xml:space="preserve"> </v>
      </c>
    </row>
    <row r="19" spans="1:20" x14ac:dyDescent="0.25">
      <c r="A19" s="41" t="s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20" x14ac:dyDescent="0.25">
      <c r="A20" s="56" t="s">
        <v>45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20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7" t="s">
        <v>4</v>
      </c>
      <c r="F21" s="17" t="s">
        <v>5</v>
      </c>
      <c r="G21" s="17" t="s">
        <v>6</v>
      </c>
      <c r="H21" s="17" t="s">
        <v>7</v>
      </c>
      <c r="I21" s="17" t="s">
        <v>8</v>
      </c>
      <c r="J21" s="17" t="s">
        <v>9</v>
      </c>
      <c r="K21" s="17" t="s">
        <v>10</v>
      </c>
      <c r="L21" s="17" t="s">
        <v>11</v>
      </c>
      <c r="M21" s="17" t="s">
        <v>12</v>
      </c>
    </row>
    <row r="22" spans="1:20" x14ac:dyDescent="0.25">
      <c r="A22" s="9" t="str">
        <f t="shared" ref="A22:A36" si="24">IF(A4=""," ",A4)</f>
        <v>Anwar Arif</v>
      </c>
      <c r="B22" s="10"/>
      <c r="C22" s="11">
        <f t="shared" ref="C22:M22" si="25">IF(ISNUMBER($B4),C4/$B4," ")</f>
        <v>1.3928571428571428</v>
      </c>
      <c r="D22" s="11">
        <f t="shared" si="25"/>
        <v>1.5714285714285714</v>
      </c>
      <c r="E22" s="11">
        <f t="shared" si="25"/>
        <v>0.9642857142857143</v>
      </c>
      <c r="F22" s="11">
        <f t="shared" si="25"/>
        <v>3.75</v>
      </c>
      <c r="G22" s="11">
        <f t="shared" si="25"/>
        <v>2.4642857142857144</v>
      </c>
      <c r="H22" s="11">
        <f t="shared" si="25"/>
        <v>0.8214285714285714</v>
      </c>
      <c r="I22" s="11">
        <f t="shared" si="25"/>
        <v>0.17857142857142858</v>
      </c>
      <c r="J22" s="11">
        <f t="shared" si="25"/>
        <v>0.8214285714285714</v>
      </c>
      <c r="K22" s="11">
        <f t="shared" si="25"/>
        <v>0</v>
      </c>
      <c r="L22" s="11">
        <f t="shared" si="25"/>
        <v>0</v>
      </c>
      <c r="M22" s="11">
        <f t="shared" si="25"/>
        <v>8.4642857142857135</v>
      </c>
    </row>
    <row r="23" spans="1:20" x14ac:dyDescent="0.25">
      <c r="A23" s="9" t="str">
        <f t="shared" si="24"/>
        <v>Brodie Peek</v>
      </c>
      <c r="B23" s="10"/>
      <c r="C23" s="11">
        <f t="shared" ref="C23:M23" si="26">IF(ISNUMBER($B5),C5/$B5," ")</f>
        <v>0.33333333333333331</v>
      </c>
      <c r="D23" s="11">
        <f t="shared" si="26"/>
        <v>0.375</v>
      </c>
      <c r="E23" s="11">
        <f t="shared" si="26"/>
        <v>0</v>
      </c>
      <c r="F23" s="11">
        <f t="shared" si="26"/>
        <v>3.9166666666666665</v>
      </c>
      <c r="G23" s="11">
        <f t="shared" si="26"/>
        <v>1.375</v>
      </c>
      <c r="H23" s="11">
        <f t="shared" si="26"/>
        <v>1</v>
      </c>
      <c r="I23" s="11">
        <f t="shared" si="26"/>
        <v>0.70833333333333337</v>
      </c>
      <c r="J23" s="11">
        <f t="shared" si="26"/>
        <v>0.83333333333333337</v>
      </c>
      <c r="K23" s="11">
        <f t="shared" si="26"/>
        <v>0</v>
      </c>
      <c r="L23" s="11">
        <f t="shared" si="26"/>
        <v>0</v>
      </c>
      <c r="M23" s="11">
        <f t="shared" si="26"/>
        <v>1.7916666666666667</v>
      </c>
    </row>
    <row r="24" spans="1:20" x14ac:dyDescent="0.25">
      <c r="A24" s="9" t="str">
        <f t="shared" si="24"/>
        <v>Cody Denham</v>
      </c>
      <c r="B24" s="10"/>
      <c r="C24" s="11">
        <f t="shared" ref="C24:M24" si="27">IF(ISNUMBER($B6),C6/$B6," ")</f>
        <v>3</v>
      </c>
      <c r="D24" s="11">
        <f t="shared" si="27"/>
        <v>0</v>
      </c>
      <c r="E24" s="11">
        <f t="shared" si="27"/>
        <v>0</v>
      </c>
      <c r="F24" s="11">
        <f t="shared" si="27"/>
        <v>13</v>
      </c>
      <c r="G24" s="11">
        <f t="shared" si="27"/>
        <v>0</v>
      </c>
      <c r="H24" s="11">
        <f t="shared" si="27"/>
        <v>0</v>
      </c>
      <c r="I24" s="11">
        <f t="shared" si="27"/>
        <v>0</v>
      </c>
      <c r="J24" s="11">
        <f t="shared" si="27"/>
        <v>0</v>
      </c>
      <c r="K24" s="11">
        <f t="shared" si="27"/>
        <v>0</v>
      </c>
      <c r="L24" s="11">
        <f t="shared" si="27"/>
        <v>0</v>
      </c>
      <c r="M24" s="11">
        <f t="shared" si="27"/>
        <v>6</v>
      </c>
    </row>
    <row r="25" spans="1:20" x14ac:dyDescent="0.25">
      <c r="A25" s="9" t="str">
        <f t="shared" si="24"/>
        <v>Connor Stien</v>
      </c>
      <c r="B25" s="10"/>
      <c r="C25" s="11">
        <f t="shared" ref="C25:M25" si="28">IF(ISNUMBER($B7),C7/$B7," ")</f>
        <v>3.1304347826086958</v>
      </c>
      <c r="D25" s="11">
        <f t="shared" si="28"/>
        <v>0.95652173913043481</v>
      </c>
      <c r="E25" s="11">
        <f t="shared" si="28"/>
        <v>0.65217391304347827</v>
      </c>
      <c r="F25" s="11">
        <f t="shared" si="28"/>
        <v>4.6956521739130439</v>
      </c>
      <c r="G25" s="11">
        <f t="shared" si="28"/>
        <v>1.5217391304347827</v>
      </c>
      <c r="H25" s="11">
        <f t="shared" si="28"/>
        <v>1.4782608695652173</v>
      </c>
      <c r="I25" s="11">
        <f t="shared" si="28"/>
        <v>0.21739130434782608</v>
      </c>
      <c r="J25" s="11">
        <f t="shared" si="28"/>
        <v>1.173913043478261</v>
      </c>
      <c r="K25" s="11">
        <f t="shared" si="28"/>
        <v>8.6956521739130432E-2</v>
      </c>
      <c r="L25" s="11">
        <f t="shared" si="28"/>
        <v>0</v>
      </c>
      <c r="M25" s="11">
        <f t="shared" si="28"/>
        <v>9.7826086956521738</v>
      </c>
    </row>
    <row r="26" spans="1:20" x14ac:dyDescent="0.25">
      <c r="A26" s="9" t="str">
        <f t="shared" si="24"/>
        <v>Jacob McCarthy</v>
      </c>
      <c r="B26" s="10"/>
      <c r="C26" s="11">
        <f t="shared" ref="C26:M26" si="29">IF(ISNUMBER($B8),C8/$B8," ")</f>
        <v>1.3809523809523809</v>
      </c>
      <c r="D26" s="11">
        <f t="shared" si="29"/>
        <v>9.5238095238095233E-2</v>
      </c>
      <c r="E26" s="11">
        <f t="shared" si="29"/>
        <v>0.38095238095238093</v>
      </c>
      <c r="F26" s="11">
        <f t="shared" si="29"/>
        <v>6.3809523809523814</v>
      </c>
      <c r="G26" s="11">
        <f t="shared" si="29"/>
        <v>1.2857142857142858</v>
      </c>
      <c r="H26" s="11">
        <f t="shared" si="29"/>
        <v>1.1428571428571428</v>
      </c>
      <c r="I26" s="11">
        <f t="shared" si="29"/>
        <v>0.19047619047619047</v>
      </c>
      <c r="J26" s="11">
        <f t="shared" si="29"/>
        <v>1.4285714285714286</v>
      </c>
      <c r="K26" s="11">
        <f t="shared" si="29"/>
        <v>0</v>
      </c>
      <c r="L26" s="11">
        <f t="shared" si="29"/>
        <v>0</v>
      </c>
      <c r="M26" s="11">
        <f t="shared" si="29"/>
        <v>3.4285714285714284</v>
      </c>
    </row>
    <row r="27" spans="1:20" x14ac:dyDescent="0.25">
      <c r="A27" s="9" t="str">
        <f t="shared" si="24"/>
        <v>Jake Lauritz</v>
      </c>
      <c r="B27" s="10"/>
      <c r="C27" s="11">
        <f t="shared" ref="C27:M27" si="30">IF(ISNUMBER($B9),C9/$B9," ")</f>
        <v>5.125</v>
      </c>
      <c r="D27" s="11">
        <f t="shared" si="30"/>
        <v>0.41666666666666669</v>
      </c>
      <c r="E27" s="11">
        <f t="shared" si="30"/>
        <v>2.0833333333333335</v>
      </c>
      <c r="F27" s="11">
        <f t="shared" si="30"/>
        <v>8.375</v>
      </c>
      <c r="G27" s="11">
        <f t="shared" si="30"/>
        <v>1.875</v>
      </c>
      <c r="H27" s="11">
        <f t="shared" si="30"/>
        <v>1.75</v>
      </c>
      <c r="I27" s="11">
        <f t="shared" si="30"/>
        <v>0.875</v>
      </c>
      <c r="J27" s="11">
        <f t="shared" si="30"/>
        <v>1.0416666666666667</v>
      </c>
      <c r="K27" s="11">
        <f t="shared" si="30"/>
        <v>4.1666666666666664E-2</v>
      </c>
      <c r="L27" s="11">
        <f t="shared" si="30"/>
        <v>0</v>
      </c>
      <c r="M27" s="11">
        <f t="shared" si="30"/>
        <v>13.583333333333334</v>
      </c>
    </row>
    <row r="28" spans="1:20" x14ac:dyDescent="0.25">
      <c r="A28" s="9" t="str">
        <f t="shared" si="24"/>
        <v>Lachlan Macalister</v>
      </c>
      <c r="B28" s="10"/>
      <c r="C28" s="11">
        <f t="shared" ref="C28:M28" si="31">IF(ISNUMBER($B10),C10/$B10," ")</f>
        <v>2.4</v>
      </c>
      <c r="D28" s="11">
        <f t="shared" si="31"/>
        <v>0</v>
      </c>
      <c r="E28" s="11">
        <f t="shared" si="31"/>
        <v>0.4</v>
      </c>
      <c r="F28" s="11">
        <f t="shared" si="31"/>
        <v>10.866666666666667</v>
      </c>
      <c r="G28" s="11">
        <f t="shared" si="31"/>
        <v>0.4</v>
      </c>
      <c r="H28" s="11">
        <f t="shared" si="31"/>
        <v>1</v>
      </c>
      <c r="I28" s="11">
        <f t="shared" si="31"/>
        <v>1.9333333333333333</v>
      </c>
      <c r="J28" s="11">
        <f t="shared" si="31"/>
        <v>1.4666666666666666</v>
      </c>
      <c r="K28" s="11">
        <f t="shared" si="31"/>
        <v>0</v>
      </c>
      <c r="L28" s="11">
        <f t="shared" si="31"/>
        <v>0</v>
      </c>
      <c r="M28" s="11">
        <f t="shared" si="31"/>
        <v>5.2</v>
      </c>
    </row>
    <row r="29" spans="1:20" x14ac:dyDescent="0.25">
      <c r="A29" s="9" t="str">
        <f t="shared" si="24"/>
        <v>Nicholas Biddle</v>
      </c>
      <c r="B29" s="10"/>
      <c r="C29" s="11">
        <f t="shared" ref="C29:M29" si="32">IF(ISNUMBER($B11),C11/$B11," ")</f>
        <v>0.83333333333333337</v>
      </c>
      <c r="D29" s="11">
        <f t="shared" si="32"/>
        <v>8.3333333333333329E-2</v>
      </c>
      <c r="E29" s="11">
        <f t="shared" si="32"/>
        <v>8.3333333333333329E-2</v>
      </c>
      <c r="F29" s="11">
        <f t="shared" si="32"/>
        <v>6.333333333333333</v>
      </c>
      <c r="G29" s="11">
        <f t="shared" si="32"/>
        <v>1.25</v>
      </c>
      <c r="H29" s="11">
        <f t="shared" si="32"/>
        <v>0.91666666666666663</v>
      </c>
      <c r="I29" s="11">
        <f t="shared" si="32"/>
        <v>0.66666666666666663</v>
      </c>
      <c r="J29" s="11">
        <f t="shared" si="32"/>
        <v>1.6666666666666667</v>
      </c>
      <c r="K29" s="11">
        <f t="shared" si="32"/>
        <v>0</v>
      </c>
      <c r="L29" s="11">
        <f t="shared" si="32"/>
        <v>0</v>
      </c>
      <c r="M29" s="11">
        <f t="shared" si="32"/>
        <v>2</v>
      </c>
    </row>
    <row r="30" spans="1:20" x14ac:dyDescent="0.25">
      <c r="A30" s="9" t="str">
        <f t="shared" si="24"/>
        <v>Phillip Jonas</v>
      </c>
      <c r="B30" s="10"/>
      <c r="C30" s="11">
        <f t="shared" ref="C30:M30" si="33">IF(ISNUMBER($B12),C12/$B12," ")</f>
        <v>0.75</v>
      </c>
      <c r="D30" s="11">
        <f t="shared" si="33"/>
        <v>0.125</v>
      </c>
      <c r="E30" s="11">
        <f t="shared" si="33"/>
        <v>4.1666666666666664E-2</v>
      </c>
      <c r="F30" s="11">
        <f t="shared" si="33"/>
        <v>4.083333333333333</v>
      </c>
      <c r="G30" s="11">
        <f t="shared" si="33"/>
        <v>1.7083333333333333</v>
      </c>
      <c r="H30" s="11">
        <f t="shared" si="33"/>
        <v>0.5</v>
      </c>
      <c r="I30" s="11">
        <f t="shared" si="33"/>
        <v>0.33333333333333331</v>
      </c>
      <c r="J30" s="11">
        <f t="shared" si="33"/>
        <v>1.2083333333333333</v>
      </c>
      <c r="K30" s="11">
        <f t="shared" si="33"/>
        <v>0</v>
      </c>
      <c r="L30" s="11">
        <f t="shared" si="33"/>
        <v>0</v>
      </c>
      <c r="M30" s="11">
        <f t="shared" si="33"/>
        <v>1.9166666666666667</v>
      </c>
    </row>
    <row r="31" spans="1:20" x14ac:dyDescent="0.25">
      <c r="A31" s="9" t="str">
        <f t="shared" si="24"/>
        <v>Sam Richardson</v>
      </c>
      <c r="B31" s="17"/>
      <c r="C31" s="11">
        <f t="shared" ref="C31:M31" si="34">IF(ISNUMBER($B13),C13/$B13," ")</f>
        <v>1.8125</v>
      </c>
      <c r="D31" s="11">
        <f t="shared" si="34"/>
        <v>1.5625</v>
      </c>
      <c r="E31" s="11">
        <f t="shared" si="34"/>
        <v>0.5625</v>
      </c>
      <c r="F31" s="11">
        <f t="shared" si="34"/>
        <v>3.5625</v>
      </c>
      <c r="G31" s="11">
        <f t="shared" si="34"/>
        <v>1</v>
      </c>
      <c r="H31" s="11">
        <f t="shared" si="34"/>
        <v>1.1875</v>
      </c>
      <c r="I31" s="11">
        <f t="shared" si="34"/>
        <v>0.625</v>
      </c>
      <c r="J31" s="11">
        <f t="shared" si="34"/>
        <v>1.3125</v>
      </c>
      <c r="K31" s="11">
        <f t="shared" si="34"/>
        <v>0</v>
      </c>
      <c r="L31" s="11">
        <f t="shared" si="34"/>
        <v>0</v>
      </c>
      <c r="M31" s="11">
        <f t="shared" si="34"/>
        <v>8.875</v>
      </c>
    </row>
    <row r="32" spans="1:20" x14ac:dyDescent="0.25">
      <c r="A32" s="9" t="str">
        <f t="shared" si="24"/>
        <v>Luke Kilkeary</v>
      </c>
      <c r="B32" s="17"/>
      <c r="C32" s="11">
        <f t="shared" ref="C32:M32" si="35">IF(ISNUMBER($B14),C14/$B14," ")</f>
        <v>6</v>
      </c>
      <c r="D32" s="11">
        <f t="shared" si="35"/>
        <v>0</v>
      </c>
      <c r="E32" s="11">
        <f t="shared" si="35"/>
        <v>0</v>
      </c>
      <c r="F32" s="11">
        <f t="shared" si="35"/>
        <v>12</v>
      </c>
      <c r="G32" s="11">
        <f t="shared" si="35"/>
        <v>0</v>
      </c>
      <c r="H32" s="11">
        <f t="shared" si="35"/>
        <v>1</v>
      </c>
      <c r="I32" s="11">
        <f t="shared" si="35"/>
        <v>1</v>
      </c>
      <c r="J32" s="11">
        <f t="shared" si="35"/>
        <v>0</v>
      </c>
      <c r="K32" s="11">
        <f t="shared" si="35"/>
        <v>0</v>
      </c>
      <c r="L32" s="11">
        <f t="shared" si="35"/>
        <v>0</v>
      </c>
      <c r="M32" s="11">
        <f t="shared" si="35"/>
        <v>12</v>
      </c>
    </row>
    <row r="33" spans="1:13" x14ac:dyDescent="0.25">
      <c r="A33" s="9" t="str">
        <f t="shared" si="24"/>
        <v>Brad Stephens</v>
      </c>
      <c r="B33" s="17"/>
      <c r="C33" s="11">
        <f t="shared" ref="C33:M36" si="36">IF(ISNUMBER($B15),C15/$B15," ")</f>
        <v>2</v>
      </c>
      <c r="D33" s="11">
        <f t="shared" si="36"/>
        <v>0</v>
      </c>
      <c r="E33" s="11">
        <f t="shared" si="36"/>
        <v>2</v>
      </c>
      <c r="F33" s="11">
        <f t="shared" si="36"/>
        <v>11</v>
      </c>
      <c r="G33" s="11">
        <f t="shared" si="36"/>
        <v>3</v>
      </c>
      <c r="H33" s="11">
        <f t="shared" si="36"/>
        <v>0</v>
      </c>
      <c r="I33" s="11">
        <f t="shared" si="36"/>
        <v>0</v>
      </c>
      <c r="J33" s="11">
        <f t="shared" si="36"/>
        <v>0</v>
      </c>
      <c r="K33" s="11">
        <f t="shared" si="36"/>
        <v>0</v>
      </c>
      <c r="L33" s="11">
        <f t="shared" si="36"/>
        <v>0</v>
      </c>
      <c r="M33" s="11">
        <f t="shared" si="36"/>
        <v>6</v>
      </c>
    </row>
    <row r="34" spans="1:13" x14ac:dyDescent="0.25">
      <c r="A34" s="9" t="str">
        <f t="shared" si="24"/>
        <v>Bailey Jonas</v>
      </c>
      <c r="B34" s="17"/>
      <c r="C34" s="11">
        <f t="shared" si="36"/>
        <v>1</v>
      </c>
      <c r="D34" s="11">
        <f t="shared" si="36"/>
        <v>0.5</v>
      </c>
      <c r="E34" s="11">
        <f t="shared" si="36"/>
        <v>0</v>
      </c>
      <c r="F34" s="11">
        <f t="shared" si="36"/>
        <v>1</v>
      </c>
      <c r="G34" s="11">
        <f t="shared" si="36"/>
        <v>0</v>
      </c>
      <c r="H34" s="11">
        <f t="shared" si="36"/>
        <v>0.5</v>
      </c>
      <c r="I34" s="11">
        <f t="shared" si="36"/>
        <v>0</v>
      </c>
      <c r="J34" s="11">
        <f t="shared" si="36"/>
        <v>0.5</v>
      </c>
      <c r="K34" s="11">
        <f t="shared" si="36"/>
        <v>0</v>
      </c>
      <c r="L34" s="11">
        <f t="shared" si="36"/>
        <v>0</v>
      </c>
      <c r="M34" s="11">
        <f t="shared" si="36"/>
        <v>3.5</v>
      </c>
    </row>
    <row r="35" spans="1:13" x14ac:dyDescent="0.25">
      <c r="A35" s="9" t="str">
        <f t="shared" si="24"/>
        <v>Ishan Biddle</v>
      </c>
      <c r="B35" s="17"/>
      <c r="C35" s="11">
        <f t="shared" si="36"/>
        <v>0</v>
      </c>
      <c r="D35" s="11">
        <f t="shared" si="36"/>
        <v>1</v>
      </c>
      <c r="E35" s="11">
        <f t="shared" si="36"/>
        <v>0</v>
      </c>
      <c r="F35" s="11">
        <f t="shared" si="36"/>
        <v>1</v>
      </c>
      <c r="G35" s="11">
        <f t="shared" si="36"/>
        <v>1</v>
      </c>
      <c r="H35" s="11">
        <f t="shared" si="36"/>
        <v>0</v>
      </c>
      <c r="I35" s="11">
        <f t="shared" si="36"/>
        <v>0</v>
      </c>
      <c r="J35" s="11">
        <f t="shared" si="36"/>
        <v>1</v>
      </c>
      <c r="K35" s="11">
        <f t="shared" si="36"/>
        <v>0</v>
      </c>
      <c r="L35" s="11">
        <f t="shared" si="36"/>
        <v>0</v>
      </c>
      <c r="M35" s="11">
        <f t="shared" si="36"/>
        <v>3</v>
      </c>
    </row>
    <row r="36" spans="1:13" x14ac:dyDescent="0.25">
      <c r="A36" s="9" t="str">
        <f t="shared" si="24"/>
        <v>Liam Hall</v>
      </c>
      <c r="B36" s="17"/>
      <c r="C36" s="11">
        <f t="shared" si="36"/>
        <v>0</v>
      </c>
      <c r="D36" s="11">
        <f t="shared" si="36"/>
        <v>1</v>
      </c>
      <c r="E36" s="11">
        <f t="shared" si="36"/>
        <v>0</v>
      </c>
      <c r="F36" s="11">
        <f t="shared" si="36"/>
        <v>4</v>
      </c>
      <c r="G36" s="11">
        <f t="shared" si="36"/>
        <v>0</v>
      </c>
      <c r="H36" s="11">
        <f t="shared" si="36"/>
        <v>1</v>
      </c>
      <c r="I36" s="11">
        <f t="shared" si="36"/>
        <v>0</v>
      </c>
      <c r="J36" s="11">
        <f t="shared" si="36"/>
        <v>1</v>
      </c>
      <c r="K36" s="11">
        <f t="shared" si="36"/>
        <v>0</v>
      </c>
      <c r="L36" s="11">
        <f t="shared" si="36"/>
        <v>0</v>
      </c>
      <c r="M36" s="11">
        <f t="shared" si="36"/>
        <v>3</v>
      </c>
    </row>
  </sheetData>
  <mergeCells count="3">
    <mergeCell ref="A19:M19"/>
    <mergeCell ref="A20:M20"/>
    <mergeCell ref="A2:P2"/>
  </mergeCells>
  <conditionalFormatting sqref="A14:A15">
    <cfRule type="expression" dxfId="28" priority="6">
      <formula>O14&gt;12</formula>
    </cfRule>
  </conditionalFormatting>
  <conditionalFormatting sqref="A4:A13">
    <cfRule type="expression" dxfId="27" priority="5">
      <formula>O4&gt;12</formula>
    </cfRule>
  </conditionalFormatting>
  <conditionalFormatting sqref="A4:A13">
    <cfRule type="expression" dxfId="26" priority="4">
      <formula>EXACT(A4,T4)</formula>
    </cfRule>
  </conditionalFormatting>
  <conditionalFormatting sqref="A16">
    <cfRule type="expression" dxfId="25" priority="3">
      <formula>O16&gt;12</formula>
    </cfRule>
  </conditionalFormatting>
  <conditionalFormatting sqref="A17">
    <cfRule type="expression" dxfId="24" priority="2">
      <formula>O17&gt;12</formula>
    </cfRule>
  </conditionalFormatting>
  <conditionalFormatting sqref="A18">
    <cfRule type="expression" dxfId="23" priority="1">
      <formula>O18&gt;12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Top 15</vt:lpstr>
      <vt:lpstr>Leaders</vt:lpstr>
      <vt:lpstr>All4Show</vt:lpstr>
      <vt:lpstr>Baitong Ballers</vt:lpstr>
      <vt:lpstr>Owls 3</vt:lpstr>
      <vt:lpstr>Dunkin' Donuts</vt:lpstr>
      <vt:lpstr>Raiders</vt:lpstr>
      <vt:lpstr>Robo Pandas</vt:lpstr>
      <vt:lpstr>Stallions</vt:lpstr>
      <vt:lpstr>The Revolution</vt:lpstr>
      <vt:lpstr>Thunder</vt:lpstr>
      <vt:lpstr>WaterMalones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Stuart Faunt</cp:lastModifiedBy>
  <dcterms:created xsi:type="dcterms:W3CDTF">2017-06-13T01:25:40Z</dcterms:created>
  <dcterms:modified xsi:type="dcterms:W3CDTF">2022-10-16T23:48:25Z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877481-9e35-4b68-b667-876a73c6db41_Enabled">
    <vt:lpwstr>true</vt:lpwstr>
  </property>
  <property fmtid="{D5CDD505-2E9C-101B-9397-08002B2CF9AE}" pid="3" name="MSIP_Label_5f877481-9e35-4b68-b667-876a73c6db41_SetDate">
    <vt:lpwstr>2022-04-13T00:25:23Z</vt:lpwstr>
  </property>
  <property fmtid="{D5CDD505-2E9C-101B-9397-08002B2CF9AE}" pid="4" name="MSIP_Label_5f877481-9e35-4b68-b667-876a73c6db41_Method">
    <vt:lpwstr>Privileged</vt:lpwstr>
  </property>
  <property fmtid="{D5CDD505-2E9C-101B-9397-08002B2CF9AE}" pid="5" name="MSIP_Label_5f877481-9e35-4b68-b667-876a73c6db41_Name">
    <vt:lpwstr>5f877481-9e35-4b68-b667-876a73c6db41</vt:lpwstr>
  </property>
  <property fmtid="{D5CDD505-2E9C-101B-9397-08002B2CF9AE}" pid="6" name="MSIP_Label_5f877481-9e35-4b68-b667-876a73c6db41_SiteId">
    <vt:lpwstr>dd0cfd15-4558-4b12-8bad-ea26984fc417</vt:lpwstr>
  </property>
  <property fmtid="{D5CDD505-2E9C-101B-9397-08002B2CF9AE}" pid="7" name="MSIP_Label_5f877481-9e35-4b68-b667-876a73c6db41_ActionId">
    <vt:lpwstr>38e0e3a8-478f-4c5f-8aba-2db8c65bbe56</vt:lpwstr>
  </property>
  <property fmtid="{D5CDD505-2E9C-101B-9397-08002B2CF9AE}" pid="8" name="MSIP_Label_5f877481-9e35-4b68-b667-876a73c6db41_ContentBits">
    <vt:lpwstr>0</vt:lpwstr>
  </property>
</Properties>
</file>