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education_gov_au/Documents/Desktop/CPL/Weekly Stats/"/>
    </mc:Choice>
  </mc:AlternateContent>
  <xr:revisionPtr revIDLastSave="4" documentId="8_{216A1AF3-6152-472B-A47B-8BAF5D745FB1}" xr6:coauthVersionLast="47" xr6:coauthVersionMax="47" xr10:uidLastSave="{181C1D4C-8B68-41D1-9AA0-684C3991AC4F}"/>
  <bookViews>
    <workbookView xWindow="-120" yWindow="-120" windowWidth="29040" windowHeight="15840" xr2:uid="{00000000-000D-0000-FFFF-FFFF00000000}"/>
  </bookViews>
  <sheets>
    <sheet name="Top 15" sheetId="3" r:id="rId1"/>
    <sheet name="Leaders" sheetId="12" r:id="rId2"/>
    <sheet name="AKOM" sheetId="2" r:id="rId3"/>
    <sheet name="Beavers" sheetId="5" r:id="rId4"/>
    <sheet name="Brownies" sheetId="6" r:id="rId5"/>
    <sheet name="Chicken Dinners" sheetId="15" r:id="rId6"/>
    <sheet name="Funguys" sheetId="7" r:id="rId7"/>
    <sheet name="Hornets" sheetId="9" r:id="rId8"/>
    <sheet name="Owls 2" sheetId="14" r:id="rId9"/>
    <sheet name="SBU" sheetId="10" r:id="rId10"/>
    <sheet name="Spartans" sheetId="11" r:id="rId11"/>
    <sheet name="Games" sheetId="13" state="hidden" r:id="rId12"/>
  </sheets>
  <definedNames>
    <definedName name="_AMO_UniqueIdentifier" hidden="1">"'37ab0951-19fc-4a2d-96ea-0f7406d2843f'"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6" i="9" l="1"/>
  <c r="C46" i="9"/>
  <c r="D46" i="9"/>
  <c r="E46" i="9"/>
  <c r="F46" i="9"/>
  <c r="G46" i="9"/>
  <c r="H46" i="9"/>
  <c r="I46" i="9"/>
  <c r="J46" i="9"/>
  <c r="K46" i="9"/>
  <c r="L46" i="9"/>
  <c r="M46" i="9"/>
  <c r="A47" i="9"/>
  <c r="C47" i="9"/>
  <c r="D47" i="9"/>
  <c r="E47" i="9"/>
  <c r="F47" i="9"/>
  <c r="G47" i="9"/>
  <c r="H47" i="9"/>
  <c r="I47" i="9"/>
  <c r="J47" i="9"/>
  <c r="K47" i="9"/>
  <c r="L47" i="9"/>
  <c r="M47" i="9"/>
  <c r="N23" i="9"/>
  <c r="O23" i="9"/>
  <c r="R23" i="9"/>
  <c r="P23" i="9" s="1"/>
  <c r="S23" i="9"/>
  <c r="T23" i="9"/>
  <c r="N24" i="9"/>
  <c r="O24" i="9"/>
  <c r="P24" i="9"/>
  <c r="R24" i="9"/>
  <c r="S24" i="9"/>
  <c r="T24" i="9"/>
  <c r="A37" i="2"/>
  <c r="C37" i="2"/>
  <c r="D37" i="2"/>
  <c r="E37" i="2"/>
  <c r="F37" i="2"/>
  <c r="G37" i="2"/>
  <c r="H37" i="2"/>
  <c r="I37" i="2"/>
  <c r="J37" i="2"/>
  <c r="K37" i="2"/>
  <c r="L37" i="2"/>
  <c r="M37" i="2"/>
  <c r="N17" i="2"/>
  <c r="O17" i="2"/>
  <c r="R17" i="2"/>
  <c r="P17" i="2" s="1"/>
  <c r="S17" i="2"/>
  <c r="T17" i="2"/>
  <c r="N18" i="2"/>
  <c r="O18" i="2"/>
  <c r="R18" i="2"/>
  <c r="P18" i="2" s="1"/>
  <c r="S18" i="2"/>
  <c r="T18" i="2"/>
  <c r="A45" i="9"/>
  <c r="C45" i="9"/>
  <c r="D45" i="9"/>
  <c r="E45" i="9"/>
  <c r="F45" i="9"/>
  <c r="G45" i="9"/>
  <c r="H45" i="9"/>
  <c r="I45" i="9"/>
  <c r="J45" i="9"/>
  <c r="K45" i="9"/>
  <c r="L45" i="9"/>
  <c r="M45" i="9"/>
  <c r="N22" i="9"/>
  <c r="O22" i="9"/>
  <c r="R22" i="9"/>
  <c r="P22" i="9" s="1"/>
  <c r="S22" i="9"/>
  <c r="T22" i="9"/>
  <c r="A42" i="5"/>
  <c r="C42" i="5"/>
  <c r="D42" i="5"/>
  <c r="E42" i="5"/>
  <c r="F42" i="5"/>
  <c r="G42" i="5"/>
  <c r="H42" i="5"/>
  <c r="I42" i="5"/>
  <c r="J42" i="5"/>
  <c r="K42" i="5"/>
  <c r="L42" i="5"/>
  <c r="M42" i="5"/>
  <c r="N21" i="5"/>
  <c r="O21" i="5"/>
  <c r="R21" i="5"/>
  <c r="S21" i="5"/>
  <c r="T21" i="5"/>
  <c r="A55" i="7"/>
  <c r="C55" i="7"/>
  <c r="D55" i="7"/>
  <c r="E55" i="7"/>
  <c r="F55" i="7"/>
  <c r="G55" i="7"/>
  <c r="H55" i="7"/>
  <c r="I55" i="7"/>
  <c r="J55" i="7"/>
  <c r="K55" i="7"/>
  <c r="L55" i="7"/>
  <c r="M55" i="7"/>
  <c r="N27" i="7"/>
  <c r="O27" i="7"/>
  <c r="R27" i="7"/>
  <c r="S27" i="7"/>
  <c r="T27" i="7"/>
  <c r="A41" i="5"/>
  <c r="C41" i="5"/>
  <c r="D41" i="5"/>
  <c r="E41" i="5"/>
  <c r="F41" i="5"/>
  <c r="G41" i="5"/>
  <c r="H41" i="5"/>
  <c r="I41" i="5"/>
  <c r="J41" i="5"/>
  <c r="K41" i="5"/>
  <c r="L41" i="5"/>
  <c r="M41" i="5"/>
  <c r="N20" i="5"/>
  <c r="O20" i="5"/>
  <c r="R20" i="5"/>
  <c r="S20" i="5"/>
  <c r="T20" i="5"/>
  <c r="A45" i="14"/>
  <c r="C45" i="14"/>
  <c r="D45" i="14"/>
  <c r="E45" i="14"/>
  <c r="F45" i="14"/>
  <c r="G45" i="14"/>
  <c r="H45" i="14"/>
  <c r="I45" i="14"/>
  <c r="J45" i="14"/>
  <c r="K45" i="14"/>
  <c r="L45" i="14"/>
  <c r="M45" i="14"/>
  <c r="N22" i="14"/>
  <c r="O22" i="14"/>
  <c r="R22" i="14"/>
  <c r="S22" i="14"/>
  <c r="T22" i="14"/>
  <c r="A43" i="10"/>
  <c r="C43" i="10"/>
  <c r="D43" i="10"/>
  <c r="E43" i="10"/>
  <c r="F43" i="10"/>
  <c r="G43" i="10"/>
  <c r="H43" i="10"/>
  <c r="I43" i="10"/>
  <c r="J43" i="10"/>
  <c r="K43" i="10"/>
  <c r="L43" i="10"/>
  <c r="M43" i="10"/>
  <c r="R21" i="10"/>
  <c r="S21" i="10"/>
  <c r="T21" i="10"/>
  <c r="A44" i="14"/>
  <c r="C44" i="14"/>
  <c r="D44" i="14"/>
  <c r="E44" i="14"/>
  <c r="F44" i="14"/>
  <c r="G44" i="14"/>
  <c r="H44" i="14"/>
  <c r="I44" i="14"/>
  <c r="J44" i="14"/>
  <c r="K44" i="14"/>
  <c r="L44" i="14"/>
  <c r="M44" i="14"/>
  <c r="N21" i="14"/>
  <c r="O21" i="14"/>
  <c r="R21" i="14"/>
  <c r="S21" i="14"/>
  <c r="T21" i="14"/>
  <c r="A43" i="14"/>
  <c r="C43" i="14"/>
  <c r="D43" i="14"/>
  <c r="E43" i="14"/>
  <c r="F43" i="14"/>
  <c r="G43" i="14"/>
  <c r="H43" i="14"/>
  <c r="I43" i="14"/>
  <c r="J43" i="14"/>
  <c r="K43" i="14"/>
  <c r="L43" i="14"/>
  <c r="M43" i="14"/>
  <c r="A40" i="14"/>
  <c r="C40" i="14"/>
  <c r="D40" i="14"/>
  <c r="E40" i="14"/>
  <c r="F40" i="14"/>
  <c r="G40" i="14"/>
  <c r="H40" i="14"/>
  <c r="I40" i="14"/>
  <c r="J40" i="14"/>
  <c r="K40" i="14"/>
  <c r="L40" i="14"/>
  <c r="M40" i="14"/>
  <c r="A41" i="14"/>
  <c r="C41" i="14"/>
  <c r="D41" i="14"/>
  <c r="E41" i="14"/>
  <c r="F41" i="14"/>
  <c r="G41" i="14"/>
  <c r="H41" i="14"/>
  <c r="I41" i="14"/>
  <c r="J41" i="14"/>
  <c r="K41" i="14"/>
  <c r="L41" i="14"/>
  <c r="M41" i="14"/>
  <c r="A42" i="14"/>
  <c r="C42" i="14"/>
  <c r="D42" i="14"/>
  <c r="E42" i="14"/>
  <c r="F42" i="14"/>
  <c r="G42" i="14"/>
  <c r="H42" i="14"/>
  <c r="I42" i="14"/>
  <c r="J42" i="14"/>
  <c r="K42" i="14"/>
  <c r="L42" i="14"/>
  <c r="M42" i="14"/>
  <c r="N19" i="14"/>
  <c r="O19" i="14"/>
  <c r="R19" i="14"/>
  <c r="S19" i="14"/>
  <c r="T19" i="14"/>
  <c r="N20" i="14"/>
  <c r="O20" i="14"/>
  <c r="R20" i="14"/>
  <c r="S20" i="14"/>
  <c r="T20" i="14"/>
  <c r="N18" i="14"/>
  <c r="O18" i="14"/>
  <c r="R18" i="14"/>
  <c r="S18" i="14"/>
  <c r="T18" i="14"/>
  <c r="N21" i="9"/>
  <c r="O21" i="9"/>
  <c r="R21" i="9"/>
  <c r="S21" i="9"/>
  <c r="T21" i="9"/>
  <c r="A54" i="7"/>
  <c r="C54" i="7"/>
  <c r="D54" i="7"/>
  <c r="E54" i="7"/>
  <c r="F54" i="7"/>
  <c r="G54" i="7"/>
  <c r="H54" i="7"/>
  <c r="I54" i="7"/>
  <c r="J54" i="7"/>
  <c r="K54" i="7"/>
  <c r="L54" i="7"/>
  <c r="M54" i="7"/>
  <c r="N26" i="7"/>
  <c r="O26" i="7"/>
  <c r="R26" i="7"/>
  <c r="S26" i="7"/>
  <c r="T26" i="7"/>
  <c r="A53" i="7"/>
  <c r="C53" i="7"/>
  <c r="D53" i="7"/>
  <c r="E53" i="7"/>
  <c r="F53" i="7"/>
  <c r="G53" i="7"/>
  <c r="H53" i="7"/>
  <c r="I53" i="7"/>
  <c r="J53" i="7"/>
  <c r="K53" i="7"/>
  <c r="L53" i="7"/>
  <c r="M53" i="7"/>
  <c r="N25" i="7"/>
  <c r="O25" i="7"/>
  <c r="R25" i="7"/>
  <c r="S25" i="7"/>
  <c r="T25" i="7"/>
  <c r="N16" i="11"/>
  <c r="O16" i="11"/>
  <c r="R16" i="11"/>
  <c r="S16" i="11"/>
  <c r="T16" i="11"/>
  <c r="N24" i="7"/>
  <c r="O24" i="7"/>
  <c r="R24" i="7"/>
  <c r="S24" i="7"/>
  <c r="T24" i="7"/>
  <c r="A42" i="10"/>
  <c r="C42" i="10"/>
  <c r="D42" i="10"/>
  <c r="E42" i="10"/>
  <c r="F42" i="10"/>
  <c r="G42" i="10"/>
  <c r="H42" i="10"/>
  <c r="I42" i="10"/>
  <c r="J42" i="10"/>
  <c r="K42" i="10"/>
  <c r="L42" i="10"/>
  <c r="M42" i="10"/>
  <c r="N20" i="10"/>
  <c r="O20" i="10"/>
  <c r="R20" i="10"/>
  <c r="S20" i="10"/>
  <c r="T20" i="10"/>
  <c r="N19" i="9"/>
  <c r="O19" i="9"/>
  <c r="R19" i="9"/>
  <c r="S19" i="9"/>
  <c r="T19" i="9"/>
  <c r="N20" i="9"/>
  <c r="O20" i="9"/>
  <c r="R20" i="9"/>
  <c r="S20" i="9"/>
  <c r="T20" i="9"/>
  <c r="A36" i="2"/>
  <c r="C36" i="2"/>
  <c r="D36" i="2"/>
  <c r="E36" i="2"/>
  <c r="F36" i="2"/>
  <c r="G36" i="2"/>
  <c r="H36" i="2"/>
  <c r="I36" i="2"/>
  <c r="J36" i="2"/>
  <c r="K36" i="2"/>
  <c r="L36" i="2"/>
  <c r="M36" i="2"/>
  <c r="A41" i="9"/>
  <c r="C41" i="9"/>
  <c r="D41" i="9"/>
  <c r="E41" i="9"/>
  <c r="F41" i="9"/>
  <c r="G41" i="9"/>
  <c r="H41" i="9"/>
  <c r="I41" i="9"/>
  <c r="J41" i="9"/>
  <c r="K41" i="9"/>
  <c r="L41" i="9"/>
  <c r="M41" i="9"/>
  <c r="A42" i="9"/>
  <c r="C42" i="9"/>
  <c r="D42" i="9"/>
  <c r="E42" i="9"/>
  <c r="F42" i="9"/>
  <c r="G42" i="9"/>
  <c r="H42" i="9"/>
  <c r="I42" i="9"/>
  <c r="J42" i="9"/>
  <c r="K42" i="9"/>
  <c r="L42" i="9"/>
  <c r="M42" i="9"/>
  <c r="A43" i="9"/>
  <c r="C43" i="9"/>
  <c r="D43" i="9"/>
  <c r="E43" i="9"/>
  <c r="F43" i="9"/>
  <c r="G43" i="9"/>
  <c r="H43" i="9"/>
  <c r="I43" i="9"/>
  <c r="J43" i="9"/>
  <c r="K43" i="9"/>
  <c r="L43" i="9"/>
  <c r="M43" i="9"/>
  <c r="A44" i="9"/>
  <c r="C44" i="9"/>
  <c r="D44" i="9"/>
  <c r="E44" i="9"/>
  <c r="F44" i="9"/>
  <c r="G44" i="9"/>
  <c r="H44" i="9"/>
  <c r="I44" i="9"/>
  <c r="J44" i="9"/>
  <c r="K44" i="9"/>
  <c r="L44" i="9"/>
  <c r="M44" i="9"/>
  <c r="N18" i="9"/>
  <c r="O18" i="9"/>
  <c r="R18" i="9"/>
  <c r="S18" i="9"/>
  <c r="T18" i="9"/>
  <c r="A40" i="5"/>
  <c r="C40" i="5"/>
  <c r="D40" i="5"/>
  <c r="E40" i="5"/>
  <c r="F40" i="5"/>
  <c r="G40" i="5"/>
  <c r="H40" i="5"/>
  <c r="I40" i="5"/>
  <c r="J40" i="5"/>
  <c r="K40" i="5"/>
  <c r="L40" i="5"/>
  <c r="M40" i="5"/>
  <c r="N19" i="5"/>
  <c r="O19" i="5"/>
  <c r="R19" i="5"/>
  <c r="S19" i="5"/>
  <c r="T19" i="5"/>
  <c r="A32" i="11"/>
  <c r="C32" i="11"/>
  <c r="D32" i="11"/>
  <c r="E32" i="11"/>
  <c r="F32" i="11"/>
  <c r="G32" i="11"/>
  <c r="H32" i="11"/>
  <c r="I32" i="11"/>
  <c r="J32" i="11"/>
  <c r="K32" i="11"/>
  <c r="L32" i="11"/>
  <c r="M32" i="11"/>
  <c r="N14" i="11"/>
  <c r="O14" i="11"/>
  <c r="R14" i="11"/>
  <c r="S14" i="11"/>
  <c r="T14" i="11"/>
  <c r="N15" i="11"/>
  <c r="O15" i="11"/>
  <c r="R15" i="11"/>
  <c r="S15" i="11"/>
  <c r="T15" i="11"/>
  <c r="N16" i="2"/>
  <c r="O16" i="2"/>
  <c r="R16" i="2"/>
  <c r="S16" i="2"/>
  <c r="T16" i="2"/>
  <c r="N17" i="14"/>
  <c r="O17" i="14"/>
  <c r="R17" i="14"/>
  <c r="S17" i="14"/>
  <c r="T17" i="14"/>
  <c r="A51" i="7"/>
  <c r="C51" i="7"/>
  <c r="D51" i="7"/>
  <c r="E51" i="7"/>
  <c r="F51" i="7"/>
  <c r="G51" i="7"/>
  <c r="H51" i="7"/>
  <c r="I51" i="7"/>
  <c r="J51" i="7"/>
  <c r="K51" i="7"/>
  <c r="L51" i="7"/>
  <c r="M51" i="7"/>
  <c r="A52" i="7"/>
  <c r="C52" i="7"/>
  <c r="D52" i="7"/>
  <c r="E52" i="7"/>
  <c r="F52" i="7"/>
  <c r="G52" i="7"/>
  <c r="H52" i="7"/>
  <c r="I52" i="7"/>
  <c r="J52" i="7"/>
  <c r="K52" i="7"/>
  <c r="L52" i="7"/>
  <c r="M52" i="7"/>
  <c r="N15" i="2"/>
  <c r="O15" i="2"/>
  <c r="R15" i="2"/>
  <c r="S15" i="2"/>
  <c r="T15" i="2"/>
  <c r="N16" i="9"/>
  <c r="O16" i="9"/>
  <c r="R16" i="9"/>
  <c r="S16" i="9"/>
  <c r="T16" i="9"/>
  <c r="N17" i="9"/>
  <c r="O17" i="9"/>
  <c r="R17" i="9"/>
  <c r="S17" i="9"/>
  <c r="T17" i="9"/>
  <c r="A41" i="10"/>
  <c r="C41" i="10"/>
  <c r="D41" i="10"/>
  <c r="E41" i="10"/>
  <c r="F41" i="10"/>
  <c r="G41" i="10"/>
  <c r="H41" i="10"/>
  <c r="I41" i="10"/>
  <c r="J41" i="10"/>
  <c r="K41" i="10"/>
  <c r="L41" i="10"/>
  <c r="M41" i="10"/>
  <c r="N19" i="10"/>
  <c r="O19" i="10"/>
  <c r="R19" i="10"/>
  <c r="S19" i="10"/>
  <c r="T19" i="10"/>
  <c r="A36" i="15"/>
  <c r="C36" i="15"/>
  <c r="D36" i="15"/>
  <c r="E36" i="15"/>
  <c r="F36" i="15"/>
  <c r="G36" i="15"/>
  <c r="H36" i="15"/>
  <c r="I36" i="15"/>
  <c r="J36" i="15"/>
  <c r="K36" i="15"/>
  <c r="L36" i="15"/>
  <c r="M36" i="15"/>
  <c r="A37" i="15"/>
  <c r="C37" i="15"/>
  <c r="D37" i="15"/>
  <c r="E37" i="15"/>
  <c r="F37" i="15"/>
  <c r="G37" i="15"/>
  <c r="H37" i="15"/>
  <c r="I37" i="15"/>
  <c r="J37" i="15"/>
  <c r="K37" i="15"/>
  <c r="L37" i="15"/>
  <c r="M37" i="15"/>
  <c r="R7" i="7"/>
  <c r="S7" i="7"/>
  <c r="T7" i="7"/>
  <c r="A39" i="5"/>
  <c r="C39" i="5"/>
  <c r="D39" i="5"/>
  <c r="E39" i="5"/>
  <c r="F39" i="5"/>
  <c r="G39" i="5"/>
  <c r="H39" i="5"/>
  <c r="I39" i="5"/>
  <c r="J39" i="5"/>
  <c r="K39" i="5"/>
  <c r="L39" i="5"/>
  <c r="M39" i="5"/>
  <c r="N18" i="5"/>
  <c r="O18" i="5"/>
  <c r="R18" i="5"/>
  <c r="S18" i="5"/>
  <c r="T18" i="5"/>
  <c r="N23" i="7"/>
  <c r="O23" i="7"/>
  <c r="R23" i="7"/>
  <c r="S23" i="7"/>
  <c r="T23" i="7"/>
  <c r="N14" i="2"/>
  <c r="O14" i="2"/>
  <c r="R14" i="2"/>
  <c r="S14" i="2"/>
  <c r="T14" i="2"/>
  <c r="A39" i="10"/>
  <c r="C39" i="10"/>
  <c r="D39" i="10"/>
  <c r="E39" i="10"/>
  <c r="F39" i="10"/>
  <c r="G39" i="10"/>
  <c r="H39" i="10"/>
  <c r="I39" i="10"/>
  <c r="J39" i="10"/>
  <c r="K39" i="10"/>
  <c r="L39" i="10"/>
  <c r="M39" i="10"/>
  <c r="A40" i="10"/>
  <c r="C40" i="10"/>
  <c r="D40" i="10"/>
  <c r="E40" i="10"/>
  <c r="F40" i="10"/>
  <c r="G40" i="10"/>
  <c r="H40" i="10"/>
  <c r="I40" i="10"/>
  <c r="J40" i="10"/>
  <c r="K40" i="10"/>
  <c r="L40" i="10"/>
  <c r="M40" i="10"/>
  <c r="N17" i="10"/>
  <c r="O17" i="10"/>
  <c r="R17" i="10"/>
  <c r="S17" i="10"/>
  <c r="T17" i="10"/>
  <c r="N18" i="10"/>
  <c r="O18" i="10"/>
  <c r="R18" i="10"/>
  <c r="S18" i="10"/>
  <c r="T18" i="10"/>
  <c r="R6" i="7"/>
  <c r="S6" i="7"/>
  <c r="T6" i="7"/>
  <c r="A37" i="10"/>
  <c r="C37" i="10"/>
  <c r="D37" i="10"/>
  <c r="E37" i="10"/>
  <c r="F37" i="10"/>
  <c r="G37" i="10"/>
  <c r="H37" i="10"/>
  <c r="I37" i="10"/>
  <c r="J37" i="10"/>
  <c r="K37" i="10"/>
  <c r="L37" i="10"/>
  <c r="M37" i="10"/>
  <c r="A38" i="10"/>
  <c r="C38" i="10"/>
  <c r="D38" i="10"/>
  <c r="E38" i="10"/>
  <c r="F38" i="10"/>
  <c r="G38" i="10"/>
  <c r="H38" i="10"/>
  <c r="I38" i="10"/>
  <c r="J38" i="10"/>
  <c r="K38" i="10"/>
  <c r="L38" i="10"/>
  <c r="M38" i="10"/>
  <c r="N15" i="10"/>
  <c r="O15" i="10"/>
  <c r="R15" i="10"/>
  <c r="S15" i="10"/>
  <c r="T15" i="10"/>
  <c r="N16" i="10"/>
  <c r="O16" i="10"/>
  <c r="R16" i="10"/>
  <c r="S16" i="10"/>
  <c r="T16" i="10"/>
  <c r="N15" i="14"/>
  <c r="O15" i="14"/>
  <c r="R15" i="14"/>
  <c r="S15" i="14"/>
  <c r="T15" i="14"/>
  <c r="N16" i="14"/>
  <c r="O16" i="14"/>
  <c r="R16" i="14"/>
  <c r="S16" i="14"/>
  <c r="T16" i="14"/>
  <c r="R6" i="5"/>
  <c r="S6" i="5"/>
  <c r="T6" i="5"/>
  <c r="N13" i="2"/>
  <c r="O13" i="2"/>
  <c r="R13" i="2"/>
  <c r="S13" i="2"/>
  <c r="T13" i="2"/>
  <c r="N14" i="14"/>
  <c r="O14" i="14"/>
  <c r="R14" i="14"/>
  <c r="S14" i="14"/>
  <c r="T14" i="14"/>
  <c r="N17" i="15"/>
  <c r="O17" i="15"/>
  <c r="R17" i="15"/>
  <c r="S17" i="15"/>
  <c r="T17" i="15"/>
  <c r="N18" i="15"/>
  <c r="O18" i="15"/>
  <c r="R18" i="15"/>
  <c r="S18" i="15"/>
  <c r="T18" i="15"/>
  <c r="A36" i="10"/>
  <c r="C36" i="10"/>
  <c r="D36" i="10"/>
  <c r="E36" i="10"/>
  <c r="F36" i="10"/>
  <c r="G36" i="10"/>
  <c r="H36" i="10"/>
  <c r="I36" i="10"/>
  <c r="J36" i="10"/>
  <c r="K36" i="10"/>
  <c r="L36" i="10"/>
  <c r="M36" i="10"/>
  <c r="N14" i="10"/>
  <c r="O14" i="10"/>
  <c r="R14" i="10"/>
  <c r="S14" i="10"/>
  <c r="T14" i="10"/>
  <c r="P20" i="14" l="1"/>
  <c r="P20" i="5"/>
  <c r="P21" i="5"/>
  <c r="P27" i="7"/>
  <c r="P22" i="14"/>
  <c r="P21" i="14"/>
  <c r="P19" i="14"/>
  <c r="P18" i="14"/>
  <c r="P21" i="9"/>
  <c r="P26" i="7"/>
  <c r="P18" i="5"/>
  <c r="P25" i="7"/>
  <c r="P24" i="7"/>
  <c r="P16" i="11"/>
  <c r="P20" i="10"/>
  <c r="P20" i="9"/>
  <c r="P15" i="11"/>
  <c r="P19" i="9"/>
  <c r="P18" i="9"/>
  <c r="P16" i="2"/>
  <c r="P17" i="14"/>
  <c r="P14" i="11"/>
  <c r="P19" i="5"/>
  <c r="P15" i="2"/>
  <c r="P14" i="2"/>
  <c r="P16" i="9"/>
  <c r="P7" i="7"/>
  <c r="P17" i="9"/>
  <c r="P15" i="14"/>
  <c r="P19" i="10"/>
  <c r="P13" i="2"/>
  <c r="P16" i="14"/>
  <c r="P6" i="7"/>
  <c r="P6" i="5"/>
  <c r="P17" i="10"/>
  <c r="P15" i="10"/>
  <c r="P18" i="10"/>
  <c r="P23" i="7"/>
  <c r="P16" i="10"/>
  <c r="P14" i="10"/>
  <c r="P17" i="15"/>
  <c r="P18" i="15"/>
  <c r="P14" i="14"/>
  <c r="N21" i="7"/>
  <c r="O21" i="7"/>
  <c r="R21" i="7"/>
  <c r="S21" i="7"/>
  <c r="T21" i="7"/>
  <c r="N22" i="7"/>
  <c r="O22" i="7"/>
  <c r="R22" i="7"/>
  <c r="S22" i="7"/>
  <c r="T22" i="7"/>
  <c r="N12" i="2"/>
  <c r="O12" i="2"/>
  <c r="R12" i="2"/>
  <c r="S12" i="2"/>
  <c r="T12" i="2"/>
  <c r="N9" i="11"/>
  <c r="O9" i="11"/>
  <c r="R9" i="11"/>
  <c r="S9" i="11"/>
  <c r="T9" i="11"/>
  <c r="N10" i="11"/>
  <c r="O10" i="11"/>
  <c r="R10" i="11"/>
  <c r="S10" i="11"/>
  <c r="T10" i="11"/>
  <c r="N13" i="11"/>
  <c r="O13" i="11"/>
  <c r="R13" i="11"/>
  <c r="S13" i="11"/>
  <c r="T13" i="11"/>
  <c r="N13" i="10"/>
  <c r="O13" i="10"/>
  <c r="R13" i="10"/>
  <c r="S13" i="10"/>
  <c r="T13" i="10"/>
  <c r="A40" i="9"/>
  <c r="C40" i="9"/>
  <c r="D40" i="9"/>
  <c r="E40" i="9"/>
  <c r="F40" i="9"/>
  <c r="G40" i="9"/>
  <c r="H40" i="9"/>
  <c r="I40" i="9"/>
  <c r="J40" i="9"/>
  <c r="K40" i="9"/>
  <c r="L40" i="9"/>
  <c r="M40" i="9"/>
  <c r="N15" i="9"/>
  <c r="O15" i="9"/>
  <c r="R15" i="9"/>
  <c r="S15" i="9"/>
  <c r="T15" i="9"/>
  <c r="N17" i="5"/>
  <c r="O17" i="5"/>
  <c r="R17" i="5"/>
  <c r="S17" i="5"/>
  <c r="T17" i="5"/>
  <c r="N13" i="14"/>
  <c r="O13" i="14"/>
  <c r="R13" i="14"/>
  <c r="S13" i="14"/>
  <c r="T13" i="14"/>
  <c r="N20" i="7"/>
  <c r="O20" i="7"/>
  <c r="R20" i="7"/>
  <c r="S20" i="7"/>
  <c r="T20" i="7"/>
  <c r="N16" i="5"/>
  <c r="O16" i="5"/>
  <c r="R16" i="5"/>
  <c r="S16" i="5"/>
  <c r="T16" i="5"/>
  <c r="A35" i="15"/>
  <c r="C35" i="15"/>
  <c r="D35" i="15"/>
  <c r="E35" i="15"/>
  <c r="F35" i="15"/>
  <c r="G35" i="15"/>
  <c r="H35" i="15"/>
  <c r="I35" i="15"/>
  <c r="J35" i="15"/>
  <c r="K35" i="15"/>
  <c r="L35" i="15"/>
  <c r="M35" i="15"/>
  <c r="A49" i="7"/>
  <c r="C49" i="7"/>
  <c r="D49" i="7"/>
  <c r="E49" i="7"/>
  <c r="F49" i="7"/>
  <c r="G49" i="7"/>
  <c r="H49" i="7"/>
  <c r="I49" i="7"/>
  <c r="J49" i="7"/>
  <c r="K49" i="7"/>
  <c r="L49" i="7"/>
  <c r="M49" i="7"/>
  <c r="A50" i="7"/>
  <c r="C50" i="7"/>
  <c r="D50" i="7"/>
  <c r="E50" i="7"/>
  <c r="F50" i="7"/>
  <c r="G50" i="7"/>
  <c r="H50" i="7"/>
  <c r="I50" i="7"/>
  <c r="J50" i="7"/>
  <c r="K50" i="7"/>
  <c r="L50" i="7"/>
  <c r="M50" i="7"/>
  <c r="A47" i="7"/>
  <c r="C47" i="7"/>
  <c r="D47" i="7"/>
  <c r="E47" i="7"/>
  <c r="F47" i="7"/>
  <c r="G47" i="7"/>
  <c r="H47" i="7"/>
  <c r="I47" i="7"/>
  <c r="J47" i="7"/>
  <c r="K47" i="7"/>
  <c r="L47" i="7"/>
  <c r="M47" i="7"/>
  <c r="A48" i="7"/>
  <c r="C48" i="7"/>
  <c r="D48" i="7"/>
  <c r="E48" i="7"/>
  <c r="F48" i="7"/>
  <c r="G48" i="7"/>
  <c r="H48" i="7"/>
  <c r="I48" i="7"/>
  <c r="J48" i="7"/>
  <c r="K48" i="7"/>
  <c r="L48" i="7"/>
  <c r="M48" i="7"/>
  <c r="N19" i="7"/>
  <c r="O19" i="7"/>
  <c r="R19" i="7"/>
  <c r="S19" i="7"/>
  <c r="T19" i="7"/>
  <c r="R6" i="2"/>
  <c r="S6" i="2"/>
  <c r="R9" i="2"/>
  <c r="S9" i="2"/>
  <c r="R10" i="2"/>
  <c r="S10" i="2"/>
  <c r="R11" i="2"/>
  <c r="S11" i="2"/>
  <c r="R5" i="5"/>
  <c r="S5" i="5"/>
  <c r="R7" i="5"/>
  <c r="S7" i="5"/>
  <c r="R8" i="5"/>
  <c r="S8" i="5"/>
  <c r="R9" i="5"/>
  <c r="S9" i="5"/>
  <c r="R11" i="5"/>
  <c r="S11" i="5"/>
  <c r="R12" i="5"/>
  <c r="S12" i="5"/>
  <c r="R13" i="5"/>
  <c r="S13" i="5"/>
  <c r="R4" i="6"/>
  <c r="S4" i="6"/>
  <c r="R5" i="6"/>
  <c r="S5" i="6"/>
  <c r="R6" i="6"/>
  <c r="S6" i="6"/>
  <c r="R8" i="6"/>
  <c r="S8" i="6"/>
  <c r="R10" i="6"/>
  <c r="S10" i="6"/>
  <c r="R11" i="6"/>
  <c r="S11" i="6"/>
  <c r="R12" i="6"/>
  <c r="S12" i="6"/>
  <c r="R13" i="6"/>
  <c r="S13" i="6"/>
  <c r="R5" i="7"/>
  <c r="S5" i="7"/>
  <c r="R8" i="7"/>
  <c r="S8" i="7"/>
  <c r="R13" i="7"/>
  <c r="S13" i="7"/>
  <c r="R14" i="7"/>
  <c r="S14" i="7"/>
  <c r="R15" i="7"/>
  <c r="S15" i="7"/>
  <c r="R16" i="7"/>
  <c r="S16" i="7"/>
  <c r="R4" i="9"/>
  <c r="S4" i="9"/>
  <c r="R5" i="9"/>
  <c r="S5" i="9"/>
  <c r="R6" i="9"/>
  <c r="S6" i="9"/>
  <c r="R7" i="9"/>
  <c r="S7" i="9"/>
  <c r="R8" i="9"/>
  <c r="S8" i="9"/>
  <c r="R10" i="9"/>
  <c r="S10" i="9"/>
  <c r="R11" i="9"/>
  <c r="S11" i="9"/>
  <c r="R4" i="10"/>
  <c r="S4" i="10"/>
  <c r="R5" i="10"/>
  <c r="S5" i="10"/>
  <c r="R6" i="10"/>
  <c r="S6" i="10"/>
  <c r="R8" i="10"/>
  <c r="S8" i="10"/>
  <c r="R9" i="10"/>
  <c r="S9" i="10"/>
  <c r="R11" i="10"/>
  <c r="S11" i="10"/>
  <c r="R12" i="10"/>
  <c r="S12" i="10"/>
  <c r="R4" i="11"/>
  <c r="S4" i="11"/>
  <c r="R5" i="11"/>
  <c r="S5" i="11"/>
  <c r="R11" i="11"/>
  <c r="S11" i="11"/>
  <c r="R12" i="11"/>
  <c r="S12" i="11"/>
  <c r="R5" i="14"/>
  <c r="S5" i="14"/>
  <c r="R6" i="14"/>
  <c r="S6" i="14"/>
  <c r="R7" i="14"/>
  <c r="S7" i="14"/>
  <c r="R9" i="14"/>
  <c r="S9" i="14"/>
  <c r="R12" i="14"/>
  <c r="S12" i="14"/>
  <c r="R4" i="15"/>
  <c r="S4" i="15"/>
  <c r="R7" i="15"/>
  <c r="S7" i="15"/>
  <c r="R8" i="15"/>
  <c r="S8" i="15"/>
  <c r="R9" i="15"/>
  <c r="S9" i="15"/>
  <c r="R11" i="15"/>
  <c r="S11" i="15"/>
  <c r="R12" i="15"/>
  <c r="S12" i="15"/>
  <c r="R13" i="15"/>
  <c r="S13" i="15"/>
  <c r="R14" i="15"/>
  <c r="S14" i="15"/>
  <c r="R4" i="2"/>
  <c r="S4" i="2"/>
  <c r="R17" i="7"/>
  <c r="S17" i="7"/>
  <c r="R18" i="7"/>
  <c r="S18" i="7"/>
  <c r="A39" i="14"/>
  <c r="C39" i="14"/>
  <c r="D39" i="14"/>
  <c r="E39" i="14"/>
  <c r="F39" i="14"/>
  <c r="G39" i="14"/>
  <c r="H39" i="14"/>
  <c r="I39" i="14"/>
  <c r="J39" i="14"/>
  <c r="K39" i="14"/>
  <c r="L39" i="14"/>
  <c r="M39" i="14"/>
  <c r="A38" i="5"/>
  <c r="C38" i="5"/>
  <c r="D38" i="5"/>
  <c r="E38" i="5"/>
  <c r="F38" i="5"/>
  <c r="G38" i="5"/>
  <c r="H38" i="5"/>
  <c r="I38" i="5"/>
  <c r="J38" i="5"/>
  <c r="K38" i="5"/>
  <c r="L38" i="5"/>
  <c r="M38" i="5"/>
  <c r="N16" i="15"/>
  <c r="O16" i="15"/>
  <c r="R16" i="15"/>
  <c r="S16" i="15"/>
  <c r="T16" i="15"/>
  <c r="A46" i="7"/>
  <c r="C46" i="7"/>
  <c r="D46" i="7"/>
  <c r="E46" i="7"/>
  <c r="F46" i="7"/>
  <c r="G46" i="7"/>
  <c r="H46" i="7"/>
  <c r="I46" i="7"/>
  <c r="J46" i="7"/>
  <c r="K46" i="7"/>
  <c r="L46" i="7"/>
  <c r="M46" i="7"/>
  <c r="N18" i="7"/>
  <c r="O18" i="7"/>
  <c r="T18" i="7"/>
  <c r="A36" i="5"/>
  <c r="C36" i="5"/>
  <c r="D36" i="5"/>
  <c r="E36" i="5"/>
  <c r="F36" i="5"/>
  <c r="G36" i="5"/>
  <c r="H36" i="5"/>
  <c r="I36" i="5"/>
  <c r="J36" i="5"/>
  <c r="K36" i="5"/>
  <c r="L36" i="5"/>
  <c r="M36" i="5"/>
  <c r="A37" i="5"/>
  <c r="C37" i="5"/>
  <c r="D37" i="5"/>
  <c r="E37" i="5"/>
  <c r="F37" i="5"/>
  <c r="G37" i="5"/>
  <c r="H37" i="5"/>
  <c r="I37" i="5"/>
  <c r="J37" i="5"/>
  <c r="K37" i="5"/>
  <c r="L37" i="5"/>
  <c r="M37" i="5"/>
  <c r="A35" i="2"/>
  <c r="C35" i="2"/>
  <c r="D35" i="2"/>
  <c r="E35" i="2"/>
  <c r="F35" i="2"/>
  <c r="G35" i="2"/>
  <c r="H35" i="2"/>
  <c r="I35" i="2"/>
  <c r="J35" i="2"/>
  <c r="K35" i="2"/>
  <c r="L35" i="2"/>
  <c r="M35" i="2"/>
  <c r="A39" i="9"/>
  <c r="C39" i="9"/>
  <c r="D39" i="9"/>
  <c r="E39" i="9"/>
  <c r="F39" i="9"/>
  <c r="G39" i="9"/>
  <c r="H39" i="9"/>
  <c r="I39" i="9"/>
  <c r="J39" i="9"/>
  <c r="K39" i="9"/>
  <c r="L39" i="9"/>
  <c r="M39" i="9"/>
  <c r="N13" i="9"/>
  <c r="O13" i="9"/>
  <c r="R13" i="9"/>
  <c r="S13" i="9"/>
  <c r="T13" i="9"/>
  <c r="N14" i="9"/>
  <c r="O14" i="9"/>
  <c r="R14" i="9"/>
  <c r="S14" i="9"/>
  <c r="T14" i="9"/>
  <c r="A34" i="2"/>
  <c r="C34" i="2"/>
  <c r="D34" i="2"/>
  <c r="E34" i="2"/>
  <c r="F34" i="2"/>
  <c r="G34" i="2"/>
  <c r="H34" i="2"/>
  <c r="I34" i="2"/>
  <c r="J34" i="2"/>
  <c r="K34" i="2"/>
  <c r="L34" i="2"/>
  <c r="M34" i="2"/>
  <c r="A34" i="15"/>
  <c r="C34" i="15"/>
  <c r="D34" i="15"/>
  <c r="E34" i="15"/>
  <c r="F34" i="15"/>
  <c r="G34" i="15"/>
  <c r="H34" i="15"/>
  <c r="I34" i="15"/>
  <c r="J34" i="15"/>
  <c r="K34" i="15"/>
  <c r="L34" i="15"/>
  <c r="M34" i="15"/>
  <c r="N15" i="15"/>
  <c r="O15" i="15"/>
  <c r="R15" i="15"/>
  <c r="S15" i="15"/>
  <c r="T15" i="15"/>
  <c r="A43" i="7"/>
  <c r="C43" i="7"/>
  <c r="D43" i="7"/>
  <c r="E43" i="7"/>
  <c r="F43" i="7"/>
  <c r="G43" i="7"/>
  <c r="H43" i="7"/>
  <c r="I43" i="7"/>
  <c r="J43" i="7"/>
  <c r="K43" i="7"/>
  <c r="L43" i="7"/>
  <c r="M43" i="7"/>
  <c r="A44" i="7"/>
  <c r="C44" i="7"/>
  <c r="D44" i="7"/>
  <c r="E44" i="7"/>
  <c r="F44" i="7"/>
  <c r="G44" i="7"/>
  <c r="H44" i="7"/>
  <c r="I44" i="7"/>
  <c r="J44" i="7"/>
  <c r="K44" i="7"/>
  <c r="L44" i="7"/>
  <c r="M44" i="7"/>
  <c r="A45" i="7"/>
  <c r="C45" i="7"/>
  <c r="D45" i="7"/>
  <c r="E45" i="7"/>
  <c r="F45" i="7"/>
  <c r="G45" i="7"/>
  <c r="H45" i="7"/>
  <c r="I45" i="7"/>
  <c r="J45" i="7"/>
  <c r="K45" i="7"/>
  <c r="L45" i="7"/>
  <c r="M45" i="7"/>
  <c r="N15" i="7"/>
  <c r="O15" i="7"/>
  <c r="T15" i="7"/>
  <c r="N16" i="7"/>
  <c r="O16" i="7"/>
  <c r="T16" i="7"/>
  <c r="N17" i="7"/>
  <c r="O17" i="7"/>
  <c r="T17" i="7"/>
  <c r="T5" i="15"/>
  <c r="T6" i="15"/>
  <c r="T7" i="15"/>
  <c r="T8" i="15"/>
  <c r="T9" i="15"/>
  <c r="T10" i="15"/>
  <c r="T11" i="15"/>
  <c r="T12" i="15"/>
  <c r="T13" i="15"/>
  <c r="T14" i="15"/>
  <c r="T4" i="15"/>
  <c r="T5" i="11"/>
  <c r="T6" i="11"/>
  <c r="T7" i="11"/>
  <c r="T8" i="11"/>
  <c r="T11" i="11"/>
  <c r="T12" i="11"/>
  <c r="T4" i="11"/>
  <c r="T5" i="10"/>
  <c r="T6" i="10"/>
  <c r="T7" i="10"/>
  <c r="T8" i="10"/>
  <c r="T9" i="10"/>
  <c r="T10" i="10"/>
  <c r="T11" i="10"/>
  <c r="T12" i="10"/>
  <c r="T4" i="10"/>
  <c r="T5" i="14"/>
  <c r="T6" i="14"/>
  <c r="T7" i="14"/>
  <c r="T8" i="14"/>
  <c r="T9" i="14"/>
  <c r="T10" i="14"/>
  <c r="T11" i="14"/>
  <c r="T12" i="14"/>
  <c r="T4" i="14"/>
  <c r="T5" i="9"/>
  <c r="T6" i="9"/>
  <c r="T7" i="9"/>
  <c r="T8" i="9"/>
  <c r="T9" i="9"/>
  <c r="T10" i="9"/>
  <c r="T11" i="9"/>
  <c r="T12" i="9"/>
  <c r="T4" i="9"/>
  <c r="T5" i="7"/>
  <c r="T8" i="7"/>
  <c r="T9" i="7"/>
  <c r="T10" i="7"/>
  <c r="T11" i="7"/>
  <c r="T12" i="7"/>
  <c r="T13" i="7"/>
  <c r="T14" i="7"/>
  <c r="T4" i="7"/>
  <c r="T5" i="6"/>
  <c r="T6" i="6"/>
  <c r="T7" i="6"/>
  <c r="T8" i="6"/>
  <c r="T9" i="6"/>
  <c r="T10" i="6"/>
  <c r="T11" i="6"/>
  <c r="T12" i="6"/>
  <c r="T13" i="6"/>
  <c r="T4" i="6"/>
  <c r="T5" i="5"/>
  <c r="T7" i="5"/>
  <c r="T8" i="5"/>
  <c r="T9" i="5"/>
  <c r="T10" i="5"/>
  <c r="T11" i="5"/>
  <c r="T12" i="5"/>
  <c r="T13" i="5"/>
  <c r="T14" i="5"/>
  <c r="T15" i="5"/>
  <c r="T4" i="5"/>
  <c r="T5" i="2"/>
  <c r="T6" i="2"/>
  <c r="T7" i="2"/>
  <c r="T8" i="2"/>
  <c r="T9" i="2"/>
  <c r="T10" i="2"/>
  <c r="T11" i="2"/>
  <c r="T4" i="2"/>
  <c r="A37" i="14"/>
  <c r="C37" i="14"/>
  <c r="D37" i="14"/>
  <c r="E37" i="14"/>
  <c r="F37" i="14"/>
  <c r="G37" i="14"/>
  <c r="H37" i="14"/>
  <c r="I37" i="14"/>
  <c r="J37" i="14"/>
  <c r="K37" i="14"/>
  <c r="L37" i="14"/>
  <c r="M37" i="14"/>
  <c r="A38" i="14"/>
  <c r="C38" i="14"/>
  <c r="D38" i="14"/>
  <c r="E38" i="14"/>
  <c r="F38" i="14"/>
  <c r="G38" i="14"/>
  <c r="H38" i="14"/>
  <c r="I38" i="14"/>
  <c r="J38" i="14"/>
  <c r="K38" i="14"/>
  <c r="L38" i="14"/>
  <c r="M38" i="14"/>
  <c r="N14" i="7"/>
  <c r="O14" i="7"/>
  <c r="R10" i="5"/>
  <c r="S10" i="5"/>
  <c r="R14" i="5"/>
  <c r="S14" i="5"/>
  <c r="R15" i="5"/>
  <c r="S15" i="5"/>
  <c r="A31" i="11"/>
  <c r="C31" i="11"/>
  <c r="D31" i="11"/>
  <c r="E31" i="11"/>
  <c r="F31" i="11"/>
  <c r="G31" i="11"/>
  <c r="H31" i="11"/>
  <c r="I31" i="11"/>
  <c r="J31" i="11"/>
  <c r="K31" i="11"/>
  <c r="L31" i="11"/>
  <c r="M31" i="11"/>
  <c r="N12" i="9"/>
  <c r="O12" i="9"/>
  <c r="R12" i="9"/>
  <c r="S12" i="9"/>
  <c r="N11" i="9"/>
  <c r="O11" i="9"/>
  <c r="N12" i="10"/>
  <c r="O12" i="10"/>
  <c r="N13" i="5"/>
  <c r="O13" i="5"/>
  <c r="N14" i="5"/>
  <c r="O14" i="5"/>
  <c r="N15" i="5"/>
  <c r="O15" i="5"/>
  <c r="M35" i="5"/>
  <c r="L35" i="5"/>
  <c r="K35" i="5"/>
  <c r="J35" i="5"/>
  <c r="I35" i="5"/>
  <c r="H35" i="5"/>
  <c r="G35" i="5"/>
  <c r="F35" i="5"/>
  <c r="E35" i="5"/>
  <c r="D35" i="5"/>
  <c r="C35" i="5"/>
  <c r="A35" i="5"/>
  <c r="N13" i="15"/>
  <c r="O13" i="15"/>
  <c r="N14" i="15"/>
  <c r="O14" i="15"/>
  <c r="N12" i="11"/>
  <c r="O12" i="11"/>
  <c r="N13" i="7"/>
  <c r="O13" i="7"/>
  <c r="N11" i="5"/>
  <c r="O11" i="5"/>
  <c r="N12" i="5"/>
  <c r="O12" i="5"/>
  <c r="A32" i="2"/>
  <c r="C32" i="2"/>
  <c r="D32" i="2"/>
  <c r="E32" i="2"/>
  <c r="F32" i="2"/>
  <c r="G32" i="2"/>
  <c r="H32" i="2"/>
  <c r="I32" i="2"/>
  <c r="J32" i="2"/>
  <c r="K32" i="2"/>
  <c r="L32" i="2"/>
  <c r="M32" i="2"/>
  <c r="A33" i="2"/>
  <c r="C33" i="2"/>
  <c r="D33" i="2"/>
  <c r="E33" i="2"/>
  <c r="F33" i="2"/>
  <c r="G33" i="2"/>
  <c r="H33" i="2"/>
  <c r="I33" i="2"/>
  <c r="J33" i="2"/>
  <c r="K33" i="2"/>
  <c r="L33" i="2"/>
  <c r="M33" i="2"/>
  <c r="N10" i="2"/>
  <c r="O10" i="2"/>
  <c r="N11" i="2"/>
  <c r="O11" i="2"/>
  <c r="A42" i="7"/>
  <c r="C42" i="7"/>
  <c r="D42" i="7"/>
  <c r="E42" i="7"/>
  <c r="F42" i="7"/>
  <c r="G42" i="7"/>
  <c r="H42" i="7"/>
  <c r="I42" i="7"/>
  <c r="J42" i="7"/>
  <c r="K42" i="7"/>
  <c r="L42" i="7"/>
  <c r="M42" i="7"/>
  <c r="N12" i="15"/>
  <c r="O12" i="15"/>
  <c r="N12" i="6"/>
  <c r="O12" i="6"/>
  <c r="S10" i="15"/>
  <c r="R10" i="15"/>
  <c r="S6" i="15"/>
  <c r="R6" i="15"/>
  <c r="S5" i="15"/>
  <c r="R5" i="15"/>
  <c r="S8" i="11"/>
  <c r="R8" i="11"/>
  <c r="S7" i="11"/>
  <c r="R7" i="11"/>
  <c r="S6" i="11"/>
  <c r="R6" i="11"/>
  <c r="S10" i="10"/>
  <c r="R10" i="10"/>
  <c r="S7" i="10"/>
  <c r="R7" i="10"/>
  <c r="S9" i="9"/>
  <c r="R9" i="9"/>
  <c r="S12" i="7"/>
  <c r="R12" i="7"/>
  <c r="S11" i="7"/>
  <c r="R11" i="7"/>
  <c r="S10" i="7"/>
  <c r="R10" i="7"/>
  <c r="S9" i="7"/>
  <c r="R9" i="7"/>
  <c r="S4" i="7"/>
  <c r="R4" i="7"/>
  <c r="S9" i="6"/>
  <c r="R9" i="6"/>
  <c r="S7" i="6"/>
  <c r="R7" i="6"/>
  <c r="S4" i="5"/>
  <c r="R4" i="5"/>
  <c r="S11" i="14"/>
  <c r="R11" i="14"/>
  <c r="S10" i="14"/>
  <c r="R10" i="14"/>
  <c r="S8" i="14"/>
  <c r="R8" i="14"/>
  <c r="S4" i="14"/>
  <c r="R4" i="14"/>
  <c r="S5" i="2"/>
  <c r="R5" i="2"/>
  <c r="S7" i="2"/>
  <c r="S8" i="2"/>
  <c r="R8" i="2"/>
  <c r="R7" i="2"/>
  <c r="A36" i="14"/>
  <c r="C36" i="14"/>
  <c r="D36" i="14"/>
  <c r="E36" i="14"/>
  <c r="F36" i="14"/>
  <c r="G36" i="14"/>
  <c r="H36" i="14"/>
  <c r="I36" i="14"/>
  <c r="J36" i="14"/>
  <c r="K36" i="14"/>
  <c r="L36" i="14"/>
  <c r="M36" i="14"/>
  <c r="M33" i="15"/>
  <c r="L33" i="15"/>
  <c r="K33" i="15"/>
  <c r="J33" i="15"/>
  <c r="I33" i="15"/>
  <c r="H33" i="15"/>
  <c r="G33" i="15"/>
  <c r="F33" i="15"/>
  <c r="E33" i="15"/>
  <c r="D33" i="15"/>
  <c r="C33" i="15"/>
  <c r="A33" i="15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M35" i="14"/>
  <c r="L35" i="14"/>
  <c r="K35" i="14"/>
  <c r="J35" i="14"/>
  <c r="I35" i="14"/>
  <c r="H35" i="14"/>
  <c r="G35" i="14"/>
  <c r="F35" i="14"/>
  <c r="E35" i="14"/>
  <c r="D35" i="14"/>
  <c r="C35" i="14"/>
  <c r="A35" i="14"/>
  <c r="M34" i="14"/>
  <c r="L34" i="14"/>
  <c r="K34" i="14"/>
  <c r="J34" i="14"/>
  <c r="I34" i="14"/>
  <c r="H34" i="14"/>
  <c r="G34" i="14"/>
  <c r="F34" i="14"/>
  <c r="E34" i="14"/>
  <c r="D34" i="14"/>
  <c r="C34" i="14"/>
  <c r="A34" i="14"/>
  <c r="M33" i="14"/>
  <c r="L33" i="14"/>
  <c r="K33" i="14"/>
  <c r="J33" i="14"/>
  <c r="I33" i="14"/>
  <c r="H33" i="14"/>
  <c r="G33" i="14"/>
  <c r="F33" i="14"/>
  <c r="E33" i="14"/>
  <c r="D33" i="14"/>
  <c r="C33" i="14"/>
  <c r="A33" i="14"/>
  <c r="M32" i="14"/>
  <c r="L32" i="14"/>
  <c r="K32" i="14"/>
  <c r="J32" i="14"/>
  <c r="I32" i="14"/>
  <c r="H32" i="14"/>
  <c r="G32" i="14"/>
  <c r="F32" i="14"/>
  <c r="E32" i="14"/>
  <c r="D32" i="14"/>
  <c r="C32" i="14"/>
  <c r="A32" i="14"/>
  <c r="M31" i="14"/>
  <c r="L31" i="14"/>
  <c r="K31" i="14"/>
  <c r="J31" i="14"/>
  <c r="I31" i="14"/>
  <c r="H31" i="14"/>
  <c r="G31" i="14"/>
  <c r="F31" i="14"/>
  <c r="E31" i="14"/>
  <c r="D31" i="14"/>
  <c r="C31" i="14"/>
  <c r="A31" i="14"/>
  <c r="M30" i="14"/>
  <c r="L30" i="14"/>
  <c r="K30" i="14"/>
  <c r="J30" i="14"/>
  <c r="I30" i="14"/>
  <c r="H30" i="14"/>
  <c r="G30" i="14"/>
  <c r="F30" i="14"/>
  <c r="E30" i="14"/>
  <c r="D30" i="14"/>
  <c r="C30" i="14"/>
  <c r="A30" i="14"/>
  <c r="M29" i="14"/>
  <c r="L29" i="14"/>
  <c r="K29" i="14"/>
  <c r="J29" i="14"/>
  <c r="I29" i="14"/>
  <c r="H29" i="14"/>
  <c r="G29" i="14"/>
  <c r="F29" i="14"/>
  <c r="E29" i="14"/>
  <c r="D29" i="14"/>
  <c r="C29" i="14"/>
  <c r="A29" i="14"/>
  <c r="M28" i="14"/>
  <c r="L28" i="14"/>
  <c r="K28" i="14"/>
  <c r="J28" i="14"/>
  <c r="I28" i="14"/>
  <c r="H28" i="14"/>
  <c r="G28" i="14"/>
  <c r="F28" i="14"/>
  <c r="E28" i="14"/>
  <c r="D28" i="14"/>
  <c r="C28" i="14"/>
  <c r="A28" i="14"/>
  <c r="M27" i="14"/>
  <c r="L27" i="14"/>
  <c r="K27" i="14"/>
  <c r="J27" i="14"/>
  <c r="I27" i="14"/>
  <c r="H27" i="14"/>
  <c r="G27" i="14"/>
  <c r="F27" i="14"/>
  <c r="E27" i="14"/>
  <c r="D27" i="14"/>
  <c r="C27" i="14"/>
  <c r="A27" i="14"/>
  <c r="O12" i="14"/>
  <c r="N12" i="14"/>
  <c r="O11" i="14"/>
  <c r="N11" i="14"/>
  <c r="O10" i="14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N5" i="11"/>
  <c r="O5" i="11"/>
  <c r="N6" i="11"/>
  <c r="O6" i="11"/>
  <c r="N7" i="11"/>
  <c r="O7" i="11"/>
  <c r="N8" i="11"/>
  <c r="O8" i="11"/>
  <c r="N11" i="11"/>
  <c r="O11" i="11"/>
  <c r="O4" i="11"/>
  <c r="N4" i="11"/>
  <c r="N5" i="10"/>
  <c r="O5" i="10"/>
  <c r="N6" i="10"/>
  <c r="O6" i="10"/>
  <c r="N7" i="10"/>
  <c r="O7" i="10"/>
  <c r="N8" i="10"/>
  <c r="O8" i="10"/>
  <c r="N9" i="10"/>
  <c r="O9" i="10"/>
  <c r="N10" i="10"/>
  <c r="O10" i="10"/>
  <c r="N11" i="10"/>
  <c r="O11" i="10"/>
  <c r="O4" i="10"/>
  <c r="N4" i="10"/>
  <c r="N5" i="9"/>
  <c r="O5" i="9"/>
  <c r="N6" i="9"/>
  <c r="O6" i="9"/>
  <c r="N7" i="9"/>
  <c r="O7" i="9"/>
  <c r="N8" i="9"/>
  <c r="O8" i="9"/>
  <c r="N9" i="9"/>
  <c r="O9" i="9"/>
  <c r="N10" i="9"/>
  <c r="O10" i="9"/>
  <c r="O4" i="9"/>
  <c r="N4" i="9"/>
  <c r="N5" i="7"/>
  <c r="O5" i="7"/>
  <c r="N6" i="7"/>
  <c r="O6" i="7"/>
  <c r="N7" i="7"/>
  <c r="O7" i="7"/>
  <c r="N8" i="7"/>
  <c r="O8" i="7"/>
  <c r="N9" i="7"/>
  <c r="O9" i="7"/>
  <c r="N10" i="7"/>
  <c r="O10" i="7"/>
  <c r="N11" i="7"/>
  <c r="O11" i="7"/>
  <c r="N12" i="7"/>
  <c r="O12" i="7"/>
  <c r="O4" i="7"/>
  <c r="N4" i="7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O4" i="6"/>
  <c r="N4" i="6"/>
  <c r="N5" i="5"/>
  <c r="O5" i="5"/>
  <c r="N6" i="5"/>
  <c r="O6" i="5"/>
  <c r="N7" i="5"/>
  <c r="O7" i="5"/>
  <c r="N8" i="5"/>
  <c r="O8" i="5"/>
  <c r="N9" i="5"/>
  <c r="O9" i="5"/>
  <c r="N10" i="5"/>
  <c r="O10" i="5"/>
  <c r="O4" i="5"/>
  <c r="N4" i="5"/>
  <c r="O9" i="2"/>
  <c r="O8" i="2"/>
  <c r="O7" i="2"/>
  <c r="O6" i="2"/>
  <c r="O5" i="2"/>
  <c r="O4" i="2"/>
  <c r="N9" i="2"/>
  <c r="N8" i="2"/>
  <c r="N7" i="2"/>
  <c r="N6" i="2"/>
  <c r="N5" i="2"/>
  <c r="N4" i="2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M30" i="11"/>
  <c r="L30" i="11"/>
  <c r="K30" i="11"/>
  <c r="J30" i="11"/>
  <c r="I30" i="11"/>
  <c r="H30" i="11"/>
  <c r="G30" i="11"/>
  <c r="F30" i="11"/>
  <c r="E30" i="11"/>
  <c r="D30" i="11"/>
  <c r="C30" i="11"/>
  <c r="A30" i="11"/>
  <c r="M29" i="11"/>
  <c r="L29" i="11"/>
  <c r="K29" i="11"/>
  <c r="J29" i="11"/>
  <c r="I29" i="11"/>
  <c r="H29" i="11"/>
  <c r="G29" i="11"/>
  <c r="F29" i="11"/>
  <c r="E29" i="11"/>
  <c r="D29" i="11"/>
  <c r="C29" i="11"/>
  <c r="A29" i="11"/>
  <c r="M28" i="11"/>
  <c r="L28" i="11"/>
  <c r="K28" i="11"/>
  <c r="J28" i="11"/>
  <c r="I28" i="11"/>
  <c r="H28" i="11"/>
  <c r="G28" i="11"/>
  <c r="F28" i="11"/>
  <c r="E28" i="11"/>
  <c r="D28" i="11"/>
  <c r="C28" i="11"/>
  <c r="A28" i="11"/>
  <c r="M27" i="11"/>
  <c r="L27" i="11"/>
  <c r="K27" i="11"/>
  <c r="J27" i="11"/>
  <c r="I27" i="11"/>
  <c r="H27" i="11"/>
  <c r="G27" i="11"/>
  <c r="F27" i="11"/>
  <c r="E27" i="11"/>
  <c r="D27" i="11"/>
  <c r="C27" i="11"/>
  <c r="A27" i="11"/>
  <c r="M26" i="11"/>
  <c r="L26" i="11"/>
  <c r="K26" i="11"/>
  <c r="J26" i="11"/>
  <c r="I26" i="11"/>
  <c r="H26" i="11"/>
  <c r="G26" i="11"/>
  <c r="F26" i="11"/>
  <c r="E26" i="11"/>
  <c r="D26" i="11"/>
  <c r="C26" i="11"/>
  <c r="A26" i="11"/>
  <c r="M25" i="11"/>
  <c r="L25" i="11"/>
  <c r="K25" i="11"/>
  <c r="J25" i="11"/>
  <c r="I25" i="11"/>
  <c r="H25" i="11"/>
  <c r="G25" i="11"/>
  <c r="F25" i="11"/>
  <c r="E25" i="11"/>
  <c r="D25" i="11"/>
  <c r="C25" i="11"/>
  <c r="A25" i="11"/>
  <c r="M24" i="11"/>
  <c r="L24" i="11"/>
  <c r="K24" i="11"/>
  <c r="J24" i="11"/>
  <c r="I24" i="11"/>
  <c r="H24" i="11"/>
  <c r="G24" i="11"/>
  <c r="F24" i="11"/>
  <c r="E24" i="11"/>
  <c r="D24" i="11"/>
  <c r="C24" i="11"/>
  <c r="A24" i="11"/>
  <c r="M23" i="11"/>
  <c r="L23" i="11"/>
  <c r="K23" i="11"/>
  <c r="J23" i="11"/>
  <c r="I23" i="11"/>
  <c r="H23" i="11"/>
  <c r="G23" i="11"/>
  <c r="F23" i="11"/>
  <c r="E23" i="11"/>
  <c r="D23" i="11"/>
  <c r="C23" i="11"/>
  <c r="A23" i="11"/>
  <c r="M22" i="11"/>
  <c r="L22" i="11"/>
  <c r="K22" i="11"/>
  <c r="J22" i="11"/>
  <c r="I22" i="11"/>
  <c r="H22" i="11"/>
  <c r="G22" i="11"/>
  <c r="F22" i="11"/>
  <c r="E22" i="11"/>
  <c r="D22" i="11"/>
  <c r="C22" i="11"/>
  <c r="A22" i="11"/>
  <c r="M21" i="11"/>
  <c r="L21" i="11"/>
  <c r="K21" i="11"/>
  <c r="J21" i="11"/>
  <c r="I21" i="11"/>
  <c r="H21" i="11"/>
  <c r="G21" i="11"/>
  <c r="F21" i="11"/>
  <c r="E21" i="11"/>
  <c r="D21" i="11"/>
  <c r="C21" i="11"/>
  <c r="A21" i="11"/>
  <c r="M35" i="10"/>
  <c r="L35" i="10"/>
  <c r="K35" i="10"/>
  <c r="J35" i="10"/>
  <c r="I35" i="10"/>
  <c r="H35" i="10"/>
  <c r="G35" i="10"/>
  <c r="F35" i="10"/>
  <c r="E35" i="10"/>
  <c r="D35" i="10"/>
  <c r="C35" i="10"/>
  <c r="A35" i="10"/>
  <c r="M34" i="10"/>
  <c r="L34" i="10"/>
  <c r="K34" i="10"/>
  <c r="J34" i="10"/>
  <c r="I34" i="10"/>
  <c r="H34" i="10"/>
  <c r="G34" i="10"/>
  <c r="F34" i="10"/>
  <c r="E34" i="10"/>
  <c r="D34" i="10"/>
  <c r="C34" i="10"/>
  <c r="A34" i="10"/>
  <c r="M33" i="10"/>
  <c r="L33" i="10"/>
  <c r="K33" i="10"/>
  <c r="J33" i="10"/>
  <c r="I33" i="10"/>
  <c r="H33" i="10"/>
  <c r="G33" i="10"/>
  <c r="F33" i="10"/>
  <c r="E33" i="10"/>
  <c r="D33" i="10"/>
  <c r="C33" i="10"/>
  <c r="A33" i="10"/>
  <c r="M32" i="10"/>
  <c r="L32" i="10"/>
  <c r="K32" i="10"/>
  <c r="J32" i="10"/>
  <c r="I32" i="10"/>
  <c r="H32" i="10"/>
  <c r="G32" i="10"/>
  <c r="F32" i="10"/>
  <c r="E32" i="10"/>
  <c r="D32" i="10"/>
  <c r="C32" i="10"/>
  <c r="A32" i="10"/>
  <c r="M31" i="10"/>
  <c r="L31" i="10"/>
  <c r="K31" i="10"/>
  <c r="J31" i="10"/>
  <c r="I31" i="10"/>
  <c r="H31" i="10"/>
  <c r="G31" i="10"/>
  <c r="F31" i="10"/>
  <c r="E31" i="10"/>
  <c r="D31" i="10"/>
  <c r="C31" i="10"/>
  <c r="A31" i="10"/>
  <c r="M30" i="10"/>
  <c r="L30" i="10"/>
  <c r="K30" i="10"/>
  <c r="J30" i="10"/>
  <c r="I30" i="10"/>
  <c r="H30" i="10"/>
  <c r="G30" i="10"/>
  <c r="F30" i="10"/>
  <c r="E30" i="10"/>
  <c r="D30" i="10"/>
  <c r="C30" i="10"/>
  <c r="A30" i="10"/>
  <c r="M29" i="10"/>
  <c r="L29" i="10"/>
  <c r="K29" i="10"/>
  <c r="J29" i="10"/>
  <c r="I29" i="10"/>
  <c r="H29" i="10"/>
  <c r="G29" i="10"/>
  <c r="F29" i="10"/>
  <c r="E29" i="10"/>
  <c r="D29" i="10"/>
  <c r="C29" i="10"/>
  <c r="A29" i="10"/>
  <c r="M28" i="10"/>
  <c r="L28" i="10"/>
  <c r="K28" i="10"/>
  <c r="J28" i="10"/>
  <c r="I28" i="10"/>
  <c r="H28" i="10"/>
  <c r="G28" i="10"/>
  <c r="F28" i="10"/>
  <c r="E28" i="10"/>
  <c r="D28" i="10"/>
  <c r="C28" i="10"/>
  <c r="A28" i="10"/>
  <c r="M27" i="10"/>
  <c r="L27" i="10"/>
  <c r="K27" i="10"/>
  <c r="J27" i="10"/>
  <c r="I27" i="10"/>
  <c r="H27" i="10"/>
  <c r="G27" i="10"/>
  <c r="F27" i="10"/>
  <c r="E27" i="10"/>
  <c r="D27" i="10"/>
  <c r="C27" i="10"/>
  <c r="A27" i="10"/>
  <c r="M26" i="10"/>
  <c r="L26" i="10"/>
  <c r="K26" i="10"/>
  <c r="J26" i="10"/>
  <c r="I26" i="10"/>
  <c r="H26" i="10"/>
  <c r="G26" i="10"/>
  <c r="F26" i="10"/>
  <c r="E26" i="10"/>
  <c r="D26" i="10"/>
  <c r="C26" i="10"/>
  <c r="A26" i="10"/>
  <c r="M38" i="9"/>
  <c r="L38" i="9"/>
  <c r="K38" i="9"/>
  <c r="J38" i="9"/>
  <c r="I38" i="9"/>
  <c r="H38" i="9"/>
  <c r="G38" i="9"/>
  <c r="F38" i="9"/>
  <c r="E38" i="9"/>
  <c r="D38" i="9"/>
  <c r="C38" i="9"/>
  <c r="A38" i="9"/>
  <c r="M37" i="9"/>
  <c r="L37" i="9"/>
  <c r="K37" i="9"/>
  <c r="J37" i="9"/>
  <c r="I37" i="9"/>
  <c r="H37" i="9"/>
  <c r="G37" i="9"/>
  <c r="F37" i="9"/>
  <c r="E37" i="9"/>
  <c r="D37" i="9"/>
  <c r="C37" i="9"/>
  <c r="A37" i="9"/>
  <c r="M36" i="9"/>
  <c r="L36" i="9"/>
  <c r="K36" i="9"/>
  <c r="J36" i="9"/>
  <c r="I36" i="9"/>
  <c r="H36" i="9"/>
  <c r="G36" i="9"/>
  <c r="F36" i="9"/>
  <c r="E36" i="9"/>
  <c r="D36" i="9"/>
  <c r="C36" i="9"/>
  <c r="A36" i="9"/>
  <c r="M35" i="9"/>
  <c r="L35" i="9"/>
  <c r="K35" i="9"/>
  <c r="J35" i="9"/>
  <c r="I35" i="9"/>
  <c r="H35" i="9"/>
  <c r="G35" i="9"/>
  <c r="F35" i="9"/>
  <c r="E35" i="9"/>
  <c r="D35" i="9"/>
  <c r="C35" i="9"/>
  <c r="A35" i="9"/>
  <c r="M34" i="9"/>
  <c r="L34" i="9"/>
  <c r="K34" i="9"/>
  <c r="J34" i="9"/>
  <c r="I34" i="9"/>
  <c r="H34" i="9"/>
  <c r="G34" i="9"/>
  <c r="F34" i="9"/>
  <c r="E34" i="9"/>
  <c r="D34" i="9"/>
  <c r="C34" i="9"/>
  <c r="A34" i="9"/>
  <c r="M33" i="9"/>
  <c r="L33" i="9"/>
  <c r="K33" i="9"/>
  <c r="J33" i="9"/>
  <c r="I33" i="9"/>
  <c r="H33" i="9"/>
  <c r="G33" i="9"/>
  <c r="F33" i="9"/>
  <c r="E33" i="9"/>
  <c r="D33" i="9"/>
  <c r="C33" i="9"/>
  <c r="A33" i="9"/>
  <c r="M32" i="9"/>
  <c r="L32" i="9"/>
  <c r="K32" i="9"/>
  <c r="J32" i="9"/>
  <c r="I32" i="9"/>
  <c r="H32" i="9"/>
  <c r="G32" i="9"/>
  <c r="F32" i="9"/>
  <c r="E32" i="9"/>
  <c r="D32" i="9"/>
  <c r="C32" i="9"/>
  <c r="A32" i="9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41" i="7"/>
  <c r="L41" i="7"/>
  <c r="K41" i="7"/>
  <c r="J41" i="7"/>
  <c r="I41" i="7"/>
  <c r="H41" i="7"/>
  <c r="G41" i="7"/>
  <c r="F41" i="7"/>
  <c r="E41" i="7"/>
  <c r="D41" i="7"/>
  <c r="C41" i="7"/>
  <c r="A41" i="7"/>
  <c r="M40" i="7"/>
  <c r="L40" i="7"/>
  <c r="K40" i="7"/>
  <c r="J40" i="7"/>
  <c r="I40" i="7"/>
  <c r="H40" i="7"/>
  <c r="G40" i="7"/>
  <c r="F40" i="7"/>
  <c r="E40" i="7"/>
  <c r="D40" i="7"/>
  <c r="C40" i="7"/>
  <c r="A40" i="7"/>
  <c r="M39" i="7"/>
  <c r="L39" i="7"/>
  <c r="K39" i="7"/>
  <c r="J39" i="7"/>
  <c r="I39" i="7"/>
  <c r="H39" i="7"/>
  <c r="G39" i="7"/>
  <c r="F39" i="7"/>
  <c r="E39" i="7"/>
  <c r="D39" i="7"/>
  <c r="C39" i="7"/>
  <c r="A39" i="7"/>
  <c r="M38" i="7"/>
  <c r="L38" i="7"/>
  <c r="K38" i="7"/>
  <c r="J38" i="7"/>
  <c r="I38" i="7"/>
  <c r="H38" i="7"/>
  <c r="G38" i="7"/>
  <c r="F38" i="7"/>
  <c r="E38" i="7"/>
  <c r="D38" i="7"/>
  <c r="C38" i="7"/>
  <c r="A38" i="7"/>
  <c r="M37" i="7"/>
  <c r="L37" i="7"/>
  <c r="K37" i="7"/>
  <c r="J37" i="7"/>
  <c r="I37" i="7"/>
  <c r="H37" i="7"/>
  <c r="G37" i="7"/>
  <c r="F37" i="7"/>
  <c r="E37" i="7"/>
  <c r="D37" i="7"/>
  <c r="C37" i="7"/>
  <c r="A37" i="7"/>
  <c r="M36" i="7"/>
  <c r="L36" i="7"/>
  <c r="K36" i="7"/>
  <c r="J36" i="7"/>
  <c r="I36" i="7"/>
  <c r="H36" i="7"/>
  <c r="G36" i="7"/>
  <c r="F36" i="7"/>
  <c r="E36" i="7"/>
  <c r="D36" i="7"/>
  <c r="C36" i="7"/>
  <c r="A36" i="7"/>
  <c r="M35" i="7"/>
  <c r="L35" i="7"/>
  <c r="K35" i="7"/>
  <c r="J35" i="7"/>
  <c r="I35" i="7"/>
  <c r="H35" i="7"/>
  <c r="G35" i="7"/>
  <c r="F35" i="7"/>
  <c r="E35" i="7"/>
  <c r="D35" i="7"/>
  <c r="C35" i="7"/>
  <c r="A35" i="7"/>
  <c r="M34" i="7"/>
  <c r="L34" i="7"/>
  <c r="K34" i="7"/>
  <c r="J34" i="7"/>
  <c r="I34" i="7"/>
  <c r="H34" i="7"/>
  <c r="G34" i="7"/>
  <c r="F34" i="7"/>
  <c r="E34" i="7"/>
  <c r="D34" i="7"/>
  <c r="C34" i="7"/>
  <c r="A34" i="7"/>
  <c r="M33" i="7"/>
  <c r="L33" i="7"/>
  <c r="K33" i="7"/>
  <c r="J33" i="7"/>
  <c r="I33" i="7"/>
  <c r="H33" i="7"/>
  <c r="G33" i="7"/>
  <c r="F33" i="7"/>
  <c r="E33" i="7"/>
  <c r="D33" i="7"/>
  <c r="C33" i="7"/>
  <c r="A33" i="7"/>
  <c r="M32" i="7"/>
  <c r="L32" i="7"/>
  <c r="K32" i="7"/>
  <c r="J32" i="7"/>
  <c r="I32" i="7"/>
  <c r="H32" i="7"/>
  <c r="G32" i="7"/>
  <c r="F32" i="7"/>
  <c r="E32" i="7"/>
  <c r="D32" i="7"/>
  <c r="C32" i="7"/>
  <c r="A32" i="7"/>
  <c r="C34" i="5"/>
  <c r="D34" i="5"/>
  <c r="E34" i="5"/>
  <c r="F34" i="5"/>
  <c r="G34" i="5"/>
  <c r="H34" i="5"/>
  <c r="I34" i="5"/>
  <c r="J34" i="5"/>
  <c r="K34" i="5"/>
  <c r="L34" i="5"/>
  <c r="M34" i="5"/>
  <c r="M19" i="6"/>
  <c r="L19" i="6"/>
  <c r="K19" i="6"/>
  <c r="J19" i="6"/>
  <c r="I19" i="6"/>
  <c r="H19" i="6"/>
  <c r="G19" i="6"/>
  <c r="F19" i="6"/>
  <c r="E19" i="6"/>
  <c r="D19" i="6"/>
  <c r="C19" i="6"/>
  <c r="A19" i="6"/>
  <c r="A34" i="5"/>
  <c r="M33" i="5"/>
  <c r="L33" i="5"/>
  <c r="K33" i="5"/>
  <c r="J33" i="5"/>
  <c r="I33" i="5"/>
  <c r="H33" i="5"/>
  <c r="G33" i="5"/>
  <c r="F33" i="5"/>
  <c r="E33" i="5"/>
  <c r="D33" i="5"/>
  <c r="C33" i="5"/>
  <c r="A33" i="5"/>
  <c r="M32" i="5"/>
  <c r="L32" i="5"/>
  <c r="K32" i="5"/>
  <c r="J32" i="5"/>
  <c r="I32" i="5"/>
  <c r="H32" i="5"/>
  <c r="G32" i="5"/>
  <c r="F32" i="5"/>
  <c r="E32" i="5"/>
  <c r="D32" i="5"/>
  <c r="C32" i="5"/>
  <c r="A32" i="5"/>
  <c r="M31" i="5"/>
  <c r="L31" i="5"/>
  <c r="K31" i="5"/>
  <c r="J31" i="5"/>
  <c r="I31" i="5"/>
  <c r="H31" i="5"/>
  <c r="G31" i="5"/>
  <c r="F31" i="5"/>
  <c r="E31" i="5"/>
  <c r="D31" i="5"/>
  <c r="C31" i="5"/>
  <c r="A31" i="5"/>
  <c r="M30" i="5"/>
  <c r="L30" i="5"/>
  <c r="K30" i="5"/>
  <c r="J30" i="5"/>
  <c r="I30" i="5"/>
  <c r="H30" i="5"/>
  <c r="G30" i="5"/>
  <c r="F30" i="5"/>
  <c r="E30" i="5"/>
  <c r="D30" i="5"/>
  <c r="C30" i="5"/>
  <c r="A30" i="5"/>
  <c r="M29" i="5"/>
  <c r="L29" i="5"/>
  <c r="K29" i="5"/>
  <c r="J29" i="5"/>
  <c r="I29" i="5"/>
  <c r="H29" i="5"/>
  <c r="G29" i="5"/>
  <c r="F29" i="5"/>
  <c r="E29" i="5"/>
  <c r="D29" i="5"/>
  <c r="C29" i="5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D23" i="2"/>
  <c r="C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C28" i="2"/>
  <c r="D28" i="2"/>
  <c r="E28" i="2"/>
  <c r="F28" i="2"/>
  <c r="G28" i="2"/>
  <c r="H28" i="2"/>
  <c r="I28" i="2"/>
  <c r="J28" i="2"/>
  <c r="K28" i="2"/>
  <c r="L28" i="2"/>
  <c r="M28" i="2"/>
  <c r="C29" i="2"/>
  <c r="D29" i="2"/>
  <c r="E29" i="2"/>
  <c r="F29" i="2"/>
  <c r="G29" i="2"/>
  <c r="H29" i="2"/>
  <c r="I29" i="2"/>
  <c r="J29" i="2"/>
  <c r="K29" i="2"/>
  <c r="L29" i="2"/>
  <c r="M29" i="2"/>
  <c r="C30" i="2"/>
  <c r="D30" i="2"/>
  <c r="E30" i="2"/>
  <c r="F30" i="2"/>
  <c r="G30" i="2"/>
  <c r="H30" i="2"/>
  <c r="I30" i="2"/>
  <c r="J30" i="2"/>
  <c r="K30" i="2"/>
  <c r="L30" i="2"/>
  <c r="M30" i="2"/>
  <c r="C31" i="2"/>
  <c r="D31" i="2"/>
  <c r="E31" i="2"/>
  <c r="F31" i="2"/>
  <c r="G31" i="2"/>
  <c r="H31" i="2"/>
  <c r="I31" i="2"/>
  <c r="J31" i="2"/>
  <c r="K31" i="2"/>
  <c r="L31" i="2"/>
  <c r="M31" i="2"/>
  <c r="E23" i="2"/>
  <c r="F23" i="2"/>
  <c r="G23" i="2"/>
  <c r="H23" i="2"/>
  <c r="I23" i="2"/>
  <c r="J23" i="2"/>
  <c r="K23" i="2"/>
  <c r="L23" i="2"/>
  <c r="M23" i="2"/>
  <c r="A24" i="2"/>
  <c r="A25" i="2"/>
  <c r="A26" i="2"/>
  <c r="A27" i="2"/>
  <c r="A28" i="2"/>
  <c r="A29" i="2"/>
  <c r="A30" i="2"/>
  <c r="A31" i="2"/>
  <c r="A23" i="2"/>
  <c r="P9" i="6" l="1"/>
  <c r="P12" i="6"/>
  <c r="P4" i="7"/>
  <c r="P5" i="14"/>
  <c r="P6" i="9"/>
  <c r="P7" i="6"/>
  <c r="P5" i="10"/>
  <c r="P9" i="15"/>
  <c r="P6" i="15"/>
  <c r="P13" i="11"/>
  <c r="P8" i="7"/>
  <c r="P4" i="2"/>
  <c r="P7" i="11"/>
  <c r="P5" i="11"/>
  <c r="P10" i="10"/>
  <c r="P4" i="14"/>
  <c r="P12" i="14"/>
  <c r="P4" i="9"/>
  <c r="P12" i="9"/>
  <c r="P21" i="7"/>
  <c r="P11" i="7"/>
  <c r="P20" i="7"/>
  <c r="P5" i="7"/>
  <c r="P22" i="7"/>
  <c r="P14" i="15"/>
  <c r="P10" i="15"/>
  <c r="P11" i="15"/>
  <c r="P5" i="15"/>
  <c r="P10" i="5"/>
  <c r="P14" i="5"/>
  <c r="P12" i="2"/>
  <c r="P12" i="11"/>
  <c r="P7" i="10"/>
  <c r="P4" i="10"/>
  <c r="P13" i="10"/>
  <c r="P9" i="10"/>
  <c r="P12" i="15"/>
  <c r="P8" i="15"/>
  <c r="P6" i="14"/>
  <c r="P13" i="14"/>
  <c r="P5" i="9"/>
  <c r="P6" i="6"/>
  <c r="P5" i="6"/>
  <c r="P5" i="5"/>
  <c r="P16" i="5"/>
  <c r="P17" i="5"/>
  <c r="P9" i="2"/>
  <c r="P10" i="2"/>
  <c r="P11" i="14"/>
  <c r="P9" i="14"/>
  <c r="P8" i="14"/>
  <c r="P7" i="14"/>
  <c r="P10" i="14"/>
  <c r="P7" i="15"/>
  <c r="P13" i="15"/>
  <c r="P15" i="15"/>
  <c r="P16" i="15"/>
  <c r="P4" i="15"/>
  <c r="P10" i="11"/>
  <c r="P8" i="11"/>
  <c r="P11" i="11"/>
  <c r="P4" i="11"/>
  <c r="P9" i="11"/>
  <c r="P6" i="11"/>
  <c r="P15" i="9"/>
  <c r="P10" i="9"/>
  <c r="P11" i="9"/>
  <c r="P13" i="9"/>
  <c r="P9" i="9"/>
  <c r="P14" i="9"/>
  <c r="P12" i="7"/>
  <c r="P18" i="7"/>
  <c r="P19" i="7"/>
  <c r="P10" i="7"/>
  <c r="P17" i="7"/>
  <c r="P16" i="7"/>
  <c r="P13" i="7"/>
  <c r="P10" i="6"/>
  <c r="P4" i="6"/>
  <c r="P8" i="6"/>
  <c r="P11" i="2"/>
  <c r="P12" i="10"/>
  <c r="P11" i="10"/>
  <c r="P8" i="10"/>
  <c r="P6" i="10"/>
  <c r="P8" i="9"/>
  <c r="P7" i="9"/>
  <c r="P14" i="7"/>
  <c r="P9" i="7"/>
  <c r="P15" i="7"/>
  <c r="P11" i="6"/>
  <c r="P7" i="5"/>
  <c r="P9" i="5"/>
  <c r="P12" i="5"/>
  <c r="P4" i="5"/>
  <c r="P11" i="5"/>
  <c r="P8" i="5"/>
  <c r="P15" i="5"/>
  <c r="P13" i="5"/>
  <c r="P7" i="2"/>
  <c r="P5" i="2"/>
  <c r="P8" i="2"/>
  <c r="P6" i="2"/>
</calcChain>
</file>

<file path=xl/sharedStrings.xml><?xml version="1.0" encoding="utf-8"?>
<sst xmlns="http://schemas.openxmlformats.org/spreadsheetml/2006/main" count="1725" uniqueCount="427">
  <si>
    <t>AKOM</t>
  </si>
  <si>
    <t>Andrew Stanton</t>
  </si>
  <si>
    <t>Chris Kuhn</t>
  </si>
  <si>
    <t>Ian Holley</t>
  </si>
  <si>
    <t>Kris Thomson</t>
  </si>
  <si>
    <t>Paul Edwards</t>
  </si>
  <si>
    <t>Beavers</t>
  </si>
  <si>
    <t>Leif Nilsson</t>
  </si>
  <si>
    <t>Brownies</t>
  </si>
  <si>
    <t>Aaron McMillan</t>
  </si>
  <si>
    <t>Jac Richardson</t>
  </si>
  <si>
    <t>Jason Brown</t>
  </si>
  <si>
    <t>Marc Brown</t>
  </si>
  <si>
    <t>Loz Goodchild</t>
  </si>
  <si>
    <t>Shane Turner</t>
  </si>
  <si>
    <t>Hornets</t>
  </si>
  <si>
    <t>Ben Heaney</t>
  </si>
  <si>
    <t>Pete Maddocks</t>
  </si>
  <si>
    <t>Spartans</t>
  </si>
  <si>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</si>
  <si>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</si>
  <si>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</si>
  <si>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</si>
  <si>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</si>
  <si>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</si>
  <si>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</si>
  <si>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</si>
  <si>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</si>
  <si>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</si>
  <si>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</si>
  <si>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</si>
  <si>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</si>
  <si>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</si>
  <si>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</si>
  <si>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</si>
  <si>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</si>
  <si>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</si>
  <si>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</si>
  <si>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</si>
  <si>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</si>
  <si>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</si>
  <si>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</si>
  <si>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</si>
  <si>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</si>
  <si>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</si>
  <si>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</si>
  <si>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</si>
  <si>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</si>
  <si>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</si>
  <si>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</si>
  <si>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</si>
  <si>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</si>
  <si>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Shaun Allan</t>
  </si>
  <si>
    <t>Division 2 League Leader Totals</t>
  </si>
  <si>
    <t>IA</t>
  </si>
  <si>
    <t>Grand Total</t>
  </si>
  <si>
    <t>Injury Attendance</t>
  </si>
  <si>
    <t>Game eligibility</t>
  </si>
  <si>
    <t>Ash Brettell</t>
  </si>
  <si>
    <t>Sean Wilkins</t>
  </si>
  <si>
    <t>Ryan Brown</t>
  </si>
  <si>
    <t>Dave Peters</t>
  </si>
  <si>
    <t>Ash Palmer</t>
  </si>
  <si>
    <t>Richard Perkov</t>
  </si>
  <si>
    <t>Graeme Dickson</t>
  </si>
  <si>
    <t>Ian Meagher</t>
  </si>
  <si>
    <t>Andrew Baird</t>
  </si>
  <si>
    <t>Fergus Cotton</t>
  </si>
  <si>
    <t>Steve Rudic</t>
  </si>
  <si>
    <t>CPR</t>
  </si>
  <si>
    <t>Poistive</t>
  </si>
  <si>
    <t>Negative</t>
  </si>
  <si>
    <t>CPL Proficiency Rating  (CPR)</t>
  </si>
  <si>
    <t>Rob Southwell</t>
  </si>
  <si>
    <t>Aidan Tandy</t>
  </si>
  <si>
    <t>Shannan Pye</t>
  </si>
  <si>
    <t>John Gladwin</t>
  </si>
  <si>
    <t>Jason Turner</t>
  </si>
  <si>
    <t>Jayson Mesman</t>
  </si>
  <si>
    <t>Aljo Basilio</t>
  </si>
  <si>
    <t>Joshua Barclay</t>
  </si>
  <si>
    <t>Steven Barclay</t>
  </si>
  <si>
    <t>Steven Favell</t>
  </si>
  <si>
    <t>Funguys</t>
  </si>
  <si>
    <t>Adam Llewellyn</t>
  </si>
  <si>
    <t>Owls</t>
  </si>
  <si>
    <t>Brad Manzanillo</t>
  </si>
  <si>
    <t>Chris Gogala</t>
  </si>
  <si>
    <t>Nick Wilkinson</t>
  </si>
  <si>
    <t>Jared De Booy</t>
  </si>
  <si>
    <t>Justin Parish</t>
  </si>
  <si>
    <t>Antone Smith</t>
  </si>
  <si>
    <t>Matthew Goodwin</t>
  </si>
  <si>
    <t>Lachlan Gladwin</t>
  </si>
  <si>
    <t>Andrew Dankiw</t>
  </si>
  <si>
    <t>Ben Little</t>
  </si>
  <si>
    <t>Daniel Jones</t>
  </si>
  <si>
    <t>Matthew Kalokerinos</t>
  </si>
  <si>
    <t>Samuel Colosimo</t>
  </si>
  <si>
    <t>Paul Horsfall</t>
  </si>
  <si>
    <t>Adrian Moy</t>
  </si>
  <si>
    <t>Simon Boyes</t>
  </si>
  <si>
    <t>Josh Howard</t>
  </si>
  <si>
    <t>Akech Aliir</t>
  </si>
  <si>
    <t>D1</t>
  </si>
  <si>
    <t>Akoy Mayen</t>
  </si>
  <si>
    <t>Charles Potter</t>
  </si>
  <si>
    <t>David Dutt</t>
  </si>
  <si>
    <t>Derek Emelifeonwu</t>
  </si>
  <si>
    <t>Ethan Jetter</t>
  </si>
  <si>
    <t>James Hurley</t>
  </si>
  <si>
    <t>Kezekia Aluong</t>
  </si>
  <si>
    <t>Mamadou Fall</t>
  </si>
  <si>
    <t>Robert Emelifeonwu</t>
  </si>
  <si>
    <t>William Paterson</t>
  </si>
  <si>
    <t>Aimable Rutayisire</t>
  </si>
  <si>
    <t>Alexander Toohey</t>
  </si>
  <si>
    <t>Ben Gold</t>
  </si>
  <si>
    <t>Bol Dengdit</t>
  </si>
  <si>
    <t>David Okwera</t>
  </si>
  <si>
    <t>Dyson Daniels</t>
  </si>
  <si>
    <t>Evan Kilminster</t>
  </si>
  <si>
    <t>Fiston Ipassou</t>
  </si>
  <si>
    <t>Harry Wessels</t>
  </si>
  <si>
    <t>Jaylin Galloway</t>
  </si>
  <si>
    <t>Joshua Duach</t>
  </si>
  <si>
    <t>Joshua Hughes</t>
  </si>
  <si>
    <t>Joshua Ojianwuna</t>
  </si>
  <si>
    <t>Lachlan Olbrich</t>
  </si>
  <si>
    <t>Patrick Ryan</t>
  </si>
  <si>
    <t>Reyne Smith</t>
  </si>
  <si>
    <t>Tyrese Proctor</t>
  </si>
  <si>
    <t>Yaak Yaak</t>
  </si>
  <si>
    <t>Declan Pratt</t>
  </si>
  <si>
    <t>Glenn Morison</t>
  </si>
  <si>
    <t>Iain Morison</t>
  </si>
  <si>
    <t>Jack Bartholomeusz</t>
  </si>
  <si>
    <t>Jarrod Hampton</t>
  </si>
  <si>
    <t>Samuel Bates</t>
  </si>
  <si>
    <t>Shaun Mills</t>
  </si>
  <si>
    <t>Thomas Commins</t>
  </si>
  <si>
    <t>William Mayfield</t>
  </si>
  <si>
    <t>Antony Arena</t>
  </si>
  <si>
    <t>Brynn Williams</t>
  </si>
  <si>
    <t>Campbell Millar</t>
  </si>
  <si>
    <t>Hayden Galbraith</t>
  </si>
  <si>
    <t>Lachlan Ross</t>
  </si>
  <si>
    <t>Lachlan Smith</t>
  </si>
  <si>
    <t>Nathan Smith</t>
  </si>
  <si>
    <t>Timothy Hewett</t>
  </si>
  <si>
    <t>William Emmer Nichols</t>
  </si>
  <si>
    <t>Alex Archer</t>
  </si>
  <si>
    <t>Bowyn Beatty</t>
  </si>
  <si>
    <t>Cameron Pender</t>
  </si>
  <si>
    <t>David Mcdonald</t>
  </si>
  <si>
    <t>Diing Diing</t>
  </si>
  <si>
    <t>Isaac Plunkett</t>
  </si>
  <si>
    <t>Jarryd Heywood</t>
  </si>
  <si>
    <t>Michael Cassidy</t>
  </si>
  <si>
    <t>Samuel Adams</t>
  </si>
  <si>
    <t>Stephen Bellette</t>
  </si>
  <si>
    <t>David Cox</t>
  </si>
  <si>
    <t>Finn Sleigh</t>
  </si>
  <si>
    <t>Ian Arachi</t>
  </si>
  <si>
    <t>Max Cooper</t>
  </si>
  <si>
    <t>Nelson Lee</t>
  </si>
  <si>
    <t>Richard Bakkum</t>
  </si>
  <si>
    <t>Solomon Inyang</t>
  </si>
  <si>
    <t>Aaron Crowe</t>
  </si>
  <si>
    <t>Andrew Rice</t>
  </si>
  <si>
    <t>Angus Williams</t>
  </si>
  <si>
    <t>Daniel Slater</t>
  </si>
  <si>
    <t>Deng Diing</t>
  </si>
  <si>
    <t>Isaac Maher</t>
  </si>
  <si>
    <t>Jacob Crowe</t>
  </si>
  <si>
    <t>Jacob Saunders</t>
  </si>
  <si>
    <t>James Fouquet</t>
  </si>
  <si>
    <t>Mitchell Robinson</t>
  </si>
  <si>
    <t>Nathan Mazengarb</t>
  </si>
  <si>
    <t>William Rice</t>
  </si>
  <si>
    <t>Zac Mcdermott</t>
  </si>
  <si>
    <t>Player Name</t>
  </si>
  <si>
    <t>Anthony Pronin</t>
  </si>
  <si>
    <t>Daniel Busing</t>
  </si>
  <si>
    <t>Diego Parsa</t>
  </si>
  <si>
    <t>Evan Fowler</t>
  </si>
  <si>
    <t>Henry Wallace</t>
  </si>
  <si>
    <t>Jordan Rowe</t>
  </si>
  <si>
    <t>Joshua Hathaway</t>
  </si>
  <si>
    <t>Peter Edwards</t>
  </si>
  <si>
    <t>Pietro Badalassi</t>
  </si>
  <si>
    <t>Stephen Rowe</t>
  </si>
  <si>
    <t>Adam Gavranich</t>
  </si>
  <si>
    <t>Ben Mitchell</t>
  </si>
  <si>
    <t>Brooklyn Bruton</t>
  </si>
  <si>
    <t>Charlie Mellick</t>
  </si>
  <si>
    <t>Lachlan Mayo</t>
  </si>
  <si>
    <t>Mason Bruce</t>
  </si>
  <si>
    <t>Mikus Eversons</t>
  </si>
  <si>
    <t>Mohamed Jj Jalloh</t>
  </si>
  <si>
    <t>Tristan Scotcher</t>
  </si>
  <si>
    <t>William Cooper</t>
  </si>
  <si>
    <t>Andrew Barber</t>
  </si>
  <si>
    <t>Angus Byatt</t>
  </si>
  <si>
    <t>Benny Marr</t>
  </si>
  <si>
    <t>Edward Bigg-Wither</t>
  </si>
  <si>
    <t>Reuben Layton Thompson</t>
  </si>
  <si>
    <t>Simon Thomson</t>
  </si>
  <si>
    <t>Spencer Musgrove</t>
  </si>
  <si>
    <t>Timothy Boxsell</t>
  </si>
  <si>
    <t>D2</t>
  </si>
  <si>
    <t>Dion Majstorovic</t>
  </si>
  <si>
    <t>Douglas Hardie</t>
  </si>
  <si>
    <t>Joshua Russell</t>
  </si>
  <si>
    <t>Matusi Lubang</t>
  </si>
  <si>
    <t>Rhys Willis</t>
  </si>
  <si>
    <t>Riley Furbank</t>
  </si>
  <si>
    <t>Stephen Dhieu</t>
  </si>
  <si>
    <t>Tate Harris</t>
  </si>
  <si>
    <t>Zlatan Hadzic</t>
  </si>
  <si>
    <t>Blake Mckenna</t>
  </si>
  <si>
    <t>Brady Priddle</t>
  </si>
  <si>
    <t>Grant Keys</t>
  </si>
  <si>
    <t>Jack Danenbergsons</t>
  </si>
  <si>
    <t>James Carrick</t>
  </si>
  <si>
    <t>Jayme Markus</t>
  </si>
  <si>
    <t>Jordon Benson</t>
  </si>
  <si>
    <t>Nicholas Pappas</t>
  </si>
  <si>
    <t>Brendan Hoang</t>
  </si>
  <si>
    <t>Caden Spinks</t>
  </si>
  <si>
    <t>Jimmy Heaton</t>
  </si>
  <si>
    <t>Jordan Sembel</t>
  </si>
  <si>
    <t>Justin Mesman</t>
  </si>
  <si>
    <t>Lachlan Kendrick</t>
  </si>
  <si>
    <t>Michael Lloyd</t>
  </si>
  <si>
    <t>Michael Patron</t>
  </si>
  <si>
    <t>Sebastian Kouw</t>
  </si>
  <si>
    <t>Alexander Tu</t>
  </si>
  <si>
    <t>Amir Elhag</t>
  </si>
  <si>
    <t>Frank Afor</t>
  </si>
  <si>
    <t>Hany Ezzat</t>
  </si>
  <si>
    <t>Jordan Reilly</t>
  </si>
  <si>
    <t>Kayne Critchlow</t>
  </si>
  <si>
    <t>Muhayed Hamed</t>
  </si>
  <si>
    <t>Nathan Spink</t>
  </si>
  <si>
    <t>Peter Harris</t>
  </si>
  <si>
    <t>Samir Ezzat</t>
  </si>
  <si>
    <t>Taylor Gauci</t>
  </si>
  <si>
    <t>Declan Kain</t>
  </si>
  <si>
    <t>Ewen Kennedy</t>
  </si>
  <si>
    <t>Flyn Briskey</t>
  </si>
  <si>
    <t>Flynn Attard</t>
  </si>
  <si>
    <t>Jack Street</t>
  </si>
  <si>
    <t>Jordan Smith</t>
  </si>
  <si>
    <t>Nghia Tran</t>
  </si>
  <si>
    <t>Thomas Perez</t>
  </si>
  <si>
    <t>Andrew Murphy</t>
  </si>
  <si>
    <t>Casey Baines</t>
  </si>
  <si>
    <t>Chris Hartmann</t>
  </si>
  <si>
    <t>Cooper Smith</t>
  </si>
  <si>
    <t>Eric Malcolm</t>
  </si>
  <si>
    <t>Justin Pronin</t>
  </si>
  <si>
    <t>Lachlan Stevens</t>
  </si>
  <si>
    <t>Matthew Rodgers</t>
  </si>
  <si>
    <t>Brendan Hallett</t>
  </si>
  <si>
    <t>Patrick Feldhusen</t>
  </si>
  <si>
    <t>Ryan Storch</t>
  </si>
  <si>
    <t>Stephen Carroll</t>
  </si>
  <si>
    <t>Brandon Leslie</t>
  </si>
  <si>
    <t>Constantinos Tsiokantas</t>
  </si>
  <si>
    <t>Dion Tsarpalias</t>
  </si>
  <si>
    <t>Dylan Grocock</t>
  </si>
  <si>
    <t>Jared Calnan</t>
  </si>
  <si>
    <t>Jarod Nilsson</t>
  </si>
  <si>
    <t>Julian Sykes-Rose</t>
  </si>
  <si>
    <t>Nick Dewey</t>
  </si>
  <si>
    <t>Tom Gazard</t>
  </si>
  <si>
    <t>Dom Northcott</t>
  </si>
  <si>
    <t>Joshua Drennan</t>
  </si>
  <si>
    <t>Lochlan Robson</t>
  </si>
  <si>
    <t>Max Hallett</t>
  </si>
  <si>
    <t>Nicholas Price</t>
  </si>
  <si>
    <t>Peter Maskell</t>
  </si>
  <si>
    <t>Richard Niall</t>
  </si>
  <si>
    <t>Ryan Godwin-Wiseman</t>
  </si>
  <si>
    <t>Ryan Maplesden</t>
  </si>
  <si>
    <t>Tom Apolony</t>
  </si>
  <si>
    <t>Alexander Mathews</t>
  </si>
  <si>
    <t>Dexter Todd</t>
  </si>
  <si>
    <t>Fletcher Petersen</t>
  </si>
  <si>
    <t>Jackson Taylor</t>
  </si>
  <si>
    <t>Luke Stumpf</t>
  </si>
  <si>
    <t>Oliver Cooper</t>
  </si>
  <si>
    <t>Oliver Juttner-Melland</t>
  </si>
  <si>
    <t>Rahul Arsakulasuriya</t>
  </si>
  <si>
    <t>Triston Irvine</t>
  </si>
  <si>
    <t>Bailey Clark</t>
  </si>
  <si>
    <t>Hamish Jackson</t>
  </si>
  <si>
    <t>Jimmy Willett</t>
  </si>
  <si>
    <t>Jei Welsh</t>
  </si>
  <si>
    <t>Jesse Tait</t>
  </si>
  <si>
    <t>Jonathan Lazaro</t>
  </si>
  <si>
    <t>Luke Taunton-Stelzner</t>
  </si>
  <si>
    <t>Mathew Jenson</t>
  </si>
  <si>
    <t>Steven Guy</t>
  </si>
  <si>
    <t>Alvaro Flores Rios</t>
  </si>
  <si>
    <t>Charles Rolfe</t>
  </si>
  <si>
    <t>Joseph Crowley-Shaw</t>
  </si>
  <si>
    <t>Lachlan Myers</t>
  </si>
  <si>
    <t>Lachlan Northey</t>
  </si>
  <si>
    <t>Lewis Miller</t>
  </si>
  <si>
    <t>Michael Verzosa</t>
  </si>
  <si>
    <t>Miles John</t>
  </si>
  <si>
    <t>Thomas Harvey</t>
  </si>
  <si>
    <t>Alex Greenfield</t>
  </si>
  <si>
    <t>Anthony Blazevski</t>
  </si>
  <si>
    <t>Ayual Dau</t>
  </si>
  <si>
    <t>Diing Mayen</t>
  </si>
  <si>
    <t>Jackson Crowe</t>
  </si>
  <si>
    <t>Jett James</t>
  </si>
  <si>
    <t>Manoah Billerwell</t>
  </si>
  <si>
    <t>Ngakau Hunia</t>
  </si>
  <si>
    <t>Thomas Greenfield</t>
  </si>
  <si>
    <t>Archie Webb</t>
  </si>
  <si>
    <t>Damian Miles</t>
  </si>
  <si>
    <t>Jake Scheide</t>
  </si>
  <si>
    <t>Liam Crossman</t>
  </si>
  <si>
    <t>Matthew Durham</t>
  </si>
  <si>
    <t>Matthew Miles</t>
  </si>
  <si>
    <t>Mika Kelsey</t>
  </si>
  <si>
    <t>David Grant</t>
  </si>
  <si>
    <t>Joe Gleeson</t>
  </si>
  <si>
    <t>Daniel Richardson</t>
  </si>
  <si>
    <t>Adam Kendrick</t>
  </si>
  <si>
    <t>Zo Nunes</t>
  </si>
  <si>
    <t>Aaron Britten</t>
  </si>
  <si>
    <t>Che Peters</t>
  </si>
  <si>
    <t>Ryan Jorgensen</t>
  </si>
  <si>
    <t>Phillip Henderson</t>
  </si>
  <si>
    <t>Edward Craft</t>
  </si>
  <si>
    <t>Jason Dymowski</t>
  </si>
  <si>
    <t>Patrick Maher</t>
  </si>
  <si>
    <t>Tom Banson</t>
  </si>
  <si>
    <t>Brad Dwyer</t>
  </si>
  <si>
    <t>Alex Royston</t>
  </si>
  <si>
    <t>Dennis Stravopodis</t>
  </si>
  <si>
    <t>Travis Naden</t>
  </si>
  <si>
    <t>Geoff Parkins</t>
  </si>
  <si>
    <t>Heath Galer</t>
  </si>
  <si>
    <t>Jerry Mukherjee</t>
  </si>
  <si>
    <t>Solomon Duggan</t>
  </si>
  <si>
    <t>Luke Currie-Richardson</t>
  </si>
  <si>
    <t>Joe Nungent</t>
  </si>
  <si>
    <t>Tommy Nguyen</t>
  </si>
  <si>
    <t>Jared Cox</t>
  </si>
  <si>
    <t>Ian Callaghan</t>
  </si>
  <si>
    <t>Jacob Leonard</t>
  </si>
  <si>
    <t>Oscar Pfohl</t>
  </si>
  <si>
    <t>SBU</t>
  </si>
  <si>
    <t>Adam Grant</t>
  </si>
  <si>
    <t>Alex Fuller</t>
  </si>
  <si>
    <t>Brendan Boyd</t>
  </si>
  <si>
    <t>Matthew Deady</t>
  </si>
  <si>
    <t>Nicol Bolos</t>
  </si>
  <si>
    <t>Simon Hulm</t>
  </si>
  <si>
    <t>Tom Goldrick</t>
  </si>
  <si>
    <t>Paul Clowry</t>
  </si>
  <si>
    <t>Lex Holden</t>
  </si>
  <si>
    <t>Glenn Brouwer</t>
  </si>
  <si>
    <t>Chicken Dinners</t>
  </si>
  <si>
    <t>Adam King</t>
  </si>
  <si>
    <t>Josh Yewdall</t>
  </si>
  <si>
    <t>Owls 2</t>
  </si>
  <si>
    <t>Samuel Denmead</t>
  </si>
  <si>
    <t>Blake Tomcans</t>
  </si>
  <si>
    <t>minimum 13 games required for finals eligibility</t>
  </si>
  <si>
    <t>Rob Gibson</t>
  </si>
  <si>
    <t>Olan Scott</t>
  </si>
  <si>
    <t>Blake Talsma</t>
  </si>
  <si>
    <t>Steve LeCerf</t>
  </si>
  <si>
    <t>Jake Leonard</t>
  </si>
  <si>
    <t>Alex Burnett</t>
  </si>
  <si>
    <t>Kenesi Bowie</t>
  </si>
  <si>
    <t>Samuel Hockey</t>
  </si>
  <si>
    <t>Goran Rajic</t>
  </si>
  <si>
    <t>John Duggan</t>
  </si>
  <si>
    <t>Paul Murphy</t>
  </si>
  <si>
    <t>Caleb Hall</t>
  </si>
  <si>
    <t>Stephen Moger</t>
  </si>
  <si>
    <t>Ricci Llenos</t>
  </si>
  <si>
    <t>Adam Provins</t>
  </si>
  <si>
    <t>Chris Hall (CD)</t>
  </si>
  <si>
    <t>Sam Stevens</t>
  </si>
  <si>
    <t>Brad Galer</t>
  </si>
  <si>
    <t>Aiden McLean</t>
  </si>
  <si>
    <t>Zac Brill-Luck</t>
  </si>
  <si>
    <t>David Hawke</t>
  </si>
  <si>
    <t>Sam Nungent</t>
  </si>
  <si>
    <t>Murray McCormack</t>
  </si>
  <si>
    <t>Ben Kendrick</t>
  </si>
  <si>
    <t>Jordan Kitchener</t>
  </si>
  <si>
    <t>Jordan Hockey</t>
  </si>
  <si>
    <t>Kent Ruaya</t>
  </si>
  <si>
    <t>Jon Holden</t>
  </si>
  <si>
    <t>Seb White</t>
  </si>
  <si>
    <t>Morgan Bell</t>
  </si>
  <si>
    <t>Sebastian White</t>
  </si>
  <si>
    <t>Nicholas Dewey</t>
  </si>
  <si>
    <t>Oliver Pether</t>
  </si>
  <si>
    <t>Bill Martyn</t>
  </si>
  <si>
    <t>Leigh Stephenson</t>
  </si>
  <si>
    <t>Phil Moradas</t>
  </si>
  <si>
    <t>Paul Klaus</t>
  </si>
  <si>
    <t>Mick Lees</t>
  </si>
  <si>
    <t>Mikey Urso</t>
  </si>
  <si>
    <t>Ryan Tobler</t>
  </si>
  <si>
    <t>David Smout</t>
  </si>
  <si>
    <t>Alex Tumurbaatar</t>
  </si>
  <si>
    <t>Jordan Benson</t>
  </si>
  <si>
    <t>Phil Henderson</t>
  </si>
  <si>
    <t>Nabil Kanengoni</t>
  </si>
  <si>
    <t>Division 2 League Leaders - 13 games played minimum</t>
  </si>
  <si>
    <t>Andrew Bonetti</t>
  </si>
  <si>
    <t>Todd Gregory</t>
  </si>
  <si>
    <t>Tony Fleming</t>
  </si>
  <si>
    <t>Bill Clisby</t>
  </si>
  <si>
    <t xml:space="preserve">Ian Priddle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</si>
</sst>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rgb="FF0070C0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1D1D"/>
      <name val="Arial"/>
      <family val="2"/>
    </font>
    <font>
      <b/>
      <sz val="11"/>
      <color rgb="FFFFC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4E9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8" fillId="17" borderId="2" xfId="0" applyFont="1" applyFill="1" applyBorder="1" applyAlignment="1">
      <alignment horizontal="center"/>
    </xf>
    <xf numFmtId="0" fontId="8" fillId="17" borderId="3" xfId="0" applyFont="1" applyFill="1" applyBorder="1" applyAlignment="1">
      <alignment horizontal="center"/>
    </xf>
    <xf numFmtId="0" fontId="8" fillId="0" borderId="0" xfId="0" applyFont="1" applyAlignment="1">
      <alignment horizontal="left" indent="1"/>
    </xf>
    <xf numFmtId="1" fontId="10" fillId="0" borderId="0" xfId="0" applyNumberFormat="1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left" indent="2"/>
    </xf>
    <xf numFmtId="0" fontId="0" fillId="0" borderId="0" xfId="0" applyBorder="1"/>
    <xf numFmtId="0" fontId="0" fillId="0" borderId="0" xfId="0" applyFill="1" applyBorder="1"/>
    <xf numFmtId="164" fontId="0" fillId="0" borderId="2" xfId="0" applyNumberFormat="1" applyBorder="1"/>
    <xf numFmtId="0" fontId="0" fillId="0" borderId="0" xfId="0" applyFill="1"/>
    <xf numFmtId="0" fontId="11" fillId="0" borderId="0" xfId="0" applyFont="1"/>
    <xf numFmtId="0" fontId="8" fillId="0" borderId="0" xfId="0" applyNumberFormat="1" applyFont="1"/>
    <xf numFmtId="0" fontId="8" fillId="19" borderId="7" xfId="0" applyFont="1" applyFill="1" applyBorder="1"/>
    <xf numFmtId="2" fontId="0" fillId="0" borderId="0" xfId="0" applyNumberFormat="1" applyBorder="1"/>
    <xf numFmtId="0" fontId="6" fillId="16" borderId="4" xfId="0" applyFont="1" applyFill="1" applyBorder="1" applyAlignment="1">
      <alignment horizontal="center" vertical="center"/>
    </xf>
    <xf numFmtId="0" fontId="3" fillId="20" borderId="4" xfId="0" applyFont="1" applyFill="1" applyBorder="1" applyAlignment="1">
      <alignment horizontal="center" vertical="center"/>
    </xf>
    <xf numFmtId="0" fontId="13" fillId="21" borderId="4" xfId="0" applyFont="1" applyFill="1" applyBorder="1" applyAlignment="1">
      <alignment horizontal="center" vertical="center"/>
    </xf>
    <xf numFmtId="0" fontId="16" fillId="0" borderId="0" xfId="0" applyFont="1"/>
    <xf numFmtId="16" fontId="0" fillId="0" borderId="0" xfId="0" applyNumberFormat="1"/>
    <xf numFmtId="0" fontId="12" fillId="25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left" indent="2"/>
    </xf>
    <xf numFmtId="0" fontId="0" fillId="0" borderId="5" xfId="0" applyNumberFormat="1" applyBorder="1"/>
    <xf numFmtId="0" fontId="8" fillId="15" borderId="2" xfId="0" applyFont="1" applyFill="1" applyBorder="1" applyAlignment="1">
      <alignment horizontal="center"/>
    </xf>
    <xf numFmtId="0" fontId="9" fillId="16" borderId="6" xfId="0" applyFont="1" applyFill="1" applyBorder="1" applyAlignment="1">
      <alignment horizontal="center"/>
    </xf>
    <xf numFmtId="0" fontId="9" fillId="1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16" borderId="4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17" fillId="24" borderId="4" xfId="0" applyFont="1" applyFill="1" applyBorder="1" applyAlignment="1">
      <alignment horizontal="center" shrinkToFit="1"/>
    </xf>
    <xf numFmtId="0" fontId="17" fillId="24" borderId="5" xfId="0" applyFont="1" applyFill="1" applyBorder="1" applyAlignment="1">
      <alignment horizontal="center" shrinkToFit="1"/>
    </xf>
    <xf numFmtId="0" fontId="17" fillId="24" borderId="8" xfId="0" applyFont="1" applyFill="1" applyBorder="1" applyAlignment="1">
      <alignment horizontal="center" shrinkToFit="1"/>
    </xf>
    <xf numFmtId="0" fontId="17" fillId="24" borderId="9" xfId="0" applyFont="1" applyFill="1" applyBorder="1" applyAlignment="1">
      <alignment horizontal="center" shrinkToFit="1"/>
    </xf>
    <xf numFmtId="0" fontId="3" fillId="20" borderId="4" xfId="0" applyFont="1" applyFill="1" applyBorder="1" applyAlignment="1">
      <alignment horizontal="center" vertical="center"/>
    </xf>
    <xf numFmtId="0" fontId="3" fillId="20" borderId="5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8" fillId="25" borderId="4" xfId="0" applyFont="1" applyFill="1" applyBorder="1" applyAlignment="1">
      <alignment horizontal="center" vertical="center"/>
    </xf>
    <xf numFmtId="0" fontId="8" fillId="25" borderId="5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14" fillId="22" borderId="2" xfId="0" applyFont="1" applyFill="1" applyBorder="1" applyAlignment="1">
      <alignment horizontal="center" shrinkToFit="1"/>
    </xf>
    <xf numFmtId="0" fontId="14" fillId="22" borderId="4" xfId="0" applyFont="1" applyFill="1" applyBorder="1" applyAlignment="1">
      <alignment horizontal="center" shrinkToFit="1"/>
    </xf>
    <xf numFmtId="0" fontId="14" fillId="22" borderId="5" xfId="0" applyFont="1" applyFill="1" applyBorder="1" applyAlignment="1">
      <alignment horizontal="center" shrinkToFit="1"/>
    </xf>
    <xf numFmtId="0" fontId="13" fillId="21" borderId="4" xfId="0" applyFont="1" applyFill="1" applyBorder="1" applyAlignment="1">
      <alignment horizontal="center" vertical="center"/>
    </xf>
    <xf numFmtId="0" fontId="13" fillId="21" borderId="5" xfId="0" applyFont="1" applyFill="1" applyBorder="1" applyAlignment="1">
      <alignment horizontal="center" vertical="center"/>
    </xf>
    <xf numFmtId="0" fontId="13" fillId="21" borderId="10" xfId="0" applyFont="1" applyFill="1" applyBorder="1" applyAlignment="1">
      <alignment horizontal="center" vertical="center"/>
    </xf>
    <xf numFmtId="0" fontId="15" fillId="23" borderId="4" xfId="0" applyFont="1" applyFill="1" applyBorder="1" applyAlignment="1">
      <alignment horizontal="center" shrinkToFit="1"/>
    </xf>
    <xf numFmtId="0" fontId="15" fillId="23" borderId="5" xfId="0" applyFont="1" applyFill="1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18" fillId="16" borderId="4" xfId="0" applyFont="1" applyFill="1" applyBorder="1" applyAlignment="1">
      <alignment horizontal="center" vertical="center"/>
    </xf>
    <xf numFmtId="0" fontId="18" fillId="16" borderId="5" xfId="0" applyFont="1" applyFill="1" applyBorder="1" applyAlignment="1">
      <alignment horizontal="center" vertical="center"/>
    </xf>
    <xf numFmtId="0" fontId="18" fillId="16" borderId="8" xfId="0" applyFont="1" applyFill="1" applyBorder="1" applyAlignment="1">
      <alignment horizontal="center" vertical="center"/>
    </xf>
    <xf numFmtId="0" fontId="18" fillId="16" borderId="9" xfId="0" applyFont="1" applyFill="1" applyBorder="1" applyAlignment="1">
      <alignment horizontal="center" vertical="center"/>
    </xf>
    <xf numFmtId="0" fontId="7" fillId="18" borderId="4" xfId="76" applyFont="1" applyFill="1" applyBorder="1" applyAlignment="1">
      <alignment horizontal="center" vertical="center"/>
    </xf>
    <xf numFmtId="0" fontId="7" fillId="18" borderId="5" xfId="76" applyFont="1" applyFill="1" applyBorder="1" applyAlignment="1">
      <alignment horizontal="center" vertical="center"/>
    </xf>
    <xf numFmtId="0" fontId="7" fillId="18" borderId="8" xfId="76" applyFont="1" applyFill="1" applyBorder="1" applyAlignment="1">
      <alignment horizontal="center" vertical="center"/>
    </xf>
    <xf numFmtId="0" fontId="7" fillId="18" borderId="9" xfId="76" applyFont="1" applyFill="1" applyBorder="1" applyAlignment="1">
      <alignment horizontal="center" vertical="center"/>
    </xf>
    <xf numFmtId="0" fontId="0" fillId="0" borderId="0" xfId="0" applyNumberFormat="1" applyBorder="1"/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92"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  <color rgb="FFFF3399"/>
      <color rgb="FF00FF0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topLeftCell="B1" workbookViewId="0">
      <selection activeCell="V24" sqref="V24"/>
    </sheetView>
  </sheetViews>
  <sheetFormatPr defaultRowHeight="15" x14ac:dyDescent="0.25"/>
  <cols>
    <col min="1" max="1" width="9.140625" style="16" hidden="1" customWidth="1"/>
    <col min="2" max="2" width="21.140625" bestFit="1" customWidth="1"/>
    <col min="3" max="3" width="13.7109375" bestFit="1" customWidth="1"/>
    <col min="4" max="4" width="7.28515625" bestFit="1" customWidth="1"/>
    <col min="5" max="5" width="6.5703125" customWidth="1"/>
    <col min="6" max="6" width="2.140625" customWidth="1"/>
    <col min="7" max="7" width="18" bestFit="1" customWidth="1"/>
    <col min="8" max="8" width="13.710937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20.140625" bestFit="1" customWidth="1"/>
    <col min="13" max="13" width="13.710937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140625" bestFit="1" customWidth="1"/>
    <col min="18" max="18" width="14.28515625" bestFit="1" customWidth="1"/>
    <col min="19" max="19" width="7.28515625" bestFit="1" customWidth="1"/>
    <col min="20" max="20" width="4.5703125" bestFit="1" customWidth="1"/>
    <col min="21" max="21" width="1.85546875" customWidth="1"/>
    <col min="22" max="22" width="21.140625" bestFit="1" customWidth="1"/>
    <col min="23" max="23" width="14.28515625" bestFit="1" customWidth="1"/>
    <col min="24" max="24" width="7.28515625" bestFit="1" customWidth="1"/>
    <col min="25" max="25" width="12" bestFit="1" customWidth="1"/>
  </cols>
  <sheetData>
    <row r="1" spans="1:25" ht="15.75" x14ac:dyDescent="0.25">
      <c r="B1" s="36" t="s">
        <v>421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6.75" customHeight="1" x14ac:dyDescent="0.25"/>
    <row r="3" spans="1:25" x14ac:dyDescent="0.25">
      <c r="B3" s="35" t="s">
        <v>33</v>
      </c>
      <c r="C3" s="35"/>
      <c r="D3" s="35"/>
      <c r="E3" s="35"/>
      <c r="F3" s="16"/>
      <c r="G3" s="35" t="s">
        <v>34</v>
      </c>
      <c r="H3" s="35"/>
      <c r="I3" s="35"/>
      <c r="J3" s="35"/>
      <c r="K3" s="16"/>
      <c r="L3" s="35" t="s">
        <v>35</v>
      </c>
      <c r="M3" s="35"/>
      <c r="N3" s="35"/>
      <c r="O3" s="35"/>
      <c r="P3" s="16"/>
      <c r="Q3" s="35" t="s">
        <v>40</v>
      </c>
      <c r="R3" s="35"/>
      <c r="S3" s="35"/>
      <c r="T3" s="35"/>
      <c r="U3" s="5"/>
      <c r="V3" s="35" t="s">
        <v>72</v>
      </c>
      <c r="W3" s="35"/>
      <c r="X3" s="35"/>
      <c r="Y3" s="35"/>
    </row>
    <row r="4" spans="1:25" x14ac:dyDescent="0.25">
      <c r="B4" s="12" t="s">
        <v>36</v>
      </c>
      <c r="C4" s="12" t="s">
        <v>37</v>
      </c>
      <c r="D4" s="12" t="s">
        <v>38</v>
      </c>
      <c r="E4" s="13" t="s">
        <v>31</v>
      </c>
      <c r="F4" s="16"/>
      <c r="G4" s="12" t="s">
        <v>36</v>
      </c>
      <c r="H4" s="12" t="s">
        <v>37</v>
      </c>
      <c r="I4" s="12" t="s">
        <v>38</v>
      </c>
      <c r="J4" s="12" t="s">
        <v>24</v>
      </c>
      <c r="K4" s="16"/>
      <c r="L4" s="12" t="s">
        <v>36</v>
      </c>
      <c r="M4" s="12" t="s">
        <v>37</v>
      </c>
      <c r="N4" s="12" t="s">
        <v>38</v>
      </c>
      <c r="O4" s="12" t="s">
        <v>25</v>
      </c>
      <c r="P4" s="16"/>
      <c r="Q4" s="12" t="s">
        <v>36</v>
      </c>
      <c r="R4" s="12" t="s">
        <v>37</v>
      </c>
      <c r="S4" s="12" t="s">
        <v>38</v>
      </c>
      <c r="T4" s="12" t="s">
        <v>26</v>
      </c>
      <c r="U4" s="5"/>
      <c r="V4" s="12" t="s">
        <v>36</v>
      </c>
      <c r="W4" s="12" t="s">
        <v>37</v>
      </c>
      <c r="X4" s="12" t="s">
        <v>38</v>
      </c>
      <c r="Y4" s="12" t="s">
        <v>69</v>
      </c>
    </row>
    <row r="5" spans="1:25" x14ac:dyDescent="0.25">
      <c r="A5" s="16">
        <v>1</v>
      </c>
      <c r="B5" s="17" t="s">
        <v>363</v>
      </c>
      <c r="C5" s="17" t="s">
        <v>358</v>
      </c>
      <c r="D5" s="17">
        <v>29</v>
      </c>
      <c r="E5" s="21">
        <v>20.96551724137931</v>
      </c>
      <c r="F5" s="16"/>
      <c r="G5" s="17" t="s">
        <v>1</v>
      </c>
      <c r="H5" s="17" t="s">
        <v>0</v>
      </c>
      <c r="I5" s="17">
        <v>30</v>
      </c>
      <c r="J5" s="21">
        <v>11.033333333333333</v>
      </c>
      <c r="K5" s="16"/>
      <c r="L5" s="17" t="s">
        <v>58</v>
      </c>
      <c r="M5" s="17" t="s">
        <v>15</v>
      </c>
      <c r="N5" s="17">
        <v>27</v>
      </c>
      <c r="O5" s="21">
        <v>5.5555555555555554</v>
      </c>
      <c r="P5" s="16"/>
      <c r="Q5" s="17" t="s">
        <v>73</v>
      </c>
      <c r="R5" s="17" t="s">
        <v>83</v>
      </c>
      <c r="S5" s="17">
        <v>21</v>
      </c>
      <c r="T5" s="17">
        <v>2.3809523809523809</v>
      </c>
      <c r="U5" s="5"/>
      <c r="V5" s="17" t="s">
        <v>363</v>
      </c>
      <c r="W5" s="17" t="s">
        <v>358</v>
      </c>
      <c r="X5" s="17">
        <v>29</v>
      </c>
      <c r="Y5" s="21">
        <v>31.551724137931036</v>
      </c>
    </row>
    <row r="6" spans="1:25" x14ac:dyDescent="0.25">
      <c r="A6" s="16">
        <v>2</v>
      </c>
      <c r="B6" s="17" t="s">
        <v>16</v>
      </c>
      <c r="C6" s="17" t="s">
        <v>15</v>
      </c>
      <c r="D6" s="17">
        <v>25</v>
      </c>
      <c r="E6" s="21">
        <v>13.44</v>
      </c>
      <c r="F6" s="16"/>
      <c r="G6" s="17" t="s">
        <v>342</v>
      </c>
      <c r="H6" s="17" t="s">
        <v>8</v>
      </c>
      <c r="I6" s="17">
        <v>28</v>
      </c>
      <c r="J6" s="21">
        <v>9.6785714285714288</v>
      </c>
      <c r="K6" s="16"/>
      <c r="L6" s="17" t="s">
        <v>4</v>
      </c>
      <c r="M6" s="17" t="s">
        <v>0</v>
      </c>
      <c r="N6" s="17">
        <v>20</v>
      </c>
      <c r="O6" s="21">
        <v>4.75</v>
      </c>
      <c r="P6" s="16"/>
      <c r="Q6" s="17" t="s">
        <v>364</v>
      </c>
      <c r="R6" s="17" t="s">
        <v>358</v>
      </c>
      <c r="S6" s="17">
        <v>26</v>
      </c>
      <c r="T6" s="17">
        <v>2.1923076923076925</v>
      </c>
      <c r="U6" s="5"/>
      <c r="V6" s="17" t="s">
        <v>80</v>
      </c>
      <c r="W6" s="17" t="s">
        <v>6</v>
      </c>
      <c r="X6" s="17">
        <v>22</v>
      </c>
      <c r="Y6" s="21">
        <v>24.227272727272727</v>
      </c>
    </row>
    <row r="7" spans="1:25" x14ac:dyDescent="0.25">
      <c r="A7" s="16">
        <v>3</v>
      </c>
      <c r="B7" s="17" t="s">
        <v>5</v>
      </c>
      <c r="C7" s="17" t="s">
        <v>0</v>
      </c>
      <c r="D7" s="17">
        <v>25</v>
      </c>
      <c r="E7" s="21">
        <v>12.72</v>
      </c>
      <c r="F7" s="16"/>
      <c r="G7" s="17" t="s">
        <v>80</v>
      </c>
      <c r="H7" s="17" t="s">
        <v>6</v>
      </c>
      <c r="I7" s="17">
        <v>22</v>
      </c>
      <c r="J7" s="21">
        <v>9.454545454545455</v>
      </c>
      <c r="K7" s="16"/>
      <c r="L7" s="17" t="s">
        <v>86</v>
      </c>
      <c r="M7" s="17" t="s">
        <v>85</v>
      </c>
      <c r="N7" s="17">
        <v>28</v>
      </c>
      <c r="O7" s="21">
        <v>4.0357142857142856</v>
      </c>
      <c r="P7" s="16"/>
      <c r="Q7" s="17" t="s">
        <v>64</v>
      </c>
      <c r="R7" s="17" t="s">
        <v>369</v>
      </c>
      <c r="S7" s="17">
        <v>26</v>
      </c>
      <c r="T7" s="17">
        <v>2.1923076923076925</v>
      </c>
      <c r="U7" s="5"/>
      <c r="V7" s="17" t="s">
        <v>331</v>
      </c>
      <c r="W7" s="17" t="s">
        <v>358</v>
      </c>
      <c r="X7" s="17">
        <v>25</v>
      </c>
      <c r="Y7" s="21">
        <v>21.56</v>
      </c>
    </row>
    <row r="8" spans="1:25" x14ac:dyDescent="0.25">
      <c r="A8" s="20">
        <v>4</v>
      </c>
      <c r="B8" s="17" t="s">
        <v>68</v>
      </c>
      <c r="C8" s="17" t="s">
        <v>369</v>
      </c>
      <c r="D8" s="17">
        <v>23</v>
      </c>
      <c r="E8" s="21">
        <v>12.434782608695652</v>
      </c>
      <c r="F8" s="16"/>
      <c r="G8" s="17" t="s">
        <v>363</v>
      </c>
      <c r="H8" s="17" t="s">
        <v>358</v>
      </c>
      <c r="I8" s="17">
        <v>29</v>
      </c>
      <c r="J8" s="21">
        <v>9.4482758620689662</v>
      </c>
      <c r="K8" s="16"/>
      <c r="L8" s="17" t="s">
        <v>2</v>
      </c>
      <c r="M8" s="17" t="s">
        <v>0</v>
      </c>
      <c r="N8" s="17">
        <v>25</v>
      </c>
      <c r="O8" s="21">
        <v>3.76</v>
      </c>
      <c r="P8" s="16"/>
      <c r="Q8" s="17" t="s">
        <v>93</v>
      </c>
      <c r="R8" s="17" t="s">
        <v>0</v>
      </c>
      <c r="S8" s="17">
        <v>15</v>
      </c>
      <c r="T8" s="17">
        <v>2.1333333333333333</v>
      </c>
      <c r="U8" s="5"/>
      <c r="V8" s="17" t="s">
        <v>68</v>
      </c>
      <c r="W8" s="17" t="s">
        <v>369</v>
      </c>
      <c r="X8" s="17">
        <v>23</v>
      </c>
      <c r="Y8" s="21">
        <v>20.695652173913043</v>
      </c>
    </row>
    <row r="9" spans="1:25" x14ac:dyDescent="0.25">
      <c r="A9" s="20">
        <v>5</v>
      </c>
      <c r="B9" s="17" t="s">
        <v>80</v>
      </c>
      <c r="C9" s="17" t="s">
        <v>6</v>
      </c>
      <c r="D9" s="17">
        <v>22</v>
      </c>
      <c r="E9" s="21">
        <v>12.363636363636363</v>
      </c>
      <c r="F9" s="16"/>
      <c r="G9" s="17" t="s">
        <v>16</v>
      </c>
      <c r="H9" s="17" t="s">
        <v>15</v>
      </c>
      <c r="I9" s="17">
        <v>25</v>
      </c>
      <c r="J9" s="21">
        <v>9.0399999999999991</v>
      </c>
      <c r="K9" s="16"/>
      <c r="L9" s="17" t="s">
        <v>64</v>
      </c>
      <c r="M9" s="17" t="s">
        <v>369</v>
      </c>
      <c r="N9" s="17">
        <v>26</v>
      </c>
      <c r="O9" s="21">
        <v>3.5</v>
      </c>
      <c r="P9" s="16"/>
      <c r="Q9" s="17" t="s">
        <v>58</v>
      </c>
      <c r="R9" s="17" t="s">
        <v>15</v>
      </c>
      <c r="S9" s="17">
        <v>27</v>
      </c>
      <c r="T9" s="17">
        <v>2.074074074074074</v>
      </c>
      <c r="U9" s="5"/>
      <c r="V9" s="17" t="s">
        <v>16</v>
      </c>
      <c r="W9" s="17" t="s">
        <v>15</v>
      </c>
      <c r="X9" s="17">
        <v>25</v>
      </c>
      <c r="Y9" s="21">
        <v>20.399999999999999</v>
      </c>
    </row>
    <row r="10" spans="1:25" x14ac:dyDescent="0.25">
      <c r="A10" s="20">
        <v>6</v>
      </c>
      <c r="B10" s="17" t="s">
        <v>93</v>
      </c>
      <c r="C10" s="17" t="s">
        <v>0</v>
      </c>
      <c r="D10" s="17">
        <v>15</v>
      </c>
      <c r="E10" s="21">
        <v>11.6</v>
      </c>
      <c r="F10" s="16"/>
      <c r="G10" s="17" t="s">
        <v>368</v>
      </c>
      <c r="H10" s="17" t="s">
        <v>18</v>
      </c>
      <c r="I10" s="17">
        <v>29</v>
      </c>
      <c r="J10" s="21">
        <v>8.7931034482758612</v>
      </c>
      <c r="K10" s="16"/>
      <c r="L10" s="17" t="s">
        <v>74</v>
      </c>
      <c r="M10" s="17" t="s">
        <v>369</v>
      </c>
      <c r="N10" s="17">
        <v>20</v>
      </c>
      <c r="O10" s="21">
        <v>3.4</v>
      </c>
      <c r="P10" s="22"/>
      <c r="Q10" s="17" t="s">
        <v>9</v>
      </c>
      <c r="R10" s="17" t="s">
        <v>8</v>
      </c>
      <c r="S10" s="17">
        <v>31</v>
      </c>
      <c r="T10" s="17">
        <v>2.064516129032258</v>
      </c>
      <c r="U10" s="5"/>
      <c r="V10" s="17" t="s">
        <v>5</v>
      </c>
      <c r="W10" s="17" t="s">
        <v>0</v>
      </c>
      <c r="X10" s="17">
        <v>25</v>
      </c>
      <c r="Y10" s="21">
        <v>20.2</v>
      </c>
    </row>
    <row r="11" spans="1:25" x14ac:dyDescent="0.25">
      <c r="A11" s="20">
        <v>7</v>
      </c>
      <c r="B11" s="17" t="s">
        <v>59</v>
      </c>
      <c r="C11" s="17" t="s">
        <v>18</v>
      </c>
      <c r="D11" s="17">
        <v>26</v>
      </c>
      <c r="E11" s="21">
        <v>11.346153846153847</v>
      </c>
      <c r="F11" s="16"/>
      <c r="G11" s="17" t="s">
        <v>10</v>
      </c>
      <c r="H11" s="17" t="s">
        <v>8</v>
      </c>
      <c r="I11" s="17">
        <v>24</v>
      </c>
      <c r="J11" s="21">
        <v>8.75</v>
      </c>
      <c r="K11" s="16"/>
      <c r="L11" s="17" t="s">
        <v>364</v>
      </c>
      <c r="M11" s="17" t="s">
        <v>358</v>
      </c>
      <c r="N11" s="17">
        <v>26</v>
      </c>
      <c r="O11" s="21">
        <v>3.3076923076923075</v>
      </c>
      <c r="P11" s="16"/>
      <c r="Q11" s="17" t="s">
        <v>86</v>
      </c>
      <c r="R11" s="17" t="s">
        <v>85</v>
      </c>
      <c r="S11" s="17">
        <v>28</v>
      </c>
      <c r="T11" s="17">
        <v>2</v>
      </c>
      <c r="U11" s="5"/>
      <c r="V11" s="17" t="s">
        <v>93</v>
      </c>
      <c r="W11" s="17" t="s">
        <v>0</v>
      </c>
      <c r="X11" s="17">
        <v>15</v>
      </c>
      <c r="Y11" s="21">
        <v>19.666666666666668</v>
      </c>
    </row>
    <row r="12" spans="1:25" x14ac:dyDescent="0.25">
      <c r="A12" s="20">
        <v>8</v>
      </c>
      <c r="B12" s="17" t="s">
        <v>1</v>
      </c>
      <c r="C12" s="17" t="s">
        <v>0</v>
      </c>
      <c r="D12" s="17">
        <v>30</v>
      </c>
      <c r="E12" s="21">
        <v>11.233333333333333</v>
      </c>
      <c r="F12" s="16"/>
      <c r="G12" s="17" t="s">
        <v>331</v>
      </c>
      <c r="H12" s="17" t="s">
        <v>358</v>
      </c>
      <c r="I12" s="17">
        <v>25</v>
      </c>
      <c r="J12" s="21">
        <v>8.2799999999999994</v>
      </c>
      <c r="K12" s="16"/>
      <c r="L12" s="17" t="s">
        <v>9</v>
      </c>
      <c r="M12" s="17" t="s">
        <v>8</v>
      </c>
      <c r="N12" s="17">
        <v>31</v>
      </c>
      <c r="O12" s="21">
        <v>3.129032258064516</v>
      </c>
      <c r="P12" s="22"/>
      <c r="Q12" s="17" t="s">
        <v>331</v>
      </c>
      <c r="R12" s="17" t="s">
        <v>358</v>
      </c>
      <c r="S12" s="17">
        <v>25</v>
      </c>
      <c r="T12" s="17">
        <v>1.92</v>
      </c>
      <c r="U12" s="5"/>
      <c r="V12" s="17" t="s">
        <v>347</v>
      </c>
      <c r="W12" s="17" t="s">
        <v>83</v>
      </c>
      <c r="X12" s="17">
        <v>26</v>
      </c>
      <c r="Y12" s="21">
        <v>19.076923076923077</v>
      </c>
    </row>
    <row r="13" spans="1:25" x14ac:dyDescent="0.25">
      <c r="A13" s="20">
        <v>9</v>
      </c>
      <c r="B13" s="17" t="s">
        <v>331</v>
      </c>
      <c r="C13" s="17" t="s">
        <v>358</v>
      </c>
      <c r="D13" s="17">
        <v>25</v>
      </c>
      <c r="E13" s="21">
        <v>11.2</v>
      </c>
      <c r="F13" s="16"/>
      <c r="G13" s="17" t="s">
        <v>344</v>
      </c>
      <c r="H13" s="17" t="s">
        <v>83</v>
      </c>
      <c r="I13" s="17">
        <v>18</v>
      </c>
      <c r="J13" s="21">
        <v>7.9444444444444446</v>
      </c>
      <c r="K13" s="16"/>
      <c r="L13" s="17" t="s">
        <v>81</v>
      </c>
      <c r="M13" s="17" t="s">
        <v>6</v>
      </c>
      <c r="N13" s="17">
        <v>24</v>
      </c>
      <c r="O13" s="21">
        <v>2.875</v>
      </c>
      <c r="P13" s="22"/>
      <c r="Q13" s="17" t="s">
        <v>10</v>
      </c>
      <c r="R13" s="17" t="s">
        <v>8</v>
      </c>
      <c r="S13" s="17">
        <v>24</v>
      </c>
      <c r="T13" s="17">
        <v>1.7916666666666667</v>
      </c>
      <c r="U13" s="16"/>
      <c r="V13" s="17" t="s">
        <v>368</v>
      </c>
      <c r="W13" s="17" t="s">
        <v>18</v>
      </c>
      <c r="X13" s="17">
        <v>29</v>
      </c>
      <c r="Y13" s="21">
        <v>19.03448275862069</v>
      </c>
    </row>
    <row r="14" spans="1:25" x14ac:dyDescent="0.25">
      <c r="A14" s="20">
        <v>10</v>
      </c>
      <c r="B14" s="17" t="s">
        <v>67</v>
      </c>
      <c r="C14" s="17" t="s">
        <v>8</v>
      </c>
      <c r="D14" s="17">
        <v>26</v>
      </c>
      <c r="E14" s="21">
        <v>11.153846153846153</v>
      </c>
      <c r="F14" s="16"/>
      <c r="G14" s="17" t="s">
        <v>98</v>
      </c>
      <c r="H14" s="17" t="s">
        <v>85</v>
      </c>
      <c r="I14" s="17">
        <v>17</v>
      </c>
      <c r="J14" s="21">
        <v>7.5294117647058822</v>
      </c>
      <c r="K14" s="16"/>
      <c r="L14" s="17" t="s">
        <v>73</v>
      </c>
      <c r="M14" s="17" t="s">
        <v>83</v>
      </c>
      <c r="N14" s="17">
        <v>21</v>
      </c>
      <c r="O14" s="21">
        <v>2.7619047619047619</v>
      </c>
      <c r="P14" s="22"/>
      <c r="Q14" s="17" t="s">
        <v>84</v>
      </c>
      <c r="R14" s="17" t="s">
        <v>369</v>
      </c>
      <c r="S14" s="17">
        <v>27</v>
      </c>
      <c r="T14" s="17">
        <v>1.7037037037037037</v>
      </c>
      <c r="U14" s="5"/>
      <c r="V14" s="17" t="s">
        <v>1</v>
      </c>
      <c r="W14" s="17" t="s">
        <v>0</v>
      </c>
      <c r="X14" s="17">
        <v>30</v>
      </c>
      <c r="Y14" s="21">
        <v>18.733333333333334</v>
      </c>
    </row>
    <row r="15" spans="1:25" s="16" customFormat="1" x14ac:dyDescent="0.25">
      <c r="A15" s="20">
        <v>11</v>
      </c>
      <c r="B15" s="17" t="s">
        <v>17</v>
      </c>
      <c r="C15" s="17" t="s">
        <v>15</v>
      </c>
      <c r="D15" s="17">
        <v>26</v>
      </c>
      <c r="E15" s="21">
        <v>10.961538461538462</v>
      </c>
      <c r="G15" s="17" t="s">
        <v>58</v>
      </c>
      <c r="H15" s="17" t="s">
        <v>15</v>
      </c>
      <c r="I15" s="17">
        <v>27</v>
      </c>
      <c r="J15" s="21">
        <v>7.2222222222222223</v>
      </c>
      <c r="L15" s="17" t="s">
        <v>333</v>
      </c>
      <c r="M15" s="17" t="s">
        <v>15</v>
      </c>
      <c r="N15" s="17">
        <v>21</v>
      </c>
      <c r="O15" s="21">
        <v>2.7619047619047619</v>
      </c>
      <c r="P15" s="22"/>
      <c r="Q15" s="17" t="s">
        <v>4</v>
      </c>
      <c r="R15" s="17" t="s">
        <v>0</v>
      </c>
      <c r="S15" s="17">
        <v>20</v>
      </c>
      <c r="T15" s="17">
        <v>1.65</v>
      </c>
      <c r="V15" s="17" t="s">
        <v>64</v>
      </c>
      <c r="W15" s="17" t="s">
        <v>369</v>
      </c>
      <c r="X15" s="17">
        <v>26</v>
      </c>
      <c r="Y15" s="21">
        <v>18.5</v>
      </c>
    </row>
    <row r="16" spans="1:25" s="16" customFormat="1" x14ac:dyDescent="0.25">
      <c r="A16" s="20">
        <v>12</v>
      </c>
      <c r="B16" s="17" t="s">
        <v>347</v>
      </c>
      <c r="C16" s="17" t="s">
        <v>83</v>
      </c>
      <c r="D16" s="17">
        <v>26</v>
      </c>
      <c r="E16" s="21">
        <v>10.76923076923077</v>
      </c>
      <c r="G16" s="17" t="s">
        <v>68</v>
      </c>
      <c r="H16" s="17" t="s">
        <v>369</v>
      </c>
      <c r="I16" s="17">
        <v>23</v>
      </c>
      <c r="J16" s="21">
        <v>6.9565217391304346</v>
      </c>
      <c r="L16" s="17" t="s">
        <v>348</v>
      </c>
      <c r="M16" s="17" t="s">
        <v>83</v>
      </c>
      <c r="N16" s="17">
        <v>16</v>
      </c>
      <c r="O16" s="21">
        <v>2.625</v>
      </c>
      <c r="P16" s="22"/>
      <c r="Q16" s="17" t="s">
        <v>62</v>
      </c>
      <c r="R16" s="17" t="s">
        <v>83</v>
      </c>
      <c r="S16" s="17">
        <v>27</v>
      </c>
      <c r="T16" s="17">
        <v>1.5925925925925926</v>
      </c>
      <c r="V16" s="17" t="s">
        <v>59</v>
      </c>
      <c r="W16" s="17" t="s">
        <v>18</v>
      </c>
      <c r="X16" s="17">
        <v>26</v>
      </c>
      <c r="Y16" s="21">
        <v>17.96153846153846</v>
      </c>
    </row>
    <row r="17" spans="1:25" s="16" customFormat="1" x14ac:dyDescent="0.25">
      <c r="A17" s="20">
        <v>13</v>
      </c>
      <c r="B17" s="17" t="s">
        <v>81</v>
      </c>
      <c r="C17" s="17" t="s">
        <v>6</v>
      </c>
      <c r="D17" s="17">
        <v>24</v>
      </c>
      <c r="E17" s="21">
        <v>10.708333333333334</v>
      </c>
      <c r="G17" s="17" t="s">
        <v>384</v>
      </c>
      <c r="H17" s="17" t="s">
        <v>0</v>
      </c>
      <c r="I17" s="17">
        <v>15</v>
      </c>
      <c r="J17" s="21">
        <v>6.8666666666666663</v>
      </c>
      <c r="L17" s="17" t="s">
        <v>353</v>
      </c>
      <c r="M17" s="17" t="s">
        <v>15</v>
      </c>
      <c r="N17" s="17">
        <v>21</v>
      </c>
      <c r="O17" s="21">
        <v>2.6190476190476191</v>
      </c>
      <c r="P17" s="22"/>
      <c r="Q17" s="17" t="s">
        <v>67</v>
      </c>
      <c r="R17" s="17" t="s">
        <v>8</v>
      </c>
      <c r="S17" s="17">
        <v>26</v>
      </c>
      <c r="T17" s="17">
        <v>1.5</v>
      </c>
      <c r="V17" s="17" t="s">
        <v>73</v>
      </c>
      <c r="W17" s="17" t="s">
        <v>83</v>
      </c>
      <c r="X17" s="17">
        <v>21</v>
      </c>
      <c r="Y17" s="21">
        <v>16.904761904761905</v>
      </c>
    </row>
    <row r="18" spans="1:25" s="16" customFormat="1" x14ac:dyDescent="0.25">
      <c r="A18" s="20">
        <v>14</v>
      </c>
      <c r="B18" s="17" t="s">
        <v>9</v>
      </c>
      <c r="C18" s="17" t="s">
        <v>8</v>
      </c>
      <c r="D18" s="17">
        <v>31</v>
      </c>
      <c r="E18" s="21">
        <v>10.516129032258064</v>
      </c>
      <c r="G18" s="17" t="s">
        <v>347</v>
      </c>
      <c r="H18" s="17" t="s">
        <v>83</v>
      </c>
      <c r="I18" s="17">
        <v>26</v>
      </c>
      <c r="J18" s="21">
        <v>6.7307692307692308</v>
      </c>
      <c r="L18" s="17" t="s">
        <v>382</v>
      </c>
      <c r="M18" s="17" t="s">
        <v>18</v>
      </c>
      <c r="N18" s="17">
        <v>13</v>
      </c>
      <c r="O18" s="21">
        <v>2.6153846153846154</v>
      </c>
      <c r="P18" s="22"/>
      <c r="Q18" s="17" t="s">
        <v>368</v>
      </c>
      <c r="R18" s="17" t="s">
        <v>18</v>
      </c>
      <c r="S18" s="17">
        <v>29</v>
      </c>
      <c r="T18" s="17">
        <v>1.4827586206896552</v>
      </c>
      <c r="V18" s="17" t="s">
        <v>67</v>
      </c>
      <c r="W18" s="17" t="s">
        <v>8</v>
      </c>
      <c r="X18" s="17">
        <v>26</v>
      </c>
      <c r="Y18" s="21">
        <v>16.884615384615383</v>
      </c>
    </row>
    <row r="19" spans="1:25" s="16" customFormat="1" x14ac:dyDescent="0.25">
      <c r="A19" s="20">
        <v>15</v>
      </c>
      <c r="B19" s="17" t="s">
        <v>61</v>
      </c>
      <c r="C19" s="17" t="s">
        <v>6</v>
      </c>
      <c r="D19" s="17">
        <v>25</v>
      </c>
      <c r="E19" s="21">
        <v>9.92</v>
      </c>
      <c r="G19" s="17" t="s">
        <v>52</v>
      </c>
      <c r="H19" s="17" t="s">
        <v>8</v>
      </c>
      <c r="I19" s="17">
        <v>14</v>
      </c>
      <c r="J19" s="21">
        <v>6.3571428571428568</v>
      </c>
      <c r="L19" s="17" t="s">
        <v>93</v>
      </c>
      <c r="M19" s="17" t="s">
        <v>0</v>
      </c>
      <c r="N19" s="17">
        <v>15</v>
      </c>
      <c r="O19" s="21">
        <v>2.6</v>
      </c>
      <c r="P19" s="22"/>
      <c r="Q19" s="17" t="s">
        <v>59</v>
      </c>
      <c r="R19" s="17" t="s">
        <v>18</v>
      </c>
      <c r="S19" s="17">
        <v>26</v>
      </c>
      <c r="T19" s="17">
        <v>1.4615384615384615</v>
      </c>
      <c r="V19" s="17" t="s">
        <v>10</v>
      </c>
      <c r="W19" s="17" t="s">
        <v>8</v>
      </c>
      <c r="X19" s="17">
        <v>24</v>
      </c>
      <c r="Y19" s="21">
        <v>16.375</v>
      </c>
    </row>
    <row r="20" spans="1:25" ht="6" customHeight="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6"/>
      <c r="S20" s="14"/>
      <c r="T20" s="7"/>
      <c r="U20" s="5"/>
    </row>
    <row r="21" spans="1:25" x14ac:dyDescent="0.25">
      <c r="B21" s="35" t="s">
        <v>41</v>
      </c>
      <c r="C21" s="35"/>
      <c r="D21" s="35"/>
      <c r="E21" s="35"/>
      <c r="F21" s="16"/>
      <c r="G21" s="35" t="s">
        <v>42</v>
      </c>
      <c r="H21" s="35"/>
      <c r="I21" s="35"/>
      <c r="J21" s="35"/>
      <c r="K21" s="16"/>
      <c r="L21" s="35" t="s">
        <v>43</v>
      </c>
      <c r="M21" s="35"/>
      <c r="N21" s="35"/>
      <c r="O21" s="35"/>
      <c r="P21" s="16"/>
      <c r="Q21" s="35" t="s">
        <v>44</v>
      </c>
      <c r="R21" s="35"/>
      <c r="S21" s="35"/>
      <c r="T21" s="35"/>
      <c r="U21" s="5"/>
    </row>
    <row r="22" spans="1:25" x14ac:dyDescent="0.25">
      <c r="B22" s="12" t="s">
        <v>36</v>
      </c>
      <c r="C22" s="12" t="s">
        <v>37</v>
      </c>
      <c r="D22" s="12" t="s">
        <v>38</v>
      </c>
      <c r="E22" s="12" t="s">
        <v>27</v>
      </c>
      <c r="F22" s="16"/>
      <c r="G22" s="12" t="s">
        <v>36</v>
      </c>
      <c r="H22" s="12" t="s">
        <v>37</v>
      </c>
      <c r="I22" s="12" t="s">
        <v>38</v>
      </c>
      <c r="J22" s="12" t="s">
        <v>28</v>
      </c>
      <c r="K22" s="16"/>
      <c r="L22" s="12" t="s">
        <v>36</v>
      </c>
      <c r="M22" s="12" t="s">
        <v>37</v>
      </c>
      <c r="N22" s="12" t="s">
        <v>38</v>
      </c>
      <c r="O22" s="12" t="s">
        <v>22</v>
      </c>
      <c r="P22" s="16"/>
      <c r="Q22" s="12" t="s">
        <v>36</v>
      </c>
      <c r="R22" s="12" t="s">
        <v>37</v>
      </c>
      <c r="S22" s="12" t="s">
        <v>38</v>
      </c>
      <c r="T22" s="12" t="s">
        <v>23</v>
      </c>
      <c r="U22" s="5"/>
    </row>
    <row r="23" spans="1:25" x14ac:dyDescent="0.25">
      <c r="A23" s="16">
        <v>1</v>
      </c>
      <c r="B23" s="17" t="s">
        <v>331</v>
      </c>
      <c r="C23" s="17" t="s">
        <v>358</v>
      </c>
      <c r="D23" s="17">
        <v>25</v>
      </c>
      <c r="E23" s="21">
        <v>1.88</v>
      </c>
      <c r="F23" s="15"/>
      <c r="G23" s="17" t="s">
        <v>342</v>
      </c>
      <c r="H23" s="17" t="s">
        <v>8</v>
      </c>
      <c r="I23" s="17">
        <v>28</v>
      </c>
      <c r="J23" s="21">
        <v>3.1785714285714284</v>
      </c>
      <c r="K23" s="15"/>
      <c r="L23" s="17" t="s">
        <v>17</v>
      </c>
      <c r="M23" s="17" t="s">
        <v>15</v>
      </c>
      <c r="N23" s="17">
        <v>26</v>
      </c>
      <c r="O23" s="21">
        <v>3.2692307692307692</v>
      </c>
      <c r="P23" s="16"/>
      <c r="Q23" s="17" t="s">
        <v>363</v>
      </c>
      <c r="R23" s="17" t="s">
        <v>358</v>
      </c>
      <c r="S23" s="17">
        <v>29</v>
      </c>
      <c r="T23" s="17">
        <v>3.7931034482758621</v>
      </c>
      <c r="U23" s="5"/>
    </row>
    <row r="24" spans="1:25" x14ac:dyDescent="0.25">
      <c r="A24" s="16">
        <v>2</v>
      </c>
      <c r="B24" s="17" t="s">
        <v>80</v>
      </c>
      <c r="C24" s="17" t="s">
        <v>6</v>
      </c>
      <c r="D24" s="17">
        <v>22</v>
      </c>
      <c r="E24" s="21">
        <v>1.5909090909090908</v>
      </c>
      <c r="F24" s="15"/>
      <c r="G24" s="17" t="s">
        <v>96</v>
      </c>
      <c r="H24" s="17" t="s">
        <v>6</v>
      </c>
      <c r="I24" s="17">
        <v>19</v>
      </c>
      <c r="J24" s="21">
        <v>2.6842105263157894</v>
      </c>
      <c r="K24" s="16"/>
      <c r="L24" s="17" t="s">
        <v>363</v>
      </c>
      <c r="M24" s="17" t="s">
        <v>358</v>
      </c>
      <c r="N24" s="17">
        <v>29</v>
      </c>
      <c r="O24" s="21">
        <v>3.0344827586206895</v>
      </c>
      <c r="P24" s="16"/>
      <c r="Q24" s="17" t="s">
        <v>1</v>
      </c>
      <c r="R24" s="17" t="s">
        <v>0</v>
      </c>
      <c r="S24" s="17">
        <v>30</v>
      </c>
      <c r="T24" s="17">
        <v>2.4666666666666668</v>
      </c>
      <c r="U24" s="5"/>
    </row>
    <row r="25" spans="1:25" x14ac:dyDescent="0.25">
      <c r="A25" s="16">
        <v>3</v>
      </c>
      <c r="B25" s="17" t="s">
        <v>89</v>
      </c>
      <c r="C25" s="17" t="s">
        <v>85</v>
      </c>
      <c r="D25" s="17">
        <v>20</v>
      </c>
      <c r="E25" s="21">
        <v>1.25</v>
      </c>
      <c r="F25" s="15"/>
      <c r="G25" s="17" t="s">
        <v>1</v>
      </c>
      <c r="H25" s="17" t="s">
        <v>0</v>
      </c>
      <c r="I25" s="17">
        <v>30</v>
      </c>
      <c r="J25" s="21">
        <v>2.5</v>
      </c>
      <c r="K25" s="16"/>
      <c r="L25" s="17" t="s">
        <v>61</v>
      </c>
      <c r="M25" s="17" t="s">
        <v>6</v>
      </c>
      <c r="N25" s="17">
        <v>25</v>
      </c>
      <c r="O25" s="21">
        <v>2.3199999999999998</v>
      </c>
      <c r="P25" s="16"/>
      <c r="Q25" s="17" t="s">
        <v>362</v>
      </c>
      <c r="R25" s="17" t="s">
        <v>358</v>
      </c>
      <c r="S25" s="17">
        <v>18</v>
      </c>
      <c r="T25" s="17">
        <v>2.1666666666666665</v>
      </c>
      <c r="U25" s="16"/>
    </row>
    <row r="26" spans="1:25" x14ac:dyDescent="0.25">
      <c r="A26" s="20">
        <v>4</v>
      </c>
      <c r="B26" s="17" t="s">
        <v>16</v>
      </c>
      <c r="C26" s="17" t="s">
        <v>15</v>
      </c>
      <c r="D26" s="17">
        <v>25</v>
      </c>
      <c r="E26" s="21">
        <v>1.24</v>
      </c>
      <c r="F26" s="15"/>
      <c r="G26" s="17" t="s">
        <v>2</v>
      </c>
      <c r="H26" s="17" t="s">
        <v>0</v>
      </c>
      <c r="I26" s="17">
        <v>25</v>
      </c>
      <c r="J26" s="21">
        <v>2.44</v>
      </c>
      <c r="K26" s="16"/>
      <c r="L26" s="17" t="s">
        <v>59</v>
      </c>
      <c r="M26" s="17" t="s">
        <v>18</v>
      </c>
      <c r="N26" s="17">
        <v>26</v>
      </c>
      <c r="O26" s="21">
        <v>2.1923076923076925</v>
      </c>
      <c r="P26" s="16"/>
      <c r="Q26" s="17" t="s">
        <v>353</v>
      </c>
      <c r="R26" s="17" t="s">
        <v>15</v>
      </c>
      <c r="S26" s="17">
        <v>21</v>
      </c>
      <c r="T26" s="17">
        <v>2.0952380952380953</v>
      </c>
      <c r="U26" s="16"/>
    </row>
    <row r="27" spans="1:25" x14ac:dyDescent="0.25">
      <c r="A27" s="20">
        <v>5</v>
      </c>
      <c r="B27" s="17" t="s">
        <v>98</v>
      </c>
      <c r="C27" s="17" t="s">
        <v>85</v>
      </c>
      <c r="D27" s="17">
        <v>17</v>
      </c>
      <c r="E27" s="21">
        <v>1.2352941176470589</v>
      </c>
      <c r="F27" s="15"/>
      <c r="G27" s="17" t="s">
        <v>60</v>
      </c>
      <c r="H27" s="17" t="s">
        <v>18</v>
      </c>
      <c r="I27" s="17">
        <v>13</v>
      </c>
      <c r="J27" s="21">
        <v>2.3846153846153846</v>
      </c>
      <c r="K27" s="16"/>
      <c r="L27" s="17" t="s">
        <v>16</v>
      </c>
      <c r="M27" s="17" t="s">
        <v>15</v>
      </c>
      <c r="N27" s="17">
        <v>25</v>
      </c>
      <c r="O27" s="21">
        <v>2.08</v>
      </c>
      <c r="P27" s="16"/>
      <c r="Q27" s="17" t="s">
        <v>331</v>
      </c>
      <c r="R27" s="17" t="s">
        <v>358</v>
      </c>
      <c r="S27" s="17">
        <v>25</v>
      </c>
      <c r="T27" s="17">
        <v>1.92</v>
      </c>
      <c r="U27" s="16"/>
    </row>
    <row r="28" spans="1:25" x14ac:dyDescent="0.25">
      <c r="A28" s="20">
        <v>6</v>
      </c>
      <c r="B28" s="17" t="s">
        <v>344</v>
      </c>
      <c r="C28" s="17" t="s">
        <v>83</v>
      </c>
      <c r="D28" s="17">
        <v>18</v>
      </c>
      <c r="E28" s="21">
        <v>1.2222222222222223</v>
      </c>
      <c r="F28" s="16"/>
      <c r="G28" s="17" t="s">
        <v>78</v>
      </c>
      <c r="H28" s="17" t="s">
        <v>83</v>
      </c>
      <c r="I28" s="17">
        <v>17</v>
      </c>
      <c r="J28" s="21">
        <v>2.2352941176470589</v>
      </c>
      <c r="K28" s="16"/>
      <c r="L28" s="17" t="s">
        <v>364</v>
      </c>
      <c r="M28" s="17" t="s">
        <v>358</v>
      </c>
      <c r="N28" s="17">
        <v>26</v>
      </c>
      <c r="O28" s="21">
        <v>2</v>
      </c>
      <c r="P28" s="16"/>
      <c r="Q28" s="17" t="s">
        <v>9</v>
      </c>
      <c r="R28" s="17" t="s">
        <v>8</v>
      </c>
      <c r="S28" s="17">
        <v>31</v>
      </c>
      <c r="T28" s="17">
        <v>1.8387096774193548</v>
      </c>
      <c r="U28" s="16"/>
    </row>
    <row r="29" spans="1:25" x14ac:dyDescent="0.25">
      <c r="A29" s="20">
        <v>7</v>
      </c>
      <c r="B29" s="17" t="s">
        <v>347</v>
      </c>
      <c r="C29" s="17" t="s">
        <v>83</v>
      </c>
      <c r="D29" s="17">
        <v>26</v>
      </c>
      <c r="E29" s="21">
        <v>1</v>
      </c>
      <c r="F29" s="15"/>
      <c r="G29" s="17" t="s">
        <v>9</v>
      </c>
      <c r="H29" s="17" t="s">
        <v>8</v>
      </c>
      <c r="I29" s="17">
        <v>31</v>
      </c>
      <c r="J29" s="21">
        <v>2.225806451612903</v>
      </c>
      <c r="K29" s="16"/>
      <c r="L29" s="17" t="s">
        <v>382</v>
      </c>
      <c r="M29" s="17" t="s">
        <v>18</v>
      </c>
      <c r="N29" s="17">
        <v>13</v>
      </c>
      <c r="O29" s="21">
        <v>2</v>
      </c>
      <c r="P29" s="16"/>
      <c r="Q29" s="17" t="s">
        <v>68</v>
      </c>
      <c r="R29" s="17" t="s">
        <v>369</v>
      </c>
      <c r="S29" s="17">
        <v>23</v>
      </c>
      <c r="T29" s="17">
        <v>1.7826086956521738</v>
      </c>
      <c r="U29" s="16"/>
    </row>
    <row r="30" spans="1:25" x14ac:dyDescent="0.25">
      <c r="A30" s="20">
        <v>8</v>
      </c>
      <c r="B30" s="17" t="s">
        <v>2</v>
      </c>
      <c r="C30" s="17" t="s">
        <v>0</v>
      </c>
      <c r="D30" s="17">
        <v>25</v>
      </c>
      <c r="E30" s="21">
        <v>0.92</v>
      </c>
      <c r="F30" s="15"/>
      <c r="G30" s="17" t="s">
        <v>79</v>
      </c>
      <c r="H30" s="17" t="s">
        <v>18</v>
      </c>
      <c r="I30" s="17">
        <v>13</v>
      </c>
      <c r="J30" s="21">
        <v>2.1538461538461537</v>
      </c>
      <c r="K30" s="16"/>
      <c r="L30" s="17" t="s">
        <v>93</v>
      </c>
      <c r="M30" s="17" t="s">
        <v>0</v>
      </c>
      <c r="N30" s="17">
        <v>15</v>
      </c>
      <c r="O30" s="21">
        <v>1.8</v>
      </c>
      <c r="P30" s="16"/>
      <c r="Q30" s="17" t="s">
        <v>342</v>
      </c>
      <c r="R30" s="17" t="s">
        <v>8</v>
      </c>
      <c r="S30" s="17">
        <v>28</v>
      </c>
      <c r="T30" s="17">
        <v>1.6071428571428572</v>
      </c>
      <c r="U30" s="16"/>
    </row>
    <row r="31" spans="1:25" x14ac:dyDescent="0.25">
      <c r="A31" s="20">
        <v>9</v>
      </c>
      <c r="B31" s="17" t="s">
        <v>68</v>
      </c>
      <c r="C31" s="17" t="s">
        <v>369</v>
      </c>
      <c r="D31" s="17">
        <v>23</v>
      </c>
      <c r="E31" s="21">
        <v>0.82608695652173914</v>
      </c>
      <c r="F31" s="15"/>
      <c r="G31" s="17" t="s">
        <v>74</v>
      </c>
      <c r="H31" s="17" t="s">
        <v>369</v>
      </c>
      <c r="I31" s="17">
        <v>20</v>
      </c>
      <c r="J31" s="21">
        <v>2.15</v>
      </c>
      <c r="K31" s="16"/>
      <c r="L31" s="17" t="s">
        <v>89</v>
      </c>
      <c r="M31" s="17" t="s">
        <v>85</v>
      </c>
      <c r="N31" s="17">
        <v>20</v>
      </c>
      <c r="O31" s="21">
        <v>1.8</v>
      </c>
      <c r="P31" s="16"/>
      <c r="Q31" s="17" t="s">
        <v>64</v>
      </c>
      <c r="R31" s="17" t="s">
        <v>369</v>
      </c>
      <c r="S31" s="17">
        <v>26</v>
      </c>
      <c r="T31" s="17">
        <v>1.5384615384615385</v>
      </c>
      <c r="U31" s="16"/>
    </row>
    <row r="32" spans="1:25" x14ac:dyDescent="0.25">
      <c r="A32" s="20">
        <v>10</v>
      </c>
      <c r="B32" s="17" t="s">
        <v>90</v>
      </c>
      <c r="C32" s="17" t="s">
        <v>85</v>
      </c>
      <c r="D32" s="17">
        <v>27</v>
      </c>
      <c r="E32" s="21">
        <v>0.7407407407407407</v>
      </c>
      <c r="F32" s="15"/>
      <c r="G32" s="17" t="s">
        <v>10</v>
      </c>
      <c r="H32" s="17" t="s">
        <v>8</v>
      </c>
      <c r="I32" s="17">
        <v>24</v>
      </c>
      <c r="J32" s="21">
        <v>2.0833333333333335</v>
      </c>
      <c r="K32" s="16"/>
      <c r="L32" s="17" t="s">
        <v>253</v>
      </c>
      <c r="M32" s="17" t="s">
        <v>85</v>
      </c>
      <c r="N32" s="17">
        <v>20</v>
      </c>
      <c r="O32" s="21">
        <v>1.65</v>
      </c>
      <c r="P32" s="16"/>
      <c r="Q32" s="17" t="s">
        <v>80</v>
      </c>
      <c r="R32" s="17" t="s">
        <v>6</v>
      </c>
      <c r="S32" s="17">
        <v>22</v>
      </c>
      <c r="T32" s="17">
        <v>1.5</v>
      </c>
      <c r="U32" s="16"/>
    </row>
    <row r="33" spans="1:21" x14ac:dyDescent="0.25">
      <c r="A33" s="20">
        <v>11</v>
      </c>
      <c r="B33" s="17" t="s">
        <v>74</v>
      </c>
      <c r="C33" s="17" t="s">
        <v>369</v>
      </c>
      <c r="D33" s="17">
        <v>20</v>
      </c>
      <c r="E33" s="21">
        <v>0.6</v>
      </c>
      <c r="F33" s="15"/>
      <c r="G33" s="17" t="s">
        <v>61</v>
      </c>
      <c r="H33" s="17" t="s">
        <v>6</v>
      </c>
      <c r="I33" s="17">
        <v>25</v>
      </c>
      <c r="J33" s="21">
        <v>2.08</v>
      </c>
      <c r="K33" s="16"/>
      <c r="L33" s="17" t="s">
        <v>86</v>
      </c>
      <c r="M33" s="17" t="s">
        <v>85</v>
      </c>
      <c r="N33" s="17">
        <v>28</v>
      </c>
      <c r="O33" s="21">
        <v>1.5357142857142858</v>
      </c>
      <c r="P33" s="16"/>
      <c r="Q33" s="17" t="s">
        <v>10</v>
      </c>
      <c r="R33" s="17" t="s">
        <v>8</v>
      </c>
      <c r="S33" s="17">
        <v>24</v>
      </c>
      <c r="T33" s="17">
        <v>1.4583333333333333</v>
      </c>
      <c r="U33" s="16"/>
    </row>
    <row r="34" spans="1:21" x14ac:dyDescent="0.25">
      <c r="A34" s="20">
        <v>12</v>
      </c>
      <c r="B34" s="17" t="s">
        <v>1</v>
      </c>
      <c r="C34" s="17" t="s">
        <v>0</v>
      </c>
      <c r="D34" s="17">
        <v>30</v>
      </c>
      <c r="E34" s="21">
        <v>0.5</v>
      </c>
      <c r="F34" s="15"/>
      <c r="G34" s="17" t="s">
        <v>16</v>
      </c>
      <c r="H34" s="17" t="s">
        <v>15</v>
      </c>
      <c r="I34" s="17">
        <v>25</v>
      </c>
      <c r="J34" s="21">
        <v>2.04</v>
      </c>
      <c r="K34" s="16"/>
      <c r="L34" s="17" t="s">
        <v>4</v>
      </c>
      <c r="M34" s="17" t="s">
        <v>0</v>
      </c>
      <c r="N34" s="17">
        <v>20</v>
      </c>
      <c r="O34" s="21">
        <v>1.2</v>
      </c>
      <c r="P34" s="16"/>
      <c r="Q34" s="17" t="s">
        <v>368</v>
      </c>
      <c r="R34" s="17" t="s">
        <v>18</v>
      </c>
      <c r="S34" s="17">
        <v>29</v>
      </c>
      <c r="T34" s="17">
        <v>1.4482758620689655</v>
      </c>
    </row>
    <row r="35" spans="1:21" x14ac:dyDescent="0.25">
      <c r="A35" s="20">
        <v>13</v>
      </c>
      <c r="B35" s="17" t="s">
        <v>87</v>
      </c>
      <c r="C35" s="17" t="s">
        <v>85</v>
      </c>
      <c r="D35" s="17">
        <v>24</v>
      </c>
      <c r="E35" s="21">
        <v>0.45833333333333331</v>
      </c>
      <c r="F35" s="15"/>
      <c r="G35" s="17" t="s">
        <v>63</v>
      </c>
      <c r="H35" s="17" t="s">
        <v>18</v>
      </c>
      <c r="I35" s="17">
        <v>27</v>
      </c>
      <c r="J35" s="21">
        <v>2</v>
      </c>
      <c r="K35" s="16"/>
      <c r="L35" s="17" t="s">
        <v>100</v>
      </c>
      <c r="M35" s="17" t="s">
        <v>18</v>
      </c>
      <c r="N35" s="17">
        <v>30</v>
      </c>
      <c r="O35" s="21">
        <v>1.2</v>
      </c>
      <c r="P35" s="16"/>
      <c r="Q35" s="17" t="s">
        <v>5</v>
      </c>
      <c r="R35" s="17" t="s">
        <v>0</v>
      </c>
      <c r="S35" s="17">
        <v>25</v>
      </c>
      <c r="T35" s="17">
        <v>1.36</v>
      </c>
    </row>
    <row r="36" spans="1:21" x14ac:dyDescent="0.25">
      <c r="A36" s="20">
        <v>14</v>
      </c>
      <c r="B36" s="17" t="s">
        <v>363</v>
      </c>
      <c r="C36" s="17" t="s">
        <v>358</v>
      </c>
      <c r="D36" s="17">
        <v>29</v>
      </c>
      <c r="E36" s="21">
        <v>0.44827586206896552</v>
      </c>
      <c r="F36" s="15"/>
      <c r="G36" s="17" t="s">
        <v>58</v>
      </c>
      <c r="H36" s="17" t="s">
        <v>15</v>
      </c>
      <c r="I36" s="17">
        <v>27</v>
      </c>
      <c r="J36" s="21">
        <v>1.962962962962963</v>
      </c>
      <c r="K36" s="16"/>
      <c r="L36" s="17" t="s">
        <v>78</v>
      </c>
      <c r="M36" s="17" t="s">
        <v>83</v>
      </c>
      <c r="N36" s="17">
        <v>17</v>
      </c>
      <c r="O36" s="21">
        <v>1.1176470588235294</v>
      </c>
      <c r="P36" s="16"/>
      <c r="Q36" s="17" t="s">
        <v>16</v>
      </c>
      <c r="R36" s="17" t="s">
        <v>15</v>
      </c>
      <c r="S36" s="17">
        <v>25</v>
      </c>
      <c r="T36" s="17">
        <v>1.36</v>
      </c>
    </row>
    <row r="37" spans="1:21" x14ac:dyDescent="0.25">
      <c r="A37" s="20">
        <v>15</v>
      </c>
      <c r="B37" s="17" t="s">
        <v>73</v>
      </c>
      <c r="C37" s="17" t="s">
        <v>83</v>
      </c>
      <c r="D37" s="17">
        <v>21</v>
      </c>
      <c r="E37" s="21">
        <v>0.42857142857142855</v>
      </c>
      <c r="F37" s="15"/>
      <c r="G37" s="17" t="s">
        <v>82</v>
      </c>
      <c r="H37" s="17" t="s">
        <v>6</v>
      </c>
      <c r="I37" s="17">
        <v>30</v>
      </c>
      <c r="J37" s="21">
        <v>1.9333333333333333</v>
      </c>
      <c r="K37" s="16"/>
      <c r="L37" s="17" t="s">
        <v>102</v>
      </c>
      <c r="M37" s="17" t="s">
        <v>369</v>
      </c>
      <c r="N37" s="17">
        <v>16</v>
      </c>
      <c r="O37" s="21">
        <v>1.0625</v>
      </c>
      <c r="P37" s="16"/>
      <c r="Q37" s="17" t="s">
        <v>73</v>
      </c>
      <c r="R37" s="17" t="s">
        <v>83</v>
      </c>
      <c r="S37" s="17">
        <v>21</v>
      </c>
      <c r="T37" s="17">
        <v>1.3333333333333333</v>
      </c>
    </row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V43"/>
  <sheetViews>
    <sheetView workbookViewId="0">
      <selection activeCell="Q3" sqref="Q3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2" s="16" customFormat="1" x14ac:dyDescent="0.25">
      <c r="A1" t="s">
        <v>375</v>
      </c>
    </row>
    <row r="2" spans="1:22" x14ac:dyDescent="0.25">
      <c r="A2" s="63" t="s">
        <v>358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23" t="s">
        <v>358</v>
      </c>
    </row>
    <row r="3" spans="1:22" x14ac:dyDescent="0.25">
      <c r="A3" s="8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17" t="s">
        <v>56</v>
      </c>
      <c r="O3" s="17" t="s">
        <v>57</v>
      </c>
      <c r="P3" s="17" t="s">
        <v>69</v>
      </c>
      <c r="Q3" s="16"/>
      <c r="R3" s="16" t="s">
        <v>70</v>
      </c>
      <c r="S3" s="16" t="s">
        <v>71</v>
      </c>
    </row>
    <row r="4" spans="1:22" x14ac:dyDescent="0.25">
      <c r="A4" s="9" t="s">
        <v>359</v>
      </c>
      <c r="B4" s="10">
        <v>18</v>
      </c>
      <c r="C4" s="10">
        <v>7</v>
      </c>
      <c r="D4" s="10">
        <v>0</v>
      </c>
      <c r="E4" s="10">
        <v>2</v>
      </c>
      <c r="F4" s="10">
        <v>44</v>
      </c>
      <c r="G4" s="10">
        <v>10</v>
      </c>
      <c r="H4" s="10">
        <v>7</v>
      </c>
      <c r="I4" s="10">
        <v>0</v>
      </c>
      <c r="J4" s="10">
        <v>14</v>
      </c>
      <c r="K4" s="10">
        <v>0</v>
      </c>
      <c r="L4" s="10">
        <v>0</v>
      </c>
      <c r="M4" s="10">
        <v>16</v>
      </c>
      <c r="N4" s="17">
        <f>VLOOKUP(A4,Games!$A$2:$D$527,3,FALSE)</f>
        <v>1</v>
      </c>
      <c r="O4" s="17">
        <f>VLOOKUP(A4,Games!$A$2:$D$527,4,FALSE)</f>
        <v>19</v>
      </c>
      <c r="P4" s="11">
        <f>(R4-S4)/B4</f>
        <v>2.7222222222222223</v>
      </c>
      <c r="Q4" s="16"/>
      <c r="R4" s="16">
        <f>SUM(M4,I4,H4,G4,F4)</f>
        <v>77</v>
      </c>
      <c r="S4" s="16">
        <f>SUM((J4*2),(K4*3),(L4*4))</f>
        <v>28</v>
      </c>
      <c r="T4" s="16" t="str">
        <f>IFERROR(VLOOKUP(A4,Games!$I$2:$I$246,1,FALSE)," ")</f>
        <v xml:space="preserve"> </v>
      </c>
    </row>
    <row r="5" spans="1:22" x14ac:dyDescent="0.25">
      <c r="A5" s="9" t="s">
        <v>394</v>
      </c>
      <c r="B5" s="10">
        <v>1</v>
      </c>
      <c r="C5" s="10">
        <v>4</v>
      </c>
      <c r="D5" s="10">
        <v>2</v>
      </c>
      <c r="E5" s="10">
        <v>0</v>
      </c>
      <c r="F5" s="10">
        <v>6</v>
      </c>
      <c r="G5" s="10">
        <v>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14</v>
      </c>
      <c r="N5" s="17">
        <f>VLOOKUP(A5,Games!$A$2:$D$527,3,FALSE)</f>
        <v>0</v>
      </c>
      <c r="O5" s="17">
        <f>VLOOKUP(A5,Games!$A$2:$D$527,4,FALSE)</f>
        <v>1</v>
      </c>
      <c r="P5" s="11">
        <f t="shared" ref="P5:P11" si="0">(R5-S5)/B5</f>
        <v>23</v>
      </c>
      <c r="Q5" s="16"/>
      <c r="R5" s="16">
        <f t="shared" ref="R5:R11" si="1">SUM(M5,I5,H5,G5,F5)</f>
        <v>23</v>
      </c>
      <c r="S5" s="16">
        <f t="shared" ref="S5:S11" si="2">SUM((J5*2),(K5*3),(L5*4))</f>
        <v>0</v>
      </c>
      <c r="T5" s="16" t="str">
        <f>IFERROR(VLOOKUP(A5,Games!$I$2:$I$246,1,FALSE)," ")</f>
        <v xml:space="preserve"> </v>
      </c>
    </row>
    <row r="6" spans="1:22" x14ac:dyDescent="0.25">
      <c r="A6" s="9" t="s">
        <v>381</v>
      </c>
      <c r="B6" s="10">
        <v>10</v>
      </c>
      <c r="C6" s="10">
        <v>3</v>
      </c>
      <c r="D6" s="10">
        <v>27</v>
      </c>
      <c r="E6" s="10">
        <v>4</v>
      </c>
      <c r="F6" s="10">
        <v>51</v>
      </c>
      <c r="G6" s="10">
        <v>7</v>
      </c>
      <c r="H6" s="10">
        <v>8</v>
      </c>
      <c r="I6" s="10">
        <v>4</v>
      </c>
      <c r="J6" s="10">
        <v>13</v>
      </c>
      <c r="K6" s="10">
        <v>0</v>
      </c>
      <c r="L6" s="10">
        <v>0</v>
      </c>
      <c r="M6" s="10">
        <v>91</v>
      </c>
      <c r="N6" s="17">
        <f>VLOOKUP(A6,Games!$A$2:$D$527,3,FALSE)</f>
        <v>0</v>
      </c>
      <c r="O6" s="17">
        <f>VLOOKUP(A6,Games!$A$2:$D$527,4,FALSE)</f>
        <v>10</v>
      </c>
      <c r="P6" s="11">
        <f t="shared" si="0"/>
        <v>13.5</v>
      </c>
      <c r="Q6" s="16"/>
      <c r="R6" s="16">
        <f t="shared" si="1"/>
        <v>161</v>
      </c>
      <c r="S6" s="16">
        <f t="shared" si="2"/>
        <v>26</v>
      </c>
      <c r="T6" s="16" t="str">
        <f>IFERROR(VLOOKUP(A6,Games!$I$2:$I$246,1,FALSE)," ")</f>
        <v xml:space="preserve"> </v>
      </c>
    </row>
    <row r="7" spans="1:22" x14ac:dyDescent="0.25">
      <c r="A7" s="9" t="s">
        <v>360</v>
      </c>
      <c r="B7" s="10">
        <v>29</v>
      </c>
      <c r="C7" s="10">
        <v>0</v>
      </c>
      <c r="D7" s="10">
        <v>24</v>
      </c>
      <c r="E7" s="10">
        <v>2</v>
      </c>
      <c r="F7" s="10">
        <v>51</v>
      </c>
      <c r="G7" s="10">
        <v>20</v>
      </c>
      <c r="H7" s="10">
        <v>7</v>
      </c>
      <c r="I7" s="10">
        <v>2</v>
      </c>
      <c r="J7" s="10">
        <v>39</v>
      </c>
      <c r="K7" s="10">
        <v>0</v>
      </c>
      <c r="L7" s="10">
        <v>1</v>
      </c>
      <c r="M7" s="10">
        <v>74</v>
      </c>
      <c r="N7" s="17">
        <f>VLOOKUP(A7,Games!$A$2:$D$527,3,FALSE)</f>
        <v>0</v>
      </c>
      <c r="O7" s="17">
        <f>VLOOKUP(A7,Games!$A$2:$D$527,4,FALSE)</f>
        <v>29</v>
      </c>
      <c r="P7" s="11">
        <f t="shared" si="0"/>
        <v>2.4827586206896552</v>
      </c>
      <c r="Q7" s="16"/>
      <c r="R7" s="16">
        <f t="shared" si="1"/>
        <v>154</v>
      </c>
      <c r="S7" s="16">
        <f t="shared" si="2"/>
        <v>82</v>
      </c>
      <c r="T7" s="16" t="str">
        <f>IFERROR(VLOOKUP(A7,Games!$I$2:$I$246,1,FALSE)," ")</f>
        <v xml:space="preserve"> </v>
      </c>
    </row>
    <row r="8" spans="1:22" x14ac:dyDescent="0.25">
      <c r="A8" s="9" t="s">
        <v>361</v>
      </c>
      <c r="B8" s="10">
        <v>30</v>
      </c>
      <c r="C8" s="10">
        <v>7</v>
      </c>
      <c r="D8" s="10">
        <v>10</v>
      </c>
      <c r="E8" s="10">
        <v>1</v>
      </c>
      <c r="F8" s="10">
        <v>34</v>
      </c>
      <c r="G8" s="10">
        <v>25</v>
      </c>
      <c r="H8" s="10">
        <v>14</v>
      </c>
      <c r="I8" s="10">
        <v>1</v>
      </c>
      <c r="J8" s="10">
        <v>23</v>
      </c>
      <c r="K8" s="10">
        <v>0</v>
      </c>
      <c r="L8" s="10">
        <v>0</v>
      </c>
      <c r="M8" s="10">
        <v>45</v>
      </c>
      <c r="N8" s="17">
        <f>VLOOKUP(A8,Games!$A$2:$D$527,3,FALSE)</f>
        <v>1</v>
      </c>
      <c r="O8" s="17">
        <f>VLOOKUP(A8,Games!$A$2:$D$527,4,FALSE)</f>
        <v>31</v>
      </c>
      <c r="P8" s="11">
        <f t="shared" si="0"/>
        <v>2.4333333333333331</v>
      </c>
      <c r="Q8" s="16"/>
      <c r="R8" s="16">
        <f t="shared" si="1"/>
        <v>119</v>
      </c>
      <c r="S8" s="16">
        <f t="shared" si="2"/>
        <v>46</v>
      </c>
      <c r="T8" s="16" t="str">
        <f>IFERROR(VLOOKUP(A8,Games!$I$2:$I$246,1,FALSE)," ")</f>
        <v xml:space="preserve"> </v>
      </c>
    </row>
    <row r="9" spans="1:22" x14ac:dyDescent="0.25">
      <c r="A9" s="9" t="s">
        <v>330</v>
      </c>
      <c r="B9" s="10">
        <v>4</v>
      </c>
      <c r="C9" s="10">
        <v>10</v>
      </c>
      <c r="D9" s="10">
        <v>1</v>
      </c>
      <c r="E9" s="10">
        <v>1</v>
      </c>
      <c r="F9" s="10">
        <v>30</v>
      </c>
      <c r="G9" s="10">
        <v>2</v>
      </c>
      <c r="H9" s="10">
        <v>4</v>
      </c>
      <c r="I9" s="10">
        <v>4</v>
      </c>
      <c r="J9" s="10">
        <v>3</v>
      </c>
      <c r="K9" s="10">
        <v>0</v>
      </c>
      <c r="L9" s="10">
        <v>1</v>
      </c>
      <c r="M9" s="10">
        <v>24</v>
      </c>
      <c r="N9" s="17">
        <f>VLOOKUP(A9,Games!$A$2:$D$527,3,FALSE)</f>
        <v>19</v>
      </c>
      <c r="O9" s="17">
        <f>VLOOKUP(A9,Games!$A$2:$D$527,4,FALSE)</f>
        <v>23</v>
      </c>
      <c r="P9" s="11">
        <f t="shared" si="0"/>
        <v>13.5</v>
      </c>
      <c r="Q9" s="16"/>
      <c r="R9" s="16">
        <f t="shared" si="1"/>
        <v>64</v>
      </c>
      <c r="S9" s="16">
        <f t="shared" si="2"/>
        <v>10</v>
      </c>
      <c r="T9" s="16" t="str">
        <f>IFERROR(VLOOKUP(A9,Games!$I$2:$I$246,1,FALSE)," ")</f>
        <v xml:space="preserve"> </v>
      </c>
    </row>
    <row r="10" spans="1:22" x14ac:dyDescent="0.25">
      <c r="A10" s="9" t="s">
        <v>331</v>
      </c>
      <c r="B10" s="10">
        <v>25</v>
      </c>
      <c r="C10" s="10">
        <v>113</v>
      </c>
      <c r="D10" s="10">
        <v>2</v>
      </c>
      <c r="E10" s="10">
        <v>48</v>
      </c>
      <c r="F10" s="10">
        <v>207</v>
      </c>
      <c r="G10" s="10">
        <v>47</v>
      </c>
      <c r="H10" s="10">
        <v>48</v>
      </c>
      <c r="I10" s="10">
        <v>47</v>
      </c>
      <c r="J10" s="10">
        <v>45</v>
      </c>
      <c r="K10" s="10">
        <v>0</v>
      </c>
      <c r="L10" s="10">
        <v>0</v>
      </c>
      <c r="M10" s="10">
        <v>280</v>
      </c>
      <c r="N10" s="17">
        <f>VLOOKUP(A10,Games!$A$2:$D$527,3,FALSE)</f>
        <v>2</v>
      </c>
      <c r="O10" s="17">
        <f>VLOOKUP(A10,Games!$A$2:$D$527,4,FALSE)</f>
        <v>27</v>
      </c>
      <c r="P10" s="11">
        <f t="shared" si="0"/>
        <v>21.56</v>
      </c>
      <c r="Q10" s="16"/>
      <c r="R10" s="16">
        <f t="shared" si="1"/>
        <v>629</v>
      </c>
      <c r="S10" s="16">
        <f t="shared" si="2"/>
        <v>90</v>
      </c>
      <c r="T10" s="16" t="str">
        <f>IFERROR(VLOOKUP(A10,Games!$I$2:$I$246,1,FALSE)," ")</f>
        <v xml:space="preserve"> </v>
      </c>
    </row>
    <row r="11" spans="1:22" x14ac:dyDescent="0.25">
      <c r="A11" s="9" t="s">
        <v>362</v>
      </c>
      <c r="B11" s="10">
        <v>18</v>
      </c>
      <c r="C11" s="10">
        <v>48</v>
      </c>
      <c r="D11" s="10">
        <v>11</v>
      </c>
      <c r="E11" s="10">
        <v>39</v>
      </c>
      <c r="F11" s="10">
        <v>96</v>
      </c>
      <c r="G11" s="10">
        <v>17</v>
      </c>
      <c r="H11" s="10">
        <v>13</v>
      </c>
      <c r="I11" s="10">
        <v>7</v>
      </c>
      <c r="J11" s="10">
        <v>26</v>
      </c>
      <c r="K11" s="10">
        <v>0</v>
      </c>
      <c r="L11" s="10">
        <v>0</v>
      </c>
      <c r="M11" s="10">
        <v>168</v>
      </c>
      <c r="N11" s="17">
        <f>VLOOKUP(A11,Games!$A$2:$D$527,3,FALSE)</f>
        <v>3</v>
      </c>
      <c r="O11" s="17">
        <f>VLOOKUP(A11,Games!$A$2:$D$527,4,FALSE)</f>
        <v>21</v>
      </c>
      <c r="P11" s="11">
        <f t="shared" si="0"/>
        <v>13.833333333333334</v>
      </c>
      <c r="Q11" s="16"/>
      <c r="R11" s="16">
        <f t="shared" si="1"/>
        <v>301</v>
      </c>
      <c r="S11" s="16">
        <f t="shared" si="2"/>
        <v>52</v>
      </c>
      <c r="T11" s="16" t="str">
        <f>IFERROR(VLOOKUP(A11,Games!$I$2:$I$246,1,FALSE)," ")</f>
        <v xml:space="preserve"> </v>
      </c>
    </row>
    <row r="12" spans="1:22" x14ac:dyDescent="0.25">
      <c r="A12" s="9" t="s">
        <v>363</v>
      </c>
      <c r="B12" s="10">
        <v>29</v>
      </c>
      <c r="C12" s="10">
        <v>117</v>
      </c>
      <c r="D12" s="10">
        <v>88</v>
      </c>
      <c r="E12" s="10">
        <v>110</v>
      </c>
      <c r="F12" s="10">
        <v>274</v>
      </c>
      <c r="G12" s="10">
        <v>65</v>
      </c>
      <c r="H12" s="10">
        <v>36</v>
      </c>
      <c r="I12" s="10">
        <v>13</v>
      </c>
      <c r="J12" s="10">
        <v>37</v>
      </c>
      <c r="K12" s="10">
        <v>1</v>
      </c>
      <c r="L12" s="10">
        <v>1</v>
      </c>
      <c r="M12" s="10">
        <v>608</v>
      </c>
      <c r="N12" s="17">
        <f>VLOOKUP(A12,Games!$A$2:$D$527,3,FALSE)</f>
        <v>0</v>
      </c>
      <c r="O12" s="17">
        <f>VLOOKUP(A12,Games!$A$2:$D$527,4,FALSE)</f>
        <v>29</v>
      </c>
      <c r="P12" s="11">
        <f t="shared" ref="P12" si="3">(R12-S12)/B12</f>
        <v>31.551724137931036</v>
      </c>
      <c r="Q12" s="16"/>
      <c r="R12" s="16">
        <f t="shared" ref="R12" si="4">SUM(M12,I12,H12,G12,F12)</f>
        <v>996</v>
      </c>
      <c r="S12" s="16">
        <f t="shared" ref="S12" si="5">SUM((J12*2),(K12*3),(L12*4))</f>
        <v>81</v>
      </c>
      <c r="T12" s="16" t="str">
        <f>IFERROR(VLOOKUP(A12,Games!$I$2:$I$246,1,FALSE)," ")</f>
        <v xml:space="preserve"> </v>
      </c>
    </row>
    <row r="13" spans="1:22" x14ac:dyDescent="0.25">
      <c r="A13" s="9" t="s">
        <v>389</v>
      </c>
      <c r="B13" s="17">
        <v>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f>VLOOKUP(A13,Games!$A$2:$D$527,3,FALSE)</f>
        <v>0</v>
      </c>
      <c r="O13" s="17">
        <f>VLOOKUP(A13,Games!$A$2:$D$527,4,FALSE)</f>
        <v>1</v>
      </c>
      <c r="P13" s="11">
        <f t="shared" ref="P13" si="6">(R13-S13)/B13</f>
        <v>0</v>
      </c>
      <c r="Q13" s="16"/>
      <c r="R13" s="16">
        <f t="shared" ref="R13" si="7">SUM(M13,I13,H13,G13,F13)</f>
        <v>0</v>
      </c>
      <c r="S13" s="16">
        <f t="shared" ref="S13" si="8">SUM((J13*2),(K13*3),(L13*4))</f>
        <v>0</v>
      </c>
      <c r="T13" s="16" t="str">
        <f>IFERROR(VLOOKUP(A13,Games!$I$2:$I$246,1,FALSE)," ")</f>
        <v xml:space="preserve"> </v>
      </c>
      <c r="U13" s="16"/>
      <c r="V13" s="16"/>
    </row>
    <row r="14" spans="1:22" x14ac:dyDescent="0.25">
      <c r="A14" s="9" t="s">
        <v>364</v>
      </c>
      <c r="B14" s="10">
        <v>26</v>
      </c>
      <c r="C14" s="10">
        <v>22</v>
      </c>
      <c r="D14" s="10">
        <v>52</v>
      </c>
      <c r="E14" s="10">
        <v>2</v>
      </c>
      <c r="F14" s="10">
        <v>59</v>
      </c>
      <c r="G14" s="10">
        <v>86</v>
      </c>
      <c r="H14" s="10">
        <v>57</v>
      </c>
      <c r="I14" s="10">
        <v>6</v>
      </c>
      <c r="J14" s="10">
        <v>31</v>
      </c>
      <c r="K14" s="10">
        <v>1</v>
      </c>
      <c r="L14" s="10">
        <v>0</v>
      </c>
      <c r="M14" s="10">
        <v>202</v>
      </c>
      <c r="N14" s="17">
        <f>VLOOKUP(A14,Games!$A$2:$D$527,3,FALSE)</f>
        <v>0</v>
      </c>
      <c r="O14" s="17">
        <f>VLOOKUP(A14,Games!$A$2:$D$527,4,FALSE)</f>
        <v>26</v>
      </c>
      <c r="P14" s="11">
        <f t="shared" ref="P14" si="9">(R14-S14)/B14</f>
        <v>13.26923076923077</v>
      </c>
      <c r="Q14" s="16"/>
      <c r="R14" s="16">
        <f t="shared" ref="R14" si="10">SUM(M14,I14,H14,G14,F14)</f>
        <v>410</v>
      </c>
      <c r="S14" s="16">
        <f t="shared" ref="S14" si="11">SUM((J14*2),(K14*3),(L14*4))</f>
        <v>65</v>
      </c>
      <c r="T14" s="16" t="str">
        <f>IFERROR(VLOOKUP(A14,Games!$I$2:$I$246,1,FALSE)," ")</f>
        <v xml:space="preserve"> </v>
      </c>
      <c r="U14" s="16"/>
      <c r="V14" s="16"/>
    </row>
    <row r="15" spans="1:22" s="16" customFormat="1" x14ac:dyDescent="0.25">
      <c r="A15" s="9" t="s">
        <v>395</v>
      </c>
      <c r="B15" s="10">
        <v>1</v>
      </c>
      <c r="C15" s="10">
        <v>3</v>
      </c>
      <c r="D15" s="10">
        <v>1</v>
      </c>
      <c r="E15" s="10">
        <v>2</v>
      </c>
      <c r="F15" s="10">
        <v>7</v>
      </c>
      <c r="G15" s="10">
        <v>2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11</v>
      </c>
      <c r="N15" s="17">
        <f>VLOOKUP(A15,Games!$A$2:$D$527,3,FALSE)</f>
        <v>0</v>
      </c>
      <c r="O15" s="17">
        <f>VLOOKUP(A15,Games!$A$2:$D$527,4,FALSE)</f>
        <v>2</v>
      </c>
      <c r="P15" s="11">
        <f t="shared" ref="P15:P16" si="12">(R15-S15)/B15</f>
        <v>21</v>
      </c>
      <c r="R15" s="16">
        <f t="shared" ref="R15:R16" si="13">SUM(M15,I15,H15,G15,F15)</f>
        <v>21</v>
      </c>
      <c r="S15" s="16">
        <f t="shared" ref="S15:S16" si="14">SUM((J15*2),(K15*3),(L15*4))</f>
        <v>0</v>
      </c>
      <c r="T15" s="16" t="str">
        <f>IFERROR(VLOOKUP(A15,Games!$I$2:$I$246,1,FALSE)," ")</f>
        <v xml:space="preserve"> </v>
      </c>
    </row>
    <row r="16" spans="1:22" s="16" customFormat="1" x14ac:dyDescent="0.25">
      <c r="A16" s="9" t="s">
        <v>365</v>
      </c>
      <c r="B16" s="10">
        <v>16</v>
      </c>
      <c r="C16" s="10">
        <v>15</v>
      </c>
      <c r="D16" s="10">
        <v>1</v>
      </c>
      <c r="E16" s="10">
        <v>6</v>
      </c>
      <c r="F16" s="10">
        <v>88</v>
      </c>
      <c r="G16" s="10">
        <v>15</v>
      </c>
      <c r="H16" s="10">
        <v>5</v>
      </c>
      <c r="I16" s="10">
        <v>3</v>
      </c>
      <c r="J16" s="10">
        <v>24</v>
      </c>
      <c r="K16" s="10">
        <v>0</v>
      </c>
      <c r="L16" s="10">
        <v>0</v>
      </c>
      <c r="M16" s="10">
        <v>39</v>
      </c>
      <c r="N16" s="17">
        <f>VLOOKUP(A16,Games!$A$2:$D$527,3,FALSE)</f>
        <v>0</v>
      </c>
      <c r="O16" s="17">
        <f>VLOOKUP(A16,Games!$A$2:$D$527,4,FALSE)</f>
        <v>16</v>
      </c>
      <c r="P16" s="11">
        <f t="shared" si="12"/>
        <v>6.375</v>
      </c>
      <c r="R16" s="16">
        <f t="shared" si="13"/>
        <v>150</v>
      </c>
      <c r="S16" s="16">
        <f t="shared" si="14"/>
        <v>48</v>
      </c>
      <c r="T16" s="16" t="str">
        <f>IFERROR(VLOOKUP(A16,Games!$I$2:$I$246,1,FALSE)," ")</f>
        <v xml:space="preserve"> </v>
      </c>
    </row>
    <row r="17" spans="1:20" s="16" customFormat="1" x14ac:dyDescent="0.25">
      <c r="A17" s="9" t="s">
        <v>386</v>
      </c>
      <c r="B17" s="10">
        <v>1</v>
      </c>
      <c r="C17" s="10">
        <v>1</v>
      </c>
      <c r="D17" s="10">
        <v>0</v>
      </c>
      <c r="E17" s="10">
        <v>0</v>
      </c>
      <c r="F17" s="10">
        <v>8</v>
      </c>
      <c r="G17" s="10">
        <v>5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2</v>
      </c>
      <c r="N17" s="17">
        <f>VLOOKUP(A17,Games!$A$2:$D$527,3,FALSE)</f>
        <v>0</v>
      </c>
      <c r="O17" s="17">
        <f>VLOOKUP(A17,Games!$A$2:$D$527,4,FALSE)</f>
        <v>1</v>
      </c>
      <c r="P17" s="11">
        <f t="shared" ref="P17:P18" si="15">(R17-S17)/B17</f>
        <v>16</v>
      </c>
      <c r="R17" s="16">
        <f t="shared" ref="R17:R18" si="16">SUM(M17,I17,H17,G17,F17)</f>
        <v>16</v>
      </c>
      <c r="S17" s="16">
        <f t="shared" ref="S17:S18" si="17">SUM((J17*2),(K17*3),(L17*4))</f>
        <v>0</v>
      </c>
      <c r="T17" s="16" t="str">
        <f>IFERROR(VLOOKUP(A17,Games!$I$2:$I$246,1,FALSE)," ")</f>
        <v xml:space="preserve"> </v>
      </c>
    </row>
    <row r="18" spans="1:20" s="16" customFormat="1" x14ac:dyDescent="0.25">
      <c r="A18" s="9" t="s">
        <v>390</v>
      </c>
      <c r="B18" s="10">
        <v>1</v>
      </c>
      <c r="C18" s="10">
        <v>2</v>
      </c>
      <c r="D18" s="10">
        <v>1</v>
      </c>
      <c r="E18" s="10">
        <v>0</v>
      </c>
      <c r="F18" s="10">
        <v>3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7</v>
      </c>
      <c r="N18" s="17">
        <f>VLOOKUP(A18,Games!$A$2:$D$527,3,FALSE)</f>
        <v>0</v>
      </c>
      <c r="O18" s="17">
        <f>VLOOKUP(A18,Games!$A$2:$D$527,4,FALSE)</f>
        <v>1</v>
      </c>
      <c r="P18" s="11">
        <f t="shared" si="15"/>
        <v>11</v>
      </c>
      <c r="R18" s="16">
        <f t="shared" si="16"/>
        <v>11</v>
      </c>
      <c r="S18" s="16">
        <f t="shared" si="17"/>
        <v>0</v>
      </c>
      <c r="T18" s="16" t="str">
        <f>IFERROR(VLOOKUP(A18,Games!$I$2:$I$246,1,FALSE)," ")</f>
        <v xml:space="preserve"> </v>
      </c>
    </row>
    <row r="19" spans="1:20" s="16" customFormat="1" x14ac:dyDescent="0.25">
      <c r="A19" s="9" t="s">
        <v>411</v>
      </c>
      <c r="B19" s="10">
        <v>10</v>
      </c>
      <c r="C19" s="10">
        <v>14</v>
      </c>
      <c r="D19" s="10">
        <v>9</v>
      </c>
      <c r="E19" s="10">
        <v>5</v>
      </c>
      <c r="F19" s="10">
        <v>31</v>
      </c>
      <c r="G19" s="10">
        <v>31</v>
      </c>
      <c r="H19" s="10">
        <v>11</v>
      </c>
      <c r="I19" s="10">
        <v>2</v>
      </c>
      <c r="J19" s="10">
        <v>18</v>
      </c>
      <c r="K19" s="10">
        <v>0</v>
      </c>
      <c r="L19" s="10">
        <v>1</v>
      </c>
      <c r="M19" s="10">
        <v>60</v>
      </c>
      <c r="N19" s="17">
        <f>VLOOKUP(A19,Games!$A$2:$D$527,3,FALSE)</f>
        <v>0</v>
      </c>
      <c r="O19" s="17">
        <f>VLOOKUP(A19,Games!$A$2:$D$527,4,FALSE)</f>
        <v>10</v>
      </c>
      <c r="P19" s="11">
        <f t="shared" ref="P19" si="18">(R19-S19)/B19</f>
        <v>9.5</v>
      </c>
      <c r="R19" s="16">
        <f t="shared" ref="R19" si="19">SUM(M19,I19,H19,G19,F19)</f>
        <v>135</v>
      </c>
      <c r="S19" s="16">
        <f t="shared" ref="S19" si="20">SUM((J19*2),(K19*3),(L19*4))</f>
        <v>40</v>
      </c>
      <c r="T19" s="16" t="str">
        <f>IFERROR(VLOOKUP(A19,Games!$I$2:$I$246,1,FALSE)," ")</f>
        <v xml:space="preserve"> </v>
      </c>
    </row>
    <row r="20" spans="1:20" s="16" customFormat="1" x14ac:dyDescent="0.25">
      <c r="A20" s="9" t="s">
        <v>409</v>
      </c>
      <c r="B20" s="10">
        <v>3</v>
      </c>
      <c r="C20" s="10">
        <v>9</v>
      </c>
      <c r="D20" s="10">
        <v>0</v>
      </c>
      <c r="E20" s="10">
        <v>8</v>
      </c>
      <c r="F20" s="10">
        <v>19</v>
      </c>
      <c r="G20" s="10">
        <v>3</v>
      </c>
      <c r="H20" s="10">
        <v>2</v>
      </c>
      <c r="I20" s="10">
        <v>6</v>
      </c>
      <c r="J20" s="10">
        <v>5</v>
      </c>
      <c r="K20" s="10">
        <v>0</v>
      </c>
      <c r="L20" s="10">
        <v>0</v>
      </c>
      <c r="M20" s="10">
        <v>26</v>
      </c>
      <c r="N20" s="17">
        <f>VLOOKUP(A20,Games!$A$2:$D$527,3,FALSE)</f>
        <v>0</v>
      </c>
      <c r="O20" s="17">
        <f>VLOOKUP(A20,Games!$A$2:$D$527,4,FALSE)</f>
        <v>3</v>
      </c>
      <c r="P20" s="11">
        <f t="shared" ref="P20" si="21">(R20-S20)/B20</f>
        <v>15.333333333333334</v>
      </c>
      <c r="R20" s="16">
        <f t="shared" ref="R20" si="22">SUM(M20,I20,H20,G20,F20)</f>
        <v>56</v>
      </c>
      <c r="S20" s="16">
        <f t="shared" ref="S20" si="23">SUM((J20*2),(K20*3),(L20*4))</f>
        <v>10</v>
      </c>
      <c r="T20" s="16" t="str">
        <f>IFERROR(VLOOKUP(A20,Games!$I$2:$I$246,1,FALSE)," ")</f>
        <v xml:space="preserve"> </v>
      </c>
    </row>
    <row r="21" spans="1:20" s="16" customFormat="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7"/>
      <c r="O21" s="17"/>
      <c r="P21" s="11"/>
      <c r="R21" s="16">
        <f t="shared" ref="R21" si="24">SUM(M21,I21,H21,G21,F21)</f>
        <v>0</v>
      </c>
      <c r="S21" s="16">
        <f t="shared" ref="S21" si="25">SUM((J21*2),(K21*3),(L21*4))</f>
        <v>0</v>
      </c>
      <c r="T21" s="16" t="str">
        <f>IFERROR(VLOOKUP(A21,Games!$I$2:$I$246,1,FALSE)," ")</f>
        <v xml:space="preserve"> </v>
      </c>
    </row>
    <row r="22" spans="1:20" s="16" customFormat="1" x14ac:dyDescent="0.2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9"/>
      <c r="O22" s="19"/>
      <c r="P22" s="26"/>
    </row>
    <row r="23" spans="1:20" x14ac:dyDescent="0.25">
      <c r="A23" s="60" t="s">
        <v>32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20" x14ac:dyDescent="0.25">
      <c r="A24" s="61" t="s">
        <v>358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20" x14ac:dyDescent="0.25">
      <c r="A25" s="8" t="s">
        <v>19</v>
      </c>
      <c r="B25" s="8" t="s">
        <v>20</v>
      </c>
      <c r="C25" s="8" t="s">
        <v>21</v>
      </c>
      <c r="D25" s="8" t="s">
        <v>22</v>
      </c>
      <c r="E25" s="8" t="s">
        <v>23</v>
      </c>
      <c r="F25" s="8" t="s">
        <v>24</v>
      </c>
      <c r="G25" s="8" t="s">
        <v>25</v>
      </c>
      <c r="H25" s="8" t="s">
        <v>26</v>
      </c>
      <c r="I25" s="8" t="s">
        <v>27</v>
      </c>
      <c r="J25" s="8" t="s">
        <v>28</v>
      </c>
      <c r="K25" s="8" t="s">
        <v>29</v>
      </c>
      <c r="L25" s="8" t="s">
        <v>30</v>
      </c>
      <c r="M25" s="8" t="s">
        <v>31</v>
      </c>
    </row>
    <row r="26" spans="1:20" x14ac:dyDescent="0.25">
      <c r="A26" s="9" t="str">
        <f t="shared" ref="A26:A43" si="26">IF(A4=""," ",A4)</f>
        <v>Adam Grant</v>
      </c>
      <c r="B26" s="10"/>
      <c r="C26" s="11">
        <f t="shared" ref="C26:M26" si="27">IF(ISNUMBER($B4),C4/$B4," ")</f>
        <v>0.3888888888888889</v>
      </c>
      <c r="D26" s="11">
        <f t="shared" si="27"/>
        <v>0</v>
      </c>
      <c r="E26" s="11">
        <f t="shared" si="27"/>
        <v>0.1111111111111111</v>
      </c>
      <c r="F26" s="11">
        <f t="shared" si="27"/>
        <v>2.4444444444444446</v>
      </c>
      <c r="G26" s="11">
        <f t="shared" si="27"/>
        <v>0.55555555555555558</v>
      </c>
      <c r="H26" s="11">
        <f t="shared" si="27"/>
        <v>0.3888888888888889</v>
      </c>
      <c r="I26" s="11">
        <f t="shared" si="27"/>
        <v>0</v>
      </c>
      <c r="J26" s="11">
        <f t="shared" si="27"/>
        <v>0.77777777777777779</v>
      </c>
      <c r="K26" s="11">
        <f t="shared" si="27"/>
        <v>0</v>
      </c>
      <c r="L26" s="11">
        <f t="shared" si="27"/>
        <v>0</v>
      </c>
      <c r="M26" s="11">
        <f t="shared" si="27"/>
        <v>0.88888888888888884</v>
      </c>
    </row>
    <row r="27" spans="1:20" x14ac:dyDescent="0.25">
      <c r="A27" s="9" t="str">
        <f t="shared" si="26"/>
        <v>Aiden McLean</v>
      </c>
      <c r="B27" s="10"/>
      <c r="C27" s="11">
        <f t="shared" ref="C27:M27" si="28">IF(ISNUMBER($B5),C5/$B5," ")</f>
        <v>4</v>
      </c>
      <c r="D27" s="11">
        <f t="shared" si="28"/>
        <v>2</v>
      </c>
      <c r="E27" s="11">
        <f t="shared" si="28"/>
        <v>0</v>
      </c>
      <c r="F27" s="11">
        <f t="shared" si="28"/>
        <v>6</v>
      </c>
      <c r="G27" s="11">
        <f t="shared" si="28"/>
        <v>3</v>
      </c>
      <c r="H27" s="11">
        <f t="shared" si="28"/>
        <v>0</v>
      </c>
      <c r="I27" s="11">
        <f t="shared" si="28"/>
        <v>0</v>
      </c>
      <c r="J27" s="11">
        <f t="shared" si="28"/>
        <v>0</v>
      </c>
      <c r="K27" s="11">
        <f t="shared" si="28"/>
        <v>0</v>
      </c>
      <c r="L27" s="11">
        <f t="shared" si="28"/>
        <v>0</v>
      </c>
      <c r="M27" s="11">
        <f t="shared" si="28"/>
        <v>14</v>
      </c>
    </row>
    <row r="28" spans="1:20" x14ac:dyDescent="0.25">
      <c r="A28" s="9" t="str">
        <f t="shared" si="26"/>
        <v>Alex Burnett</v>
      </c>
      <c r="B28" s="10"/>
      <c r="C28" s="11">
        <f t="shared" ref="C28:M28" si="29">IF(ISNUMBER($B6),C6/$B6," ")</f>
        <v>0.3</v>
      </c>
      <c r="D28" s="11">
        <f t="shared" si="29"/>
        <v>2.7</v>
      </c>
      <c r="E28" s="11">
        <f t="shared" si="29"/>
        <v>0.4</v>
      </c>
      <c r="F28" s="11">
        <f t="shared" si="29"/>
        <v>5.0999999999999996</v>
      </c>
      <c r="G28" s="11">
        <f t="shared" si="29"/>
        <v>0.7</v>
      </c>
      <c r="H28" s="11">
        <f t="shared" si="29"/>
        <v>0.8</v>
      </c>
      <c r="I28" s="11">
        <f t="shared" si="29"/>
        <v>0.4</v>
      </c>
      <c r="J28" s="11">
        <f t="shared" si="29"/>
        <v>1.3</v>
      </c>
      <c r="K28" s="11">
        <f t="shared" si="29"/>
        <v>0</v>
      </c>
      <c r="L28" s="11">
        <f t="shared" si="29"/>
        <v>0</v>
      </c>
      <c r="M28" s="11">
        <f t="shared" si="29"/>
        <v>9.1</v>
      </c>
    </row>
    <row r="29" spans="1:20" x14ac:dyDescent="0.25">
      <c r="A29" s="9" t="str">
        <f t="shared" si="26"/>
        <v>Alex Fuller</v>
      </c>
      <c r="B29" s="10"/>
      <c r="C29" s="11">
        <f t="shared" ref="C29:M29" si="30">IF(ISNUMBER($B7),C7/$B7," ")</f>
        <v>0</v>
      </c>
      <c r="D29" s="11">
        <f t="shared" si="30"/>
        <v>0.82758620689655171</v>
      </c>
      <c r="E29" s="11">
        <f t="shared" si="30"/>
        <v>6.8965517241379309E-2</v>
      </c>
      <c r="F29" s="11">
        <f t="shared" si="30"/>
        <v>1.7586206896551724</v>
      </c>
      <c r="G29" s="11">
        <f t="shared" si="30"/>
        <v>0.68965517241379315</v>
      </c>
      <c r="H29" s="11">
        <f t="shared" si="30"/>
        <v>0.2413793103448276</v>
      </c>
      <c r="I29" s="11">
        <f t="shared" si="30"/>
        <v>6.8965517241379309E-2</v>
      </c>
      <c r="J29" s="11">
        <f t="shared" si="30"/>
        <v>1.3448275862068966</v>
      </c>
      <c r="K29" s="11">
        <f t="shared" si="30"/>
        <v>0</v>
      </c>
      <c r="L29" s="11">
        <f t="shared" si="30"/>
        <v>3.4482758620689655E-2</v>
      </c>
      <c r="M29" s="11">
        <f t="shared" si="30"/>
        <v>2.5517241379310347</v>
      </c>
    </row>
    <row r="30" spans="1:20" x14ac:dyDescent="0.25">
      <c r="A30" s="9" t="str">
        <f t="shared" si="26"/>
        <v>Brendan Boyd</v>
      </c>
      <c r="B30" s="10"/>
      <c r="C30" s="11">
        <f t="shared" ref="C30:M30" si="31">IF(ISNUMBER($B8),C8/$B8," ")</f>
        <v>0.23333333333333334</v>
      </c>
      <c r="D30" s="11">
        <f t="shared" si="31"/>
        <v>0.33333333333333331</v>
      </c>
      <c r="E30" s="11">
        <f t="shared" si="31"/>
        <v>3.3333333333333333E-2</v>
      </c>
      <c r="F30" s="11">
        <f t="shared" si="31"/>
        <v>1.1333333333333333</v>
      </c>
      <c r="G30" s="11">
        <f t="shared" si="31"/>
        <v>0.83333333333333337</v>
      </c>
      <c r="H30" s="11">
        <f t="shared" si="31"/>
        <v>0.46666666666666667</v>
      </c>
      <c r="I30" s="11">
        <f t="shared" si="31"/>
        <v>3.3333333333333333E-2</v>
      </c>
      <c r="J30" s="11">
        <f t="shared" si="31"/>
        <v>0.76666666666666672</v>
      </c>
      <c r="K30" s="11">
        <f t="shared" si="31"/>
        <v>0</v>
      </c>
      <c r="L30" s="11">
        <f t="shared" si="31"/>
        <v>0</v>
      </c>
      <c r="M30" s="11">
        <f t="shared" si="31"/>
        <v>1.5</v>
      </c>
    </row>
    <row r="31" spans="1:20" x14ac:dyDescent="0.25">
      <c r="A31" s="9" t="str">
        <f t="shared" si="26"/>
        <v>David Grant</v>
      </c>
      <c r="B31" s="10"/>
      <c r="C31" s="11">
        <f t="shared" ref="C31:M31" si="32">IF(ISNUMBER($B9),C9/$B9," ")</f>
        <v>2.5</v>
      </c>
      <c r="D31" s="11">
        <f t="shared" si="32"/>
        <v>0.25</v>
      </c>
      <c r="E31" s="11">
        <f t="shared" si="32"/>
        <v>0.25</v>
      </c>
      <c r="F31" s="11">
        <f t="shared" si="32"/>
        <v>7.5</v>
      </c>
      <c r="G31" s="11">
        <f t="shared" si="32"/>
        <v>0.5</v>
      </c>
      <c r="H31" s="11">
        <f t="shared" si="32"/>
        <v>1</v>
      </c>
      <c r="I31" s="11">
        <f t="shared" si="32"/>
        <v>1</v>
      </c>
      <c r="J31" s="11">
        <f t="shared" si="32"/>
        <v>0.75</v>
      </c>
      <c r="K31" s="11">
        <f t="shared" si="32"/>
        <v>0</v>
      </c>
      <c r="L31" s="11">
        <f t="shared" si="32"/>
        <v>0.25</v>
      </c>
      <c r="M31" s="11">
        <f t="shared" si="32"/>
        <v>6</v>
      </c>
    </row>
    <row r="32" spans="1:20" x14ac:dyDescent="0.25">
      <c r="A32" s="9" t="str">
        <f t="shared" si="26"/>
        <v>Joe Gleeson</v>
      </c>
      <c r="B32" s="10"/>
      <c r="C32" s="11">
        <f t="shared" ref="C32:M32" si="33">IF(ISNUMBER($B10),C10/$B10," ")</f>
        <v>4.5199999999999996</v>
      </c>
      <c r="D32" s="11">
        <f t="shared" si="33"/>
        <v>0.08</v>
      </c>
      <c r="E32" s="11">
        <f t="shared" si="33"/>
        <v>1.92</v>
      </c>
      <c r="F32" s="11">
        <f t="shared" si="33"/>
        <v>8.2799999999999994</v>
      </c>
      <c r="G32" s="11">
        <f t="shared" si="33"/>
        <v>1.88</v>
      </c>
      <c r="H32" s="11">
        <f t="shared" si="33"/>
        <v>1.92</v>
      </c>
      <c r="I32" s="11">
        <f t="shared" si="33"/>
        <v>1.88</v>
      </c>
      <c r="J32" s="11">
        <f t="shared" si="33"/>
        <v>1.8</v>
      </c>
      <c r="K32" s="11">
        <f t="shared" si="33"/>
        <v>0</v>
      </c>
      <c r="L32" s="11">
        <f t="shared" si="33"/>
        <v>0</v>
      </c>
      <c r="M32" s="11">
        <f t="shared" si="33"/>
        <v>11.2</v>
      </c>
    </row>
    <row r="33" spans="1:13" x14ac:dyDescent="0.25">
      <c r="A33" s="9" t="str">
        <f t="shared" si="26"/>
        <v>Matthew Deady</v>
      </c>
      <c r="B33" s="10"/>
      <c r="C33" s="11">
        <f t="shared" ref="C33:M33" si="34">IF(ISNUMBER($B11),C11/$B11," ")</f>
        <v>2.6666666666666665</v>
      </c>
      <c r="D33" s="11">
        <f t="shared" si="34"/>
        <v>0.61111111111111116</v>
      </c>
      <c r="E33" s="11">
        <f t="shared" si="34"/>
        <v>2.1666666666666665</v>
      </c>
      <c r="F33" s="11">
        <f t="shared" si="34"/>
        <v>5.333333333333333</v>
      </c>
      <c r="G33" s="11">
        <f t="shared" si="34"/>
        <v>0.94444444444444442</v>
      </c>
      <c r="H33" s="11">
        <f t="shared" si="34"/>
        <v>0.72222222222222221</v>
      </c>
      <c r="I33" s="11">
        <f t="shared" si="34"/>
        <v>0.3888888888888889</v>
      </c>
      <c r="J33" s="11">
        <f t="shared" si="34"/>
        <v>1.4444444444444444</v>
      </c>
      <c r="K33" s="11">
        <f t="shared" si="34"/>
        <v>0</v>
      </c>
      <c r="L33" s="11">
        <f t="shared" si="34"/>
        <v>0</v>
      </c>
      <c r="M33" s="11">
        <f t="shared" si="34"/>
        <v>9.3333333333333339</v>
      </c>
    </row>
    <row r="34" spans="1:13" x14ac:dyDescent="0.25">
      <c r="A34" s="9" t="str">
        <f t="shared" si="26"/>
        <v>Nicol Bolos</v>
      </c>
      <c r="B34" s="10"/>
      <c r="C34" s="11">
        <f t="shared" ref="C34:M34" si="35">IF(ISNUMBER($B12),C12/$B12," ")</f>
        <v>4.0344827586206895</v>
      </c>
      <c r="D34" s="11">
        <f t="shared" si="35"/>
        <v>3.0344827586206895</v>
      </c>
      <c r="E34" s="11">
        <f t="shared" si="35"/>
        <v>3.7931034482758621</v>
      </c>
      <c r="F34" s="11">
        <f t="shared" si="35"/>
        <v>9.4482758620689662</v>
      </c>
      <c r="G34" s="11">
        <f t="shared" si="35"/>
        <v>2.2413793103448274</v>
      </c>
      <c r="H34" s="11">
        <f t="shared" si="35"/>
        <v>1.2413793103448276</v>
      </c>
      <c r="I34" s="11">
        <f t="shared" si="35"/>
        <v>0.44827586206896552</v>
      </c>
      <c r="J34" s="11">
        <f t="shared" si="35"/>
        <v>1.2758620689655173</v>
      </c>
      <c r="K34" s="11">
        <f t="shared" si="35"/>
        <v>3.4482758620689655E-2</v>
      </c>
      <c r="L34" s="11">
        <f t="shared" si="35"/>
        <v>3.4482758620689655E-2</v>
      </c>
      <c r="M34" s="11">
        <f t="shared" si="35"/>
        <v>20.96551724137931</v>
      </c>
    </row>
    <row r="35" spans="1:13" x14ac:dyDescent="0.25">
      <c r="A35" s="9" t="str">
        <f t="shared" si="26"/>
        <v>Ricci Llenos</v>
      </c>
      <c r="B35" s="8"/>
      <c r="C35" s="11">
        <f t="shared" ref="C35:M36" si="36">IF(ISNUMBER($B13),C13/$B13," ")</f>
        <v>0</v>
      </c>
      <c r="D35" s="11">
        <f t="shared" si="36"/>
        <v>0</v>
      </c>
      <c r="E35" s="11">
        <f t="shared" si="36"/>
        <v>0</v>
      </c>
      <c r="F35" s="11">
        <f t="shared" si="36"/>
        <v>0</v>
      </c>
      <c r="G35" s="11">
        <f t="shared" si="36"/>
        <v>0</v>
      </c>
      <c r="H35" s="11">
        <f t="shared" si="36"/>
        <v>0</v>
      </c>
      <c r="I35" s="11">
        <f t="shared" si="36"/>
        <v>0</v>
      </c>
      <c r="J35" s="11">
        <f t="shared" si="36"/>
        <v>0</v>
      </c>
      <c r="K35" s="11">
        <f t="shared" si="36"/>
        <v>0</v>
      </c>
      <c r="L35" s="11">
        <f t="shared" si="36"/>
        <v>0</v>
      </c>
      <c r="M35" s="11">
        <f t="shared" si="36"/>
        <v>0</v>
      </c>
    </row>
    <row r="36" spans="1:13" x14ac:dyDescent="0.25">
      <c r="A36" s="9" t="str">
        <f t="shared" si="26"/>
        <v>Simon Hulm</v>
      </c>
      <c r="B36" s="17"/>
      <c r="C36" s="11">
        <f t="shared" si="36"/>
        <v>0.84615384615384615</v>
      </c>
      <c r="D36" s="11">
        <f t="shared" si="36"/>
        <v>2</v>
      </c>
      <c r="E36" s="11">
        <f t="shared" si="36"/>
        <v>7.6923076923076927E-2</v>
      </c>
      <c r="F36" s="11">
        <f t="shared" si="36"/>
        <v>2.2692307692307692</v>
      </c>
      <c r="G36" s="11">
        <f t="shared" si="36"/>
        <v>3.3076923076923075</v>
      </c>
      <c r="H36" s="11">
        <f t="shared" si="36"/>
        <v>2.1923076923076925</v>
      </c>
      <c r="I36" s="11">
        <f t="shared" si="36"/>
        <v>0.23076923076923078</v>
      </c>
      <c r="J36" s="11">
        <f t="shared" si="36"/>
        <v>1.1923076923076923</v>
      </c>
      <c r="K36" s="11">
        <f t="shared" si="36"/>
        <v>3.8461538461538464E-2</v>
      </c>
      <c r="L36" s="11">
        <f t="shared" si="36"/>
        <v>0</v>
      </c>
      <c r="M36" s="11">
        <f t="shared" si="36"/>
        <v>7.7692307692307692</v>
      </c>
    </row>
    <row r="37" spans="1:13" x14ac:dyDescent="0.25">
      <c r="A37" s="9" t="str">
        <f t="shared" si="26"/>
        <v>Zac Brill-Luck</v>
      </c>
      <c r="B37" s="17"/>
      <c r="C37" s="11">
        <f t="shared" ref="C37:M37" si="37">IF(ISNUMBER($B15),C15/$B15," ")</f>
        <v>3</v>
      </c>
      <c r="D37" s="11">
        <f t="shared" si="37"/>
        <v>1</v>
      </c>
      <c r="E37" s="11">
        <f t="shared" si="37"/>
        <v>2</v>
      </c>
      <c r="F37" s="11">
        <f t="shared" si="37"/>
        <v>7</v>
      </c>
      <c r="G37" s="11">
        <f t="shared" si="37"/>
        <v>2</v>
      </c>
      <c r="H37" s="11">
        <f t="shared" si="37"/>
        <v>1</v>
      </c>
      <c r="I37" s="11">
        <f t="shared" si="37"/>
        <v>0</v>
      </c>
      <c r="J37" s="11">
        <f t="shared" si="37"/>
        <v>0</v>
      </c>
      <c r="K37" s="11">
        <f t="shared" si="37"/>
        <v>0</v>
      </c>
      <c r="L37" s="11">
        <f t="shared" si="37"/>
        <v>0</v>
      </c>
      <c r="M37" s="11">
        <f t="shared" si="37"/>
        <v>11</v>
      </c>
    </row>
    <row r="38" spans="1:13" x14ac:dyDescent="0.25">
      <c r="A38" s="9" t="str">
        <f t="shared" si="26"/>
        <v>Tom Goldrick</v>
      </c>
      <c r="B38" s="17"/>
      <c r="C38" s="11">
        <f t="shared" ref="C38:M38" si="38">IF(ISNUMBER($B16),C16/$B16," ")</f>
        <v>0.9375</v>
      </c>
      <c r="D38" s="11">
        <f t="shared" si="38"/>
        <v>6.25E-2</v>
      </c>
      <c r="E38" s="11">
        <f t="shared" si="38"/>
        <v>0.375</v>
      </c>
      <c r="F38" s="11">
        <f t="shared" si="38"/>
        <v>5.5</v>
      </c>
      <c r="G38" s="11">
        <f t="shared" si="38"/>
        <v>0.9375</v>
      </c>
      <c r="H38" s="11">
        <f t="shared" si="38"/>
        <v>0.3125</v>
      </c>
      <c r="I38" s="11">
        <f t="shared" si="38"/>
        <v>0.1875</v>
      </c>
      <c r="J38" s="11">
        <f t="shared" si="38"/>
        <v>1.5</v>
      </c>
      <c r="K38" s="11">
        <f t="shared" si="38"/>
        <v>0</v>
      </c>
      <c r="L38" s="11">
        <f t="shared" si="38"/>
        <v>0</v>
      </c>
      <c r="M38" s="11">
        <f t="shared" si="38"/>
        <v>2.4375</v>
      </c>
    </row>
    <row r="39" spans="1:13" x14ac:dyDescent="0.25">
      <c r="A39" s="9" t="str">
        <f t="shared" si="26"/>
        <v>Paul Murphy</v>
      </c>
      <c r="B39" s="17"/>
      <c r="C39" s="11">
        <f t="shared" ref="C39:M39" si="39">IF(ISNUMBER($B17),C17/$B17," ")</f>
        <v>1</v>
      </c>
      <c r="D39" s="11">
        <f t="shared" si="39"/>
        <v>0</v>
      </c>
      <c r="E39" s="11">
        <f t="shared" si="39"/>
        <v>0</v>
      </c>
      <c r="F39" s="11">
        <f t="shared" si="39"/>
        <v>8</v>
      </c>
      <c r="G39" s="11">
        <f t="shared" si="39"/>
        <v>5</v>
      </c>
      <c r="H39" s="11">
        <f t="shared" si="39"/>
        <v>1</v>
      </c>
      <c r="I39" s="11">
        <f t="shared" si="39"/>
        <v>0</v>
      </c>
      <c r="J39" s="11">
        <f t="shared" si="39"/>
        <v>0</v>
      </c>
      <c r="K39" s="11">
        <f t="shared" si="39"/>
        <v>0</v>
      </c>
      <c r="L39" s="11">
        <f t="shared" si="39"/>
        <v>0</v>
      </c>
      <c r="M39" s="11">
        <f t="shared" si="39"/>
        <v>2</v>
      </c>
    </row>
    <row r="40" spans="1:13" x14ac:dyDescent="0.25">
      <c r="A40" s="9" t="str">
        <f t="shared" si="26"/>
        <v>Adam Provins</v>
      </c>
      <c r="B40" s="17"/>
      <c r="C40" s="11">
        <f t="shared" ref="C40:M43" si="40">IF(ISNUMBER($B18),C18/$B18," ")</f>
        <v>2</v>
      </c>
      <c r="D40" s="11">
        <f t="shared" si="40"/>
        <v>1</v>
      </c>
      <c r="E40" s="11">
        <f t="shared" si="40"/>
        <v>0</v>
      </c>
      <c r="F40" s="11">
        <f t="shared" si="40"/>
        <v>3</v>
      </c>
      <c r="G40" s="11">
        <f t="shared" si="40"/>
        <v>1</v>
      </c>
      <c r="H40" s="11">
        <f t="shared" si="40"/>
        <v>0</v>
      </c>
      <c r="I40" s="11">
        <f t="shared" si="40"/>
        <v>0</v>
      </c>
      <c r="J40" s="11">
        <f t="shared" si="40"/>
        <v>0</v>
      </c>
      <c r="K40" s="11">
        <f t="shared" si="40"/>
        <v>0</v>
      </c>
      <c r="L40" s="11">
        <f t="shared" si="40"/>
        <v>0</v>
      </c>
      <c r="M40" s="11">
        <f t="shared" si="40"/>
        <v>7</v>
      </c>
    </row>
    <row r="41" spans="1:13" x14ac:dyDescent="0.25">
      <c r="A41" s="9" t="str">
        <f t="shared" si="26"/>
        <v>Phil Moradas</v>
      </c>
      <c r="B41" s="17"/>
      <c r="C41" s="11">
        <f t="shared" si="40"/>
        <v>1.4</v>
      </c>
      <c r="D41" s="11">
        <f t="shared" si="40"/>
        <v>0.9</v>
      </c>
      <c r="E41" s="11">
        <f t="shared" si="40"/>
        <v>0.5</v>
      </c>
      <c r="F41" s="11">
        <f t="shared" si="40"/>
        <v>3.1</v>
      </c>
      <c r="G41" s="11">
        <f t="shared" si="40"/>
        <v>3.1</v>
      </c>
      <c r="H41" s="11">
        <f t="shared" si="40"/>
        <v>1.1000000000000001</v>
      </c>
      <c r="I41" s="11">
        <f t="shared" si="40"/>
        <v>0.2</v>
      </c>
      <c r="J41" s="11">
        <f t="shared" si="40"/>
        <v>1.8</v>
      </c>
      <c r="K41" s="11">
        <f t="shared" si="40"/>
        <v>0</v>
      </c>
      <c r="L41" s="11">
        <f t="shared" si="40"/>
        <v>0.1</v>
      </c>
      <c r="M41" s="11">
        <f t="shared" si="40"/>
        <v>6</v>
      </c>
    </row>
    <row r="42" spans="1:13" x14ac:dyDescent="0.25">
      <c r="A42" s="9" t="str">
        <f t="shared" si="26"/>
        <v>Bill Martyn</v>
      </c>
      <c r="B42" s="17"/>
      <c r="C42" s="11">
        <f t="shared" si="40"/>
        <v>3</v>
      </c>
      <c r="D42" s="11">
        <f t="shared" si="40"/>
        <v>0</v>
      </c>
      <c r="E42" s="11">
        <f t="shared" si="40"/>
        <v>2.6666666666666665</v>
      </c>
      <c r="F42" s="11">
        <f t="shared" si="40"/>
        <v>6.333333333333333</v>
      </c>
      <c r="G42" s="11">
        <f t="shared" si="40"/>
        <v>1</v>
      </c>
      <c r="H42" s="11">
        <f t="shared" si="40"/>
        <v>0.66666666666666663</v>
      </c>
      <c r="I42" s="11">
        <f t="shared" si="40"/>
        <v>2</v>
      </c>
      <c r="J42" s="11">
        <f t="shared" si="40"/>
        <v>1.6666666666666667</v>
      </c>
      <c r="K42" s="11">
        <f t="shared" si="40"/>
        <v>0</v>
      </c>
      <c r="L42" s="11">
        <f t="shared" si="40"/>
        <v>0</v>
      </c>
      <c r="M42" s="11">
        <f t="shared" si="40"/>
        <v>8.6666666666666661</v>
      </c>
    </row>
    <row r="43" spans="1:13" x14ac:dyDescent="0.25">
      <c r="A43" s="9" t="str">
        <f t="shared" si="26"/>
        <v xml:space="preserve"> </v>
      </c>
      <c r="B43" s="17"/>
      <c r="C43" s="11" t="str">
        <f t="shared" si="40"/>
        <v xml:space="preserve"> </v>
      </c>
      <c r="D43" s="11" t="str">
        <f t="shared" si="40"/>
        <v xml:space="preserve"> </v>
      </c>
      <c r="E43" s="11" t="str">
        <f t="shared" si="40"/>
        <v xml:space="preserve"> </v>
      </c>
      <c r="F43" s="11" t="str">
        <f t="shared" si="40"/>
        <v xml:space="preserve"> </v>
      </c>
      <c r="G43" s="11" t="str">
        <f t="shared" si="40"/>
        <v xml:space="preserve"> </v>
      </c>
      <c r="H43" s="11" t="str">
        <f t="shared" si="40"/>
        <v xml:space="preserve"> </v>
      </c>
      <c r="I43" s="11" t="str">
        <f t="shared" si="40"/>
        <v xml:space="preserve"> </v>
      </c>
      <c r="J43" s="11" t="str">
        <f t="shared" si="40"/>
        <v xml:space="preserve"> </v>
      </c>
      <c r="K43" s="11" t="str">
        <f t="shared" si="40"/>
        <v xml:space="preserve"> </v>
      </c>
      <c r="L43" s="11" t="str">
        <f t="shared" si="40"/>
        <v xml:space="preserve"> </v>
      </c>
      <c r="M43" s="11" t="str">
        <f t="shared" si="40"/>
        <v xml:space="preserve"> </v>
      </c>
    </row>
  </sheetData>
  <mergeCells count="3">
    <mergeCell ref="A23:M23"/>
    <mergeCell ref="A24:M24"/>
    <mergeCell ref="A2:P2"/>
  </mergeCells>
  <conditionalFormatting sqref="A13">
    <cfRule type="expression" dxfId="13" priority="7">
      <formula>O13&gt;13</formula>
    </cfRule>
  </conditionalFormatting>
  <conditionalFormatting sqref="A4:A12">
    <cfRule type="expression" dxfId="12" priority="6">
      <formula>O4&gt;13</formula>
    </cfRule>
  </conditionalFormatting>
  <conditionalFormatting sqref="A4:A12">
    <cfRule type="expression" dxfId="11" priority="5">
      <formula>EXACT(A4,T4)</formula>
    </cfRule>
  </conditionalFormatting>
  <conditionalFormatting sqref="A14:A19">
    <cfRule type="expression" dxfId="10" priority="4">
      <formula>O14&gt;13</formula>
    </cfRule>
  </conditionalFormatting>
  <conditionalFormatting sqref="A14:A19">
    <cfRule type="expression" dxfId="9" priority="3">
      <formula>EXACT(A14,T14)</formula>
    </cfRule>
  </conditionalFormatting>
  <conditionalFormatting sqref="A20:A22">
    <cfRule type="expression" dxfId="8" priority="2">
      <formula>O20&gt;13</formula>
    </cfRule>
  </conditionalFormatting>
  <conditionalFormatting sqref="A20:A22">
    <cfRule type="expression" dxfId="7" priority="1">
      <formula>EXACT(A20,T20)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U32"/>
  <sheetViews>
    <sheetView workbookViewId="0">
      <selection activeCell="N34" sqref="N34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1" s="16" customFormat="1" x14ac:dyDescent="0.25">
      <c r="A1" t="s">
        <v>375</v>
      </c>
    </row>
    <row r="2" spans="1:21" x14ac:dyDescent="0.25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23" t="s">
        <v>18</v>
      </c>
    </row>
    <row r="3" spans="1:21" x14ac:dyDescent="0.25">
      <c r="A3" s="8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17" t="s">
        <v>56</v>
      </c>
      <c r="O3" s="17" t="s">
        <v>57</v>
      </c>
      <c r="P3" s="17" t="s">
        <v>69</v>
      </c>
      <c r="Q3" s="16"/>
      <c r="R3" s="16" t="s">
        <v>70</v>
      </c>
      <c r="S3" s="16" t="s">
        <v>71</v>
      </c>
    </row>
    <row r="4" spans="1:21" x14ac:dyDescent="0.25">
      <c r="A4" s="9" t="s">
        <v>100</v>
      </c>
      <c r="B4" s="10">
        <v>30</v>
      </c>
      <c r="C4" s="10">
        <v>52</v>
      </c>
      <c r="D4" s="10">
        <v>36</v>
      </c>
      <c r="E4" s="10">
        <v>24</v>
      </c>
      <c r="F4" s="10">
        <v>47</v>
      </c>
      <c r="G4" s="10">
        <v>56</v>
      </c>
      <c r="H4" s="10">
        <v>11</v>
      </c>
      <c r="I4" s="10">
        <v>0</v>
      </c>
      <c r="J4" s="10">
        <v>32</v>
      </c>
      <c r="K4" s="10">
        <v>1</v>
      </c>
      <c r="L4" s="10">
        <v>1</v>
      </c>
      <c r="M4" s="10">
        <v>236</v>
      </c>
      <c r="N4" s="17">
        <f>VLOOKUP(A4,Games!$A$2:$D$527,3,FALSE)</f>
        <v>0</v>
      </c>
      <c r="O4" s="17">
        <f>VLOOKUP(A4,Games!$A$2:$D$527,4,FALSE)</f>
        <v>30</v>
      </c>
      <c r="P4" s="11">
        <f>(R4-S4)/B4</f>
        <v>9.3000000000000007</v>
      </c>
      <c r="Q4" s="16"/>
      <c r="R4" s="16">
        <f>SUM(M4,I4,H4,G4,F4)</f>
        <v>350</v>
      </c>
      <c r="S4" s="16">
        <f>SUM((J4*2),(K4*3),(L4*4))</f>
        <v>71</v>
      </c>
      <c r="T4" s="16" t="str">
        <f>IFERROR(VLOOKUP(A4,Games!$I$2:$I$246,1,FALSE)," ")</f>
        <v xml:space="preserve"> </v>
      </c>
    </row>
    <row r="5" spans="1:21" x14ac:dyDescent="0.25">
      <c r="A5" s="9" t="s">
        <v>79</v>
      </c>
      <c r="B5" s="10">
        <v>13</v>
      </c>
      <c r="C5" s="10">
        <v>9</v>
      </c>
      <c r="D5" s="10">
        <v>2</v>
      </c>
      <c r="E5" s="10">
        <v>0</v>
      </c>
      <c r="F5" s="10">
        <v>19</v>
      </c>
      <c r="G5" s="10">
        <v>16</v>
      </c>
      <c r="H5" s="10">
        <v>4</v>
      </c>
      <c r="I5" s="10">
        <v>1</v>
      </c>
      <c r="J5" s="10">
        <v>28</v>
      </c>
      <c r="K5" s="10">
        <v>1</v>
      </c>
      <c r="L5" s="10">
        <v>0</v>
      </c>
      <c r="M5" s="10">
        <v>24</v>
      </c>
      <c r="N5" s="17">
        <f>VLOOKUP(A5,Games!$A$2:$D$527,3,FALSE)</f>
        <v>0</v>
      </c>
      <c r="O5" s="17">
        <f>VLOOKUP(A5,Games!$A$2:$D$527,4,FALSE)</f>
        <v>13</v>
      </c>
      <c r="P5" s="11">
        <f t="shared" ref="P5:P11" si="0">(R5-S5)/B5</f>
        <v>0.38461538461538464</v>
      </c>
      <c r="Q5" s="16"/>
      <c r="R5" s="16">
        <f t="shared" ref="R5:R11" si="1">SUM(M5,I5,H5,G5,F5)</f>
        <v>64</v>
      </c>
      <c r="S5" s="16">
        <f t="shared" ref="S5:S11" si="2">SUM((J5*2),(K5*3),(L5*4))</f>
        <v>59</v>
      </c>
      <c r="T5" s="16" t="str">
        <f>IFERROR(VLOOKUP(A5,Games!$I$2:$I$246,1,FALSE)," ")</f>
        <v xml:space="preserve"> </v>
      </c>
    </row>
    <row r="6" spans="1:21" x14ac:dyDescent="0.25">
      <c r="A6" s="9" t="s">
        <v>63</v>
      </c>
      <c r="B6" s="10">
        <v>27</v>
      </c>
      <c r="C6" s="10">
        <v>23</v>
      </c>
      <c r="D6" s="10">
        <v>8</v>
      </c>
      <c r="E6" s="10">
        <v>11</v>
      </c>
      <c r="F6" s="10">
        <v>142</v>
      </c>
      <c r="G6" s="10">
        <v>41</v>
      </c>
      <c r="H6" s="10">
        <v>12</v>
      </c>
      <c r="I6" s="10">
        <v>1</v>
      </c>
      <c r="J6" s="10">
        <v>54</v>
      </c>
      <c r="K6" s="10">
        <v>0</v>
      </c>
      <c r="L6" s="10">
        <v>1</v>
      </c>
      <c r="M6" s="10">
        <v>81</v>
      </c>
      <c r="N6" s="17">
        <f>VLOOKUP(A6,Games!$A$2:$D$527,3,FALSE)</f>
        <v>0</v>
      </c>
      <c r="O6" s="17">
        <f>VLOOKUP(A6,Games!$A$2:$D$527,4,FALSE)</f>
        <v>27</v>
      </c>
      <c r="P6" s="11">
        <f t="shared" si="0"/>
        <v>6.1111111111111107</v>
      </c>
      <c r="Q6" s="16"/>
      <c r="R6" s="16">
        <f t="shared" si="1"/>
        <v>277</v>
      </c>
      <c r="S6" s="16">
        <f t="shared" si="2"/>
        <v>112</v>
      </c>
      <c r="T6" s="16" t="str">
        <f>IFERROR(VLOOKUP(A6,Games!$I$2:$I$246,1,FALSE)," ")</f>
        <v xml:space="preserve"> </v>
      </c>
    </row>
    <row r="7" spans="1:21" x14ac:dyDescent="0.25">
      <c r="A7" s="9" t="s">
        <v>60</v>
      </c>
      <c r="B7" s="10">
        <v>13</v>
      </c>
      <c r="C7" s="10">
        <v>3</v>
      </c>
      <c r="D7" s="10">
        <v>0</v>
      </c>
      <c r="E7" s="10">
        <v>1</v>
      </c>
      <c r="F7" s="10">
        <v>33</v>
      </c>
      <c r="G7" s="10">
        <v>2</v>
      </c>
      <c r="H7" s="10">
        <v>5</v>
      </c>
      <c r="I7" s="10">
        <v>1</v>
      </c>
      <c r="J7" s="10">
        <v>31</v>
      </c>
      <c r="K7" s="10">
        <v>0</v>
      </c>
      <c r="L7" s="10">
        <v>0</v>
      </c>
      <c r="M7" s="10">
        <v>7</v>
      </c>
      <c r="N7" s="17">
        <f>VLOOKUP(A7,Games!$A$2:$D$527,3,FALSE)</f>
        <v>0</v>
      </c>
      <c r="O7" s="17">
        <f>VLOOKUP(A7,Games!$A$2:$D$527,4,FALSE)</f>
        <v>13</v>
      </c>
      <c r="P7" s="11">
        <f t="shared" si="0"/>
        <v>-1.0769230769230769</v>
      </c>
      <c r="Q7" s="16"/>
      <c r="R7" s="16">
        <f t="shared" si="1"/>
        <v>48</v>
      </c>
      <c r="S7" s="16">
        <f t="shared" si="2"/>
        <v>62</v>
      </c>
      <c r="T7" s="16" t="str">
        <f>IFERROR(VLOOKUP(A7,Games!$I$2:$I$246,1,FALSE)," ")</f>
        <v xml:space="preserve"> </v>
      </c>
    </row>
    <row r="8" spans="1:21" x14ac:dyDescent="0.25">
      <c r="A8" s="9" t="s">
        <v>59</v>
      </c>
      <c r="B8" s="10">
        <v>26</v>
      </c>
      <c r="C8" s="10">
        <v>58</v>
      </c>
      <c r="D8" s="10">
        <v>57</v>
      </c>
      <c r="E8" s="10">
        <v>8</v>
      </c>
      <c r="F8" s="10">
        <v>103</v>
      </c>
      <c r="G8" s="10">
        <v>59</v>
      </c>
      <c r="H8" s="10">
        <v>38</v>
      </c>
      <c r="I8" s="10">
        <v>9</v>
      </c>
      <c r="J8" s="10">
        <v>17</v>
      </c>
      <c r="K8" s="10">
        <v>1</v>
      </c>
      <c r="L8" s="10">
        <v>0</v>
      </c>
      <c r="M8" s="10">
        <v>295</v>
      </c>
      <c r="N8" s="17">
        <f>VLOOKUP(A8,Games!$A$2:$D$527,3,FALSE)</f>
        <v>0</v>
      </c>
      <c r="O8" s="17">
        <f>VLOOKUP(A8,Games!$A$2:$D$527,4,FALSE)</f>
        <v>26</v>
      </c>
      <c r="P8" s="11">
        <f t="shared" si="0"/>
        <v>17.96153846153846</v>
      </c>
      <c r="Q8" s="16"/>
      <c r="R8" s="16">
        <f t="shared" si="1"/>
        <v>504</v>
      </c>
      <c r="S8" s="16">
        <f t="shared" si="2"/>
        <v>37</v>
      </c>
      <c r="T8" s="16" t="str">
        <f>IFERROR(VLOOKUP(A8,Games!$I$2:$I$246,1,FALSE)," ")</f>
        <v xml:space="preserve"> </v>
      </c>
    </row>
    <row r="9" spans="1:21" x14ac:dyDescent="0.25">
      <c r="A9" s="9" t="s">
        <v>337</v>
      </c>
      <c r="B9" s="10">
        <v>21</v>
      </c>
      <c r="C9" s="10">
        <v>26</v>
      </c>
      <c r="D9" s="10">
        <v>1</v>
      </c>
      <c r="E9" s="10">
        <v>14</v>
      </c>
      <c r="F9" s="10">
        <v>103</v>
      </c>
      <c r="G9" s="10">
        <v>32</v>
      </c>
      <c r="H9" s="10">
        <v>9</v>
      </c>
      <c r="I9" s="10">
        <v>8</v>
      </c>
      <c r="J9" s="10">
        <v>37</v>
      </c>
      <c r="K9" s="10">
        <v>0</v>
      </c>
      <c r="L9" s="10">
        <v>1</v>
      </c>
      <c r="M9" s="10">
        <v>69</v>
      </c>
      <c r="N9" s="17">
        <f>VLOOKUP(A9,Games!$A$2:$D$527,3,FALSE)</f>
        <v>0</v>
      </c>
      <c r="O9" s="17">
        <f>VLOOKUP(A9,Games!$A$2:$D$527,4,FALSE)</f>
        <v>21</v>
      </c>
      <c r="P9" s="11">
        <f t="shared" ref="P9:P10" si="3">(R9-S9)/B9</f>
        <v>6.8095238095238093</v>
      </c>
      <c r="Q9" s="16"/>
      <c r="R9" s="16">
        <f t="shared" ref="R9:R10" si="4">SUM(M9,I9,H9,G9,F9)</f>
        <v>221</v>
      </c>
      <c r="S9" s="16">
        <f t="shared" ref="S9:S10" si="5">SUM((J9*2),(K9*3),(L9*4))</f>
        <v>78</v>
      </c>
      <c r="T9" s="16" t="str">
        <f>IFERROR(VLOOKUP(A9,Games!$I$2:$I$246,1,FALSE)," ")</f>
        <v xml:space="preserve"> </v>
      </c>
      <c r="U9" s="16"/>
    </row>
    <row r="10" spans="1:21" x14ac:dyDescent="0.25">
      <c r="A10" s="9" t="s">
        <v>366</v>
      </c>
      <c r="B10" s="10">
        <v>15</v>
      </c>
      <c r="C10" s="10">
        <v>27</v>
      </c>
      <c r="D10" s="10">
        <v>12</v>
      </c>
      <c r="E10" s="10">
        <v>6</v>
      </c>
      <c r="F10" s="10">
        <v>93</v>
      </c>
      <c r="G10" s="10">
        <v>25</v>
      </c>
      <c r="H10" s="10">
        <v>9</v>
      </c>
      <c r="I10" s="10">
        <v>3</v>
      </c>
      <c r="J10" s="10">
        <v>13</v>
      </c>
      <c r="K10" s="10">
        <v>1</v>
      </c>
      <c r="L10" s="10">
        <v>0</v>
      </c>
      <c r="M10" s="10">
        <v>96</v>
      </c>
      <c r="N10" s="17">
        <f>VLOOKUP(A10,Games!$A$2:$D$527,3,FALSE)</f>
        <v>0</v>
      </c>
      <c r="O10" s="17">
        <f>VLOOKUP(A10,Games!$A$2:$D$527,4,FALSE)</f>
        <v>15</v>
      </c>
      <c r="P10" s="11">
        <f t="shared" si="3"/>
        <v>13.133333333333333</v>
      </c>
      <c r="Q10" s="16"/>
      <c r="R10" s="16">
        <f t="shared" si="4"/>
        <v>226</v>
      </c>
      <c r="S10" s="16">
        <f t="shared" si="5"/>
        <v>29</v>
      </c>
      <c r="T10" s="16" t="str">
        <f>IFERROR(VLOOKUP(A10,Games!$I$2:$I$246,1,FALSE)," ")</f>
        <v xml:space="preserve"> </v>
      </c>
      <c r="U10" s="16"/>
    </row>
    <row r="11" spans="1:21" x14ac:dyDescent="0.25">
      <c r="A11" s="9" t="s">
        <v>367</v>
      </c>
      <c r="B11" s="10">
        <v>27</v>
      </c>
      <c r="C11" s="10">
        <v>74</v>
      </c>
      <c r="D11" s="10">
        <v>3</v>
      </c>
      <c r="E11" s="10">
        <v>21</v>
      </c>
      <c r="F11" s="10">
        <v>155</v>
      </c>
      <c r="G11" s="10">
        <v>30</v>
      </c>
      <c r="H11" s="10">
        <v>29</v>
      </c>
      <c r="I11" s="10">
        <v>4</v>
      </c>
      <c r="J11" s="10">
        <v>47</v>
      </c>
      <c r="K11" s="10">
        <v>0</v>
      </c>
      <c r="L11" s="10">
        <v>0</v>
      </c>
      <c r="M11" s="10">
        <v>178</v>
      </c>
      <c r="N11" s="17">
        <f>VLOOKUP(A11,Games!$A$2:$D$527,3,FALSE)</f>
        <v>0</v>
      </c>
      <c r="O11" s="17">
        <f>VLOOKUP(A11,Games!$A$2:$D$527,4,FALSE)</f>
        <v>27</v>
      </c>
      <c r="P11" s="11">
        <f t="shared" si="0"/>
        <v>11.185185185185185</v>
      </c>
      <c r="Q11" s="16"/>
      <c r="R11" s="16">
        <f t="shared" si="1"/>
        <v>396</v>
      </c>
      <c r="S11" s="16">
        <f t="shared" si="2"/>
        <v>94</v>
      </c>
      <c r="T11" s="16" t="str">
        <f>IFERROR(VLOOKUP(A11,Games!$I$2:$I$246,1,FALSE)," ")</f>
        <v xml:space="preserve"> </v>
      </c>
    </row>
    <row r="12" spans="1:21" x14ac:dyDescent="0.25">
      <c r="A12" s="9" t="s">
        <v>368</v>
      </c>
      <c r="B12" s="10">
        <v>29</v>
      </c>
      <c r="C12" s="10">
        <v>102</v>
      </c>
      <c r="D12" s="10">
        <v>1</v>
      </c>
      <c r="E12" s="10">
        <v>42</v>
      </c>
      <c r="F12" s="10">
        <v>255</v>
      </c>
      <c r="G12" s="10">
        <v>57</v>
      </c>
      <c r="H12" s="10">
        <v>43</v>
      </c>
      <c r="I12" s="10">
        <v>12</v>
      </c>
      <c r="J12" s="10">
        <v>32</v>
      </c>
      <c r="K12" s="10">
        <v>0</v>
      </c>
      <c r="L12" s="10">
        <v>0</v>
      </c>
      <c r="M12" s="10">
        <v>249</v>
      </c>
      <c r="N12" s="17">
        <f>VLOOKUP(A12,Games!$A$2:$D$527,3,FALSE)</f>
        <v>0</v>
      </c>
      <c r="O12" s="17">
        <f>VLOOKUP(A12,Games!$A$2:$D$527,4,FALSE)</f>
        <v>29</v>
      </c>
      <c r="P12" s="11">
        <f t="shared" ref="P12" si="6">(R12-S12)/B12</f>
        <v>19.03448275862069</v>
      </c>
      <c r="Q12" s="16"/>
      <c r="R12" s="16">
        <f t="shared" ref="R12" si="7">SUM(M12,I12,H12,G12,F12)</f>
        <v>616</v>
      </c>
      <c r="S12" s="16">
        <f t="shared" ref="S12" si="8">SUM((J12*2),(K12*3),(L12*4))</f>
        <v>64</v>
      </c>
      <c r="T12" s="16" t="str">
        <f>IFERROR(VLOOKUP(A12,Games!$I$2:$I$246,1,FALSE)," ")</f>
        <v xml:space="preserve"> </v>
      </c>
      <c r="U12" s="16"/>
    </row>
    <row r="13" spans="1:21" x14ac:dyDescent="0.25">
      <c r="A13" s="9" t="s">
        <v>382</v>
      </c>
      <c r="B13" s="8">
        <v>13</v>
      </c>
      <c r="C13" s="8">
        <v>8</v>
      </c>
      <c r="D13" s="8">
        <v>26</v>
      </c>
      <c r="E13" s="8">
        <v>8</v>
      </c>
      <c r="F13" s="8">
        <v>28</v>
      </c>
      <c r="G13" s="8">
        <v>34</v>
      </c>
      <c r="H13" s="8">
        <v>19</v>
      </c>
      <c r="I13" s="8">
        <v>1</v>
      </c>
      <c r="J13" s="8">
        <v>15</v>
      </c>
      <c r="K13" s="8">
        <v>0</v>
      </c>
      <c r="L13" s="8">
        <v>0</v>
      </c>
      <c r="M13" s="8">
        <v>102</v>
      </c>
      <c r="N13" s="17">
        <f>VLOOKUP(A13,Games!$A$2:$D$527,3,FALSE)</f>
        <v>0</v>
      </c>
      <c r="O13" s="17">
        <f>VLOOKUP(A13,Games!$A$2:$D$527,4,FALSE)</f>
        <v>13</v>
      </c>
      <c r="P13" s="11">
        <f t="shared" ref="P13" si="9">(R13-S13)/B13</f>
        <v>11.846153846153847</v>
      </c>
      <c r="Q13" s="16"/>
      <c r="R13" s="16">
        <f t="shared" ref="R13" si="10">SUM(M13,I13,H13,G13,F13)</f>
        <v>184</v>
      </c>
      <c r="S13" s="16">
        <f t="shared" ref="S13" si="11">SUM((J13*2),(K13*3),(L13*4))</f>
        <v>30</v>
      </c>
      <c r="T13" s="16" t="str">
        <f>IFERROR(VLOOKUP(A13,Games!$I$2:$I$246,1,FALSE)," ")</f>
        <v xml:space="preserve"> </v>
      </c>
      <c r="U13" s="16"/>
    </row>
    <row r="14" spans="1:21" x14ac:dyDescent="0.25">
      <c r="A14" s="9" t="s">
        <v>402</v>
      </c>
      <c r="B14" s="8">
        <v>1</v>
      </c>
      <c r="C14" s="8">
        <v>0</v>
      </c>
      <c r="D14" s="8">
        <v>0</v>
      </c>
      <c r="E14" s="8">
        <v>0</v>
      </c>
      <c r="F14" s="8">
        <v>1</v>
      </c>
      <c r="G14" s="8">
        <v>3</v>
      </c>
      <c r="H14" s="8">
        <v>1</v>
      </c>
      <c r="I14" s="8">
        <v>0</v>
      </c>
      <c r="J14" s="8">
        <v>2</v>
      </c>
      <c r="K14" s="8">
        <v>0</v>
      </c>
      <c r="L14" s="8">
        <v>0</v>
      </c>
      <c r="M14" s="8">
        <v>0</v>
      </c>
      <c r="N14" s="17">
        <f>VLOOKUP(A14,Games!$A$2:$D$527,3,FALSE)</f>
        <v>0</v>
      </c>
      <c r="O14" s="17">
        <f>VLOOKUP(A14,Games!$A$2:$D$527,4,FALSE)</f>
        <v>1</v>
      </c>
      <c r="P14" s="11">
        <f t="shared" ref="P14:P15" si="12">(R14-S14)/B14</f>
        <v>1</v>
      </c>
      <c r="Q14" s="16"/>
      <c r="R14" s="16">
        <f t="shared" ref="R14:R15" si="13">SUM(M14,I14,H14,G14,F14)</f>
        <v>5</v>
      </c>
      <c r="S14" s="16">
        <f t="shared" ref="S14:S15" si="14">SUM((J14*2),(K14*3),(L14*4))</f>
        <v>4</v>
      </c>
      <c r="T14" s="16" t="str">
        <f>IFERROR(VLOOKUP(A14,Games!$I$2:$I$246,1,FALSE)," ")</f>
        <v xml:space="preserve"> </v>
      </c>
      <c r="U14" s="16"/>
    </row>
    <row r="15" spans="1:21" s="16" customFormat="1" x14ac:dyDescent="0.25">
      <c r="A15" s="9" t="s">
        <v>403</v>
      </c>
      <c r="B15" s="17">
        <v>14</v>
      </c>
      <c r="C15" s="17">
        <v>46</v>
      </c>
      <c r="D15" s="17">
        <v>1</v>
      </c>
      <c r="E15" s="17">
        <v>26</v>
      </c>
      <c r="F15" s="17">
        <v>125</v>
      </c>
      <c r="G15" s="17">
        <v>32</v>
      </c>
      <c r="H15" s="17">
        <v>31</v>
      </c>
      <c r="I15" s="17">
        <v>12</v>
      </c>
      <c r="J15" s="17">
        <v>16</v>
      </c>
      <c r="K15" s="17">
        <v>0</v>
      </c>
      <c r="L15" s="17">
        <v>0</v>
      </c>
      <c r="M15" s="17">
        <v>121</v>
      </c>
      <c r="N15" s="17">
        <f>VLOOKUP(A15,Games!$A$2:$D$527,3,FALSE)</f>
        <v>0</v>
      </c>
      <c r="O15" s="17">
        <f>VLOOKUP(A15,Games!$A$2:$D$527,4,FALSE)</f>
        <v>14</v>
      </c>
      <c r="P15" s="11">
        <f t="shared" si="12"/>
        <v>20.642857142857142</v>
      </c>
      <c r="R15" s="16">
        <f t="shared" si="13"/>
        <v>321</v>
      </c>
      <c r="S15" s="16">
        <f t="shared" si="14"/>
        <v>32</v>
      </c>
      <c r="T15" s="16" t="str">
        <f>IFERROR(VLOOKUP(A15,Games!$I$2:$I$246,1,FALSE)," ")</f>
        <v xml:space="preserve"> </v>
      </c>
    </row>
    <row r="16" spans="1:21" s="16" customFormat="1" x14ac:dyDescent="0.25">
      <c r="A16" s="9" t="s">
        <v>412</v>
      </c>
      <c r="B16" s="17">
        <v>1</v>
      </c>
      <c r="C16" s="17">
        <v>1</v>
      </c>
      <c r="D16" s="17">
        <v>1</v>
      </c>
      <c r="E16" s="17">
        <v>2</v>
      </c>
      <c r="F16" s="17">
        <v>5</v>
      </c>
      <c r="G16" s="17">
        <v>4</v>
      </c>
      <c r="H16" s="17">
        <v>0</v>
      </c>
      <c r="I16" s="17">
        <v>0</v>
      </c>
      <c r="J16" s="17">
        <v>1</v>
      </c>
      <c r="K16" s="17">
        <v>0</v>
      </c>
      <c r="L16" s="17">
        <v>0</v>
      </c>
      <c r="M16" s="17">
        <v>7</v>
      </c>
      <c r="N16" s="17">
        <f>VLOOKUP(A16,Games!$A$2:$D$527,3,FALSE)</f>
        <v>0</v>
      </c>
      <c r="O16" s="17">
        <f>VLOOKUP(A16,Games!$A$2:$D$527,4,FALSE)</f>
        <v>1</v>
      </c>
      <c r="P16" s="11">
        <f t="shared" ref="P16" si="15">(R16-S16)/B16</f>
        <v>14</v>
      </c>
      <c r="R16" s="16">
        <f t="shared" ref="R16" si="16">SUM(M16,I16,H16,G16,F16)</f>
        <v>16</v>
      </c>
      <c r="S16" s="16">
        <f t="shared" ref="S16" si="17">SUM((J16*2),(K16*3),(L16*4))</f>
        <v>2</v>
      </c>
      <c r="T16" s="16" t="str">
        <f>IFERROR(VLOOKUP(A16,Games!$I$2:$I$246,1,FALSE)," ")</f>
        <v xml:space="preserve"> </v>
      </c>
    </row>
    <row r="17" spans="1:16" s="16" customFormat="1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6"/>
    </row>
    <row r="18" spans="1:16" x14ac:dyDescent="0.25">
      <c r="A18" s="38" t="s">
        <v>32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6" x14ac:dyDescent="0.25">
      <c r="A19" s="65" t="s">
        <v>18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6" x14ac:dyDescent="0.25">
      <c r="A20" s="8" t="s">
        <v>19</v>
      </c>
      <c r="B20" s="8" t="s">
        <v>20</v>
      </c>
      <c r="C20" s="8" t="s">
        <v>21</v>
      </c>
      <c r="D20" s="8" t="s">
        <v>22</v>
      </c>
      <c r="E20" s="8" t="s">
        <v>23</v>
      </c>
      <c r="F20" s="8" t="s">
        <v>24</v>
      </c>
      <c r="G20" s="8" t="s">
        <v>25</v>
      </c>
      <c r="H20" s="8" t="s">
        <v>26</v>
      </c>
      <c r="I20" s="8" t="s">
        <v>27</v>
      </c>
      <c r="J20" s="8" t="s">
        <v>28</v>
      </c>
      <c r="K20" s="8" t="s">
        <v>29</v>
      </c>
      <c r="L20" s="8" t="s">
        <v>30</v>
      </c>
      <c r="M20" s="8" t="s">
        <v>31</v>
      </c>
    </row>
    <row r="21" spans="1:16" x14ac:dyDescent="0.25">
      <c r="A21" s="9" t="str">
        <f t="shared" ref="A21:A32" si="18">IF(A4=""," ",A4)</f>
        <v>Adrian Moy</v>
      </c>
      <c r="B21" s="10"/>
      <c r="C21" s="11">
        <f t="shared" ref="C21:M21" si="19">IF(ISNUMBER($B4),C4/$B4," ")</f>
        <v>1.7333333333333334</v>
      </c>
      <c r="D21" s="11">
        <f t="shared" si="19"/>
        <v>1.2</v>
      </c>
      <c r="E21" s="11">
        <f t="shared" si="19"/>
        <v>0.8</v>
      </c>
      <c r="F21" s="11">
        <f t="shared" si="19"/>
        <v>1.5666666666666667</v>
      </c>
      <c r="G21" s="11">
        <f t="shared" si="19"/>
        <v>1.8666666666666667</v>
      </c>
      <c r="H21" s="11">
        <f t="shared" si="19"/>
        <v>0.36666666666666664</v>
      </c>
      <c r="I21" s="11">
        <f t="shared" si="19"/>
        <v>0</v>
      </c>
      <c r="J21" s="11">
        <f t="shared" si="19"/>
        <v>1.0666666666666667</v>
      </c>
      <c r="K21" s="11">
        <f t="shared" si="19"/>
        <v>3.3333333333333333E-2</v>
      </c>
      <c r="L21" s="11">
        <f t="shared" si="19"/>
        <v>3.3333333333333333E-2</v>
      </c>
      <c r="M21" s="11">
        <f t="shared" si="19"/>
        <v>7.8666666666666663</v>
      </c>
    </row>
    <row r="22" spans="1:16" x14ac:dyDescent="0.25">
      <c r="A22" s="9" t="str">
        <f t="shared" si="18"/>
        <v>Aljo Basilio</v>
      </c>
      <c r="B22" s="10"/>
      <c r="C22" s="11">
        <f t="shared" ref="C22:M22" si="20">IF(ISNUMBER($B5),C5/$B5," ")</f>
        <v>0.69230769230769229</v>
      </c>
      <c r="D22" s="11">
        <f t="shared" si="20"/>
        <v>0.15384615384615385</v>
      </c>
      <c r="E22" s="11">
        <f t="shared" si="20"/>
        <v>0</v>
      </c>
      <c r="F22" s="11">
        <f t="shared" si="20"/>
        <v>1.4615384615384615</v>
      </c>
      <c r="G22" s="11">
        <f t="shared" si="20"/>
        <v>1.2307692307692308</v>
      </c>
      <c r="H22" s="11">
        <f t="shared" si="20"/>
        <v>0.30769230769230771</v>
      </c>
      <c r="I22" s="11">
        <f t="shared" si="20"/>
        <v>7.6923076923076927E-2</v>
      </c>
      <c r="J22" s="11">
        <f t="shared" si="20"/>
        <v>2.1538461538461537</v>
      </c>
      <c r="K22" s="11">
        <f t="shared" si="20"/>
        <v>7.6923076923076927E-2</v>
      </c>
      <c r="L22" s="11">
        <f t="shared" si="20"/>
        <v>0</v>
      </c>
      <c r="M22" s="11">
        <f t="shared" si="20"/>
        <v>1.8461538461538463</v>
      </c>
    </row>
    <row r="23" spans="1:16" x14ac:dyDescent="0.25">
      <c r="A23" s="9" t="str">
        <f t="shared" si="18"/>
        <v>Richard Perkov</v>
      </c>
      <c r="B23" s="10"/>
      <c r="C23" s="11">
        <f t="shared" ref="C23:M23" si="21">IF(ISNUMBER($B6),C6/$B6," ")</f>
        <v>0.85185185185185186</v>
      </c>
      <c r="D23" s="11">
        <f t="shared" si="21"/>
        <v>0.29629629629629628</v>
      </c>
      <c r="E23" s="11">
        <f t="shared" si="21"/>
        <v>0.40740740740740738</v>
      </c>
      <c r="F23" s="11">
        <f t="shared" si="21"/>
        <v>5.2592592592592595</v>
      </c>
      <c r="G23" s="11">
        <f t="shared" si="21"/>
        <v>1.5185185185185186</v>
      </c>
      <c r="H23" s="11">
        <f t="shared" si="21"/>
        <v>0.44444444444444442</v>
      </c>
      <c r="I23" s="11">
        <f t="shared" si="21"/>
        <v>3.7037037037037035E-2</v>
      </c>
      <c r="J23" s="11">
        <f t="shared" si="21"/>
        <v>2</v>
      </c>
      <c r="K23" s="11">
        <f t="shared" si="21"/>
        <v>0</v>
      </c>
      <c r="L23" s="11">
        <f t="shared" si="21"/>
        <v>3.7037037037037035E-2</v>
      </c>
      <c r="M23" s="11">
        <f t="shared" si="21"/>
        <v>3</v>
      </c>
    </row>
    <row r="24" spans="1:16" x14ac:dyDescent="0.25">
      <c r="A24" s="9" t="str">
        <f t="shared" si="18"/>
        <v>Ryan Brown</v>
      </c>
      <c r="B24" s="10"/>
      <c r="C24" s="11">
        <f t="shared" ref="C24:M24" si="22">IF(ISNUMBER($B7),C7/$B7," ")</f>
        <v>0.23076923076923078</v>
      </c>
      <c r="D24" s="11">
        <f t="shared" si="22"/>
        <v>0</v>
      </c>
      <c r="E24" s="11">
        <f t="shared" si="22"/>
        <v>7.6923076923076927E-2</v>
      </c>
      <c r="F24" s="11">
        <f t="shared" si="22"/>
        <v>2.5384615384615383</v>
      </c>
      <c r="G24" s="11">
        <f t="shared" si="22"/>
        <v>0.15384615384615385</v>
      </c>
      <c r="H24" s="11">
        <f t="shared" si="22"/>
        <v>0.38461538461538464</v>
      </c>
      <c r="I24" s="11">
        <f t="shared" si="22"/>
        <v>7.6923076923076927E-2</v>
      </c>
      <c r="J24" s="11">
        <f t="shared" si="22"/>
        <v>2.3846153846153846</v>
      </c>
      <c r="K24" s="11">
        <f t="shared" si="22"/>
        <v>0</v>
      </c>
      <c r="L24" s="11">
        <f t="shared" si="22"/>
        <v>0</v>
      </c>
      <c r="M24" s="11">
        <f t="shared" si="22"/>
        <v>0.53846153846153844</v>
      </c>
    </row>
    <row r="25" spans="1:16" x14ac:dyDescent="0.25">
      <c r="A25" s="9" t="str">
        <f t="shared" si="18"/>
        <v>Sean Wilkins</v>
      </c>
      <c r="B25" s="10"/>
      <c r="C25" s="11">
        <f t="shared" ref="C25:M25" si="23">IF(ISNUMBER($B8),C8/$B8," ")</f>
        <v>2.2307692307692308</v>
      </c>
      <c r="D25" s="11">
        <f t="shared" si="23"/>
        <v>2.1923076923076925</v>
      </c>
      <c r="E25" s="11">
        <f t="shared" si="23"/>
        <v>0.30769230769230771</v>
      </c>
      <c r="F25" s="11">
        <f t="shared" si="23"/>
        <v>3.9615384615384617</v>
      </c>
      <c r="G25" s="11">
        <f t="shared" si="23"/>
        <v>2.2692307692307692</v>
      </c>
      <c r="H25" s="11">
        <f t="shared" si="23"/>
        <v>1.4615384615384615</v>
      </c>
      <c r="I25" s="11">
        <f t="shared" si="23"/>
        <v>0.34615384615384615</v>
      </c>
      <c r="J25" s="11">
        <f t="shared" si="23"/>
        <v>0.65384615384615385</v>
      </c>
      <c r="K25" s="11">
        <f t="shared" si="23"/>
        <v>3.8461538461538464E-2</v>
      </c>
      <c r="L25" s="11">
        <f t="shared" si="23"/>
        <v>0</v>
      </c>
      <c r="M25" s="11">
        <f t="shared" si="23"/>
        <v>11.346153846153847</v>
      </c>
    </row>
    <row r="26" spans="1:16" x14ac:dyDescent="0.25">
      <c r="A26" s="9" t="str">
        <f t="shared" si="18"/>
        <v>Ryan Jorgensen</v>
      </c>
      <c r="B26" s="10"/>
      <c r="C26" s="11">
        <f t="shared" ref="C26:M26" si="24">IF(ISNUMBER($B9),C9/$B9," ")</f>
        <v>1.2380952380952381</v>
      </c>
      <c r="D26" s="11">
        <f t="shared" si="24"/>
        <v>4.7619047619047616E-2</v>
      </c>
      <c r="E26" s="11">
        <f t="shared" si="24"/>
        <v>0.66666666666666663</v>
      </c>
      <c r="F26" s="11">
        <f t="shared" si="24"/>
        <v>4.9047619047619051</v>
      </c>
      <c r="G26" s="11">
        <f t="shared" si="24"/>
        <v>1.5238095238095237</v>
      </c>
      <c r="H26" s="11">
        <f t="shared" si="24"/>
        <v>0.42857142857142855</v>
      </c>
      <c r="I26" s="11">
        <f t="shared" si="24"/>
        <v>0.38095238095238093</v>
      </c>
      <c r="J26" s="11">
        <f t="shared" si="24"/>
        <v>1.7619047619047619</v>
      </c>
      <c r="K26" s="11">
        <f t="shared" si="24"/>
        <v>0</v>
      </c>
      <c r="L26" s="11">
        <f t="shared" si="24"/>
        <v>4.7619047619047616E-2</v>
      </c>
      <c r="M26" s="11">
        <f t="shared" si="24"/>
        <v>3.2857142857142856</v>
      </c>
    </row>
    <row r="27" spans="1:16" x14ac:dyDescent="0.25">
      <c r="A27" s="9" t="str">
        <f t="shared" si="18"/>
        <v>Paul Clowry</v>
      </c>
      <c r="B27" s="10"/>
      <c r="C27" s="11">
        <f t="shared" ref="C27:M27" si="25">IF(ISNUMBER($B10),C10/$B10," ")</f>
        <v>1.8</v>
      </c>
      <c r="D27" s="11">
        <f t="shared" si="25"/>
        <v>0.8</v>
      </c>
      <c r="E27" s="11">
        <f t="shared" si="25"/>
        <v>0.4</v>
      </c>
      <c r="F27" s="11">
        <f t="shared" si="25"/>
        <v>6.2</v>
      </c>
      <c r="G27" s="11">
        <f t="shared" si="25"/>
        <v>1.6666666666666667</v>
      </c>
      <c r="H27" s="11">
        <f t="shared" si="25"/>
        <v>0.6</v>
      </c>
      <c r="I27" s="11">
        <f t="shared" si="25"/>
        <v>0.2</v>
      </c>
      <c r="J27" s="11">
        <f t="shared" si="25"/>
        <v>0.8666666666666667</v>
      </c>
      <c r="K27" s="11">
        <f t="shared" si="25"/>
        <v>6.6666666666666666E-2</v>
      </c>
      <c r="L27" s="11">
        <f t="shared" si="25"/>
        <v>0</v>
      </c>
      <c r="M27" s="11">
        <f t="shared" si="25"/>
        <v>6.4</v>
      </c>
    </row>
    <row r="28" spans="1:16" x14ac:dyDescent="0.25">
      <c r="A28" s="9" t="str">
        <f t="shared" si="18"/>
        <v>Lex Holden</v>
      </c>
      <c r="B28" s="10"/>
      <c r="C28" s="11">
        <f t="shared" ref="C28:M28" si="26">IF(ISNUMBER($B11),C11/$B11," ")</f>
        <v>2.7407407407407409</v>
      </c>
      <c r="D28" s="11">
        <f t="shared" si="26"/>
        <v>0.1111111111111111</v>
      </c>
      <c r="E28" s="11">
        <f t="shared" si="26"/>
        <v>0.77777777777777779</v>
      </c>
      <c r="F28" s="11">
        <f t="shared" si="26"/>
        <v>5.7407407407407405</v>
      </c>
      <c r="G28" s="11">
        <f t="shared" si="26"/>
        <v>1.1111111111111112</v>
      </c>
      <c r="H28" s="11">
        <f t="shared" si="26"/>
        <v>1.0740740740740742</v>
      </c>
      <c r="I28" s="11">
        <f t="shared" si="26"/>
        <v>0.14814814814814814</v>
      </c>
      <c r="J28" s="11">
        <f t="shared" si="26"/>
        <v>1.7407407407407407</v>
      </c>
      <c r="K28" s="11">
        <f t="shared" si="26"/>
        <v>0</v>
      </c>
      <c r="L28" s="11">
        <f t="shared" si="26"/>
        <v>0</v>
      </c>
      <c r="M28" s="11">
        <f t="shared" si="26"/>
        <v>6.5925925925925926</v>
      </c>
    </row>
    <row r="29" spans="1:16" x14ac:dyDescent="0.25">
      <c r="A29" s="9" t="str">
        <f t="shared" si="18"/>
        <v>Glenn Brouwer</v>
      </c>
      <c r="B29" s="10"/>
      <c r="C29" s="11">
        <f t="shared" ref="C29:M29" si="27">IF(ISNUMBER($B12),C12/$B12," ")</f>
        <v>3.5172413793103448</v>
      </c>
      <c r="D29" s="11">
        <f t="shared" si="27"/>
        <v>3.4482758620689655E-2</v>
      </c>
      <c r="E29" s="11">
        <f t="shared" si="27"/>
        <v>1.4482758620689655</v>
      </c>
      <c r="F29" s="11">
        <f t="shared" si="27"/>
        <v>8.7931034482758612</v>
      </c>
      <c r="G29" s="11">
        <f t="shared" si="27"/>
        <v>1.9655172413793103</v>
      </c>
      <c r="H29" s="11">
        <f t="shared" si="27"/>
        <v>1.4827586206896552</v>
      </c>
      <c r="I29" s="11">
        <f t="shared" si="27"/>
        <v>0.41379310344827586</v>
      </c>
      <c r="J29" s="11">
        <f t="shared" si="27"/>
        <v>1.103448275862069</v>
      </c>
      <c r="K29" s="11">
        <f t="shared" si="27"/>
        <v>0</v>
      </c>
      <c r="L29" s="11">
        <f t="shared" si="27"/>
        <v>0</v>
      </c>
      <c r="M29" s="11">
        <f t="shared" si="27"/>
        <v>8.5862068965517242</v>
      </c>
    </row>
    <row r="30" spans="1:16" x14ac:dyDescent="0.25">
      <c r="A30" s="9" t="str">
        <f t="shared" si="18"/>
        <v>Kenesi Bowie</v>
      </c>
      <c r="B30" s="8"/>
      <c r="C30" s="11">
        <f t="shared" ref="C30:M30" si="28">IF(ISNUMBER($B13),C13/$B13," ")</f>
        <v>0.61538461538461542</v>
      </c>
      <c r="D30" s="11">
        <f t="shared" si="28"/>
        <v>2</v>
      </c>
      <c r="E30" s="11">
        <f t="shared" si="28"/>
        <v>0.61538461538461542</v>
      </c>
      <c r="F30" s="11">
        <f t="shared" si="28"/>
        <v>2.1538461538461537</v>
      </c>
      <c r="G30" s="11">
        <f t="shared" si="28"/>
        <v>2.6153846153846154</v>
      </c>
      <c r="H30" s="11">
        <f t="shared" si="28"/>
        <v>1.4615384615384615</v>
      </c>
      <c r="I30" s="11">
        <f t="shared" si="28"/>
        <v>7.6923076923076927E-2</v>
      </c>
      <c r="J30" s="11">
        <f t="shared" si="28"/>
        <v>1.1538461538461537</v>
      </c>
      <c r="K30" s="11">
        <f t="shared" si="28"/>
        <v>0</v>
      </c>
      <c r="L30" s="11">
        <f t="shared" si="28"/>
        <v>0</v>
      </c>
      <c r="M30" s="11">
        <f t="shared" si="28"/>
        <v>7.8461538461538458</v>
      </c>
    </row>
    <row r="31" spans="1:16" x14ac:dyDescent="0.25">
      <c r="A31" s="9" t="str">
        <f t="shared" si="18"/>
        <v>Kent Ruaya</v>
      </c>
      <c r="B31" s="17"/>
      <c r="C31" s="11">
        <f t="shared" ref="C31:M32" si="29">IF(ISNUMBER($B14),C14/$B14," ")</f>
        <v>0</v>
      </c>
      <c r="D31" s="11">
        <f t="shared" si="29"/>
        <v>0</v>
      </c>
      <c r="E31" s="11">
        <f t="shared" si="29"/>
        <v>0</v>
      </c>
      <c r="F31" s="11">
        <f t="shared" si="29"/>
        <v>1</v>
      </c>
      <c r="G31" s="11">
        <f t="shared" si="29"/>
        <v>3</v>
      </c>
      <c r="H31" s="11">
        <f t="shared" si="29"/>
        <v>1</v>
      </c>
      <c r="I31" s="11">
        <f t="shared" si="29"/>
        <v>0</v>
      </c>
      <c r="J31" s="11">
        <f t="shared" si="29"/>
        <v>2</v>
      </c>
      <c r="K31" s="11">
        <f t="shared" si="29"/>
        <v>0</v>
      </c>
      <c r="L31" s="11">
        <f t="shared" si="29"/>
        <v>0</v>
      </c>
      <c r="M31" s="11">
        <f t="shared" si="29"/>
        <v>0</v>
      </c>
    </row>
    <row r="32" spans="1:16" x14ac:dyDescent="0.25">
      <c r="A32" s="9" t="str">
        <f t="shared" si="18"/>
        <v>Jon Holden</v>
      </c>
      <c r="B32" s="17"/>
      <c r="C32" s="11">
        <f t="shared" si="29"/>
        <v>3.2857142857142856</v>
      </c>
      <c r="D32" s="11">
        <f t="shared" si="29"/>
        <v>7.1428571428571425E-2</v>
      </c>
      <c r="E32" s="11">
        <f t="shared" si="29"/>
        <v>1.8571428571428572</v>
      </c>
      <c r="F32" s="11">
        <f t="shared" si="29"/>
        <v>8.9285714285714288</v>
      </c>
      <c r="G32" s="11">
        <f t="shared" si="29"/>
        <v>2.2857142857142856</v>
      </c>
      <c r="H32" s="11">
        <f t="shared" si="29"/>
        <v>2.2142857142857144</v>
      </c>
      <c r="I32" s="11">
        <f t="shared" si="29"/>
        <v>0.8571428571428571</v>
      </c>
      <c r="J32" s="11">
        <f t="shared" si="29"/>
        <v>1.1428571428571428</v>
      </c>
      <c r="K32" s="11">
        <f t="shared" si="29"/>
        <v>0</v>
      </c>
      <c r="L32" s="11">
        <f t="shared" si="29"/>
        <v>0</v>
      </c>
      <c r="M32" s="11">
        <f t="shared" si="29"/>
        <v>8.6428571428571423</v>
      </c>
    </row>
  </sheetData>
  <mergeCells count="3">
    <mergeCell ref="A18:M18"/>
    <mergeCell ref="A19:M19"/>
    <mergeCell ref="A2:P2"/>
  </mergeCells>
  <conditionalFormatting sqref="A4:A14 A17">
    <cfRule type="expression" dxfId="6" priority="12">
      <formula>O4&gt;13</formula>
    </cfRule>
  </conditionalFormatting>
  <conditionalFormatting sqref="A4:A14 A17">
    <cfRule type="expression" dxfId="5" priority="11">
      <formula>EXACT(A4,T4)</formula>
    </cfRule>
  </conditionalFormatting>
  <conditionalFormatting sqref="A15">
    <cfRule type="expression" dxfId="4" priority="4">
      <formula>O15&gt;13</formula>
    </cfRule>
  </conditionalFormatting>
  <conditionalFormatting sqref="A15">
    <cfRule type="expression" dxfId="3" priority="3">
      <formula>EXACT(A15,T15)</formula>
    </cfRule>
  </conditionalFormatting>
  <conditionalFormatting sqref="A16">
    <cfRule type="expression" dxfId="2" priority="2">
      <formula>O16&gt;13</formula>
    </cfRule>
  </conditionalFormatting>
  <conditionalFormatting sqref="A16">
    <cfRule type="expression" dxfId="1" priority="1">
      <formula>EXACT(A16,T16)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46"/>
  <sheetViews>
    <sheetView workbookViewId="0">
      <selection activeCell="K17" sqref="K17"/>
    </sheetView>
  </sheetViews>
  <sheetFormatPr defaultRowHeight="15" x14ac:dyDescent="0.25"/>
  <cols>
    <col min="1" max="1" width="23.85546875" bestFit="1" customWidth="1"/>
    <col min="9" max="9" width="24.28515625" style="16" bestFit="1" customWidth="1"/>
    <col min="10" max="10" width="9.140625" style="16"/>
  </cols>
  <sheetData>
    <row r="1" spans="1:10" x14ac:dyDescent="0.25">
      <c r="B1" s="25">
        <v>1</v>
      </c>
      <c r="C1" s="25" t="s">
        <v>54</v>
      </c>
      <c r="D1" s="25" t="s">
        <v>55</v>
      </c>
      <c r="I1" s="30" t="s">
        <v>36</v>
      </c>
    </row>
    <row r="2" spans="1:10" x14ac:dyDescent="0.25">
      <c r="A2" s="14" t="s">
        <v>0</v>
      </c>
      <c r="B2" s="24">
        <v>185</v>
      </c>
      <c r="C2" s="24"/>
      <c r="D2" s="24">
        <v>185</v>
      </c>
      <c r="I2" s="16" t="s">
        <v>103</v>
      </c>
      <c r="J2" s="16" t="s">
        <v>104</v>
      </c>
    </row>
    <row r="3" spans="1:10" x14ac:dyDescent="0.25">
      <c r="A3" s="6" t="s">
        <v>1</v>
      </c>
      <c r="B3" s="7">
        <v>30</v>
      </c>
      <c r="C3" s="7"/>
      <c r="D3" s="7">
        <v>30</v>
      </c>
      <c r="I3" s="16" t="s">
        <v>105</v>
      </c>
      <c r="J3" s="16" t="s">
        <v>104</v>
      </c>
    </row>
    <row r="4" spans="1:10" x14ac:dyDescent="0.25">
      <c r="A4" s="6" t="s">
        <v>2</v>
      </c>
      <c r="B4" s="7">
        <v>25</v>
      </c>
      <c r="C4" s="7"/>
      <c r="D4" s="7">
        <v>25</v>
      </c>
      <c r="I4" s="16" t="s">
        <v>106</v>
      </c>
      <c r="J4" s="16" t="s">
        <v>104</v>
      </c>
    </row>
    <row r="5" spans="1:10" x14ac:dyDescent="0.25">
      <c r="A5" s="6" t="s">
        <v>384</v>
      </c>
      <c r="B5" s="7">
        <v>15</v>
      </c>
      <c r="C5" s="7"/>
      <c r="D5" s="7">
        <v>15</v>
      </c>
      <c r="I5" s="16" t="s">
        <v>107</v>
      </c>
      <c r="J5" s="16" t="s">
        <v>104</v>
      </c>
    </row>
    <row r="6" spans="1:10" x14ac:dyDescent="0.25">
      <c r="A6" s="6" t="s">
        <v>3</v>
      </c>
      <c r="B6" s="7">
        <v>22</v>
      </c>
      <c r="C6" s="7"/>
      <c r="D6" s="7">
        <v>22</v>
      </c>
      <c r="I6" s="16" t="s">
        <v>108</v>
      </c>
      <c r="J6" s="16" t="s">
        <v>104</v>
      </c>
    </row>
    <row r="7" spans="1:10" x14ac:dyDescent="0.25">
      <c r="A7" s="6" t="s">
        <v>76</v>
      </c>
      <c r="B7" s="7">
        <v>8</v>
      </c>
      <c r="C7" s="7"/>
      <c r="D7" s="7">
        <v>8</v>
      </c>
      <c r="I7" s="16" t="s">
        <v>109</v>
      </c>
      <c r="J7" s="16" t="s">
        <v>104</v>
      </c>
    </row>
    <row r="8" spans="1:10" x14ac:dyDescent="0.25">
      <c r="A8" s="6" t="s">
        <v>4</v>
      </c>
      <c r="B8" s="7">
        <v>20</v>
      </c>
      <c r="C8" s="7"/>
      <c r="D8" s="7">
        <v>20</v>
      </c>
      <c r="I8" s="16" t="s">
        <v>110</v>
      </c>
      <c r="J8" s="16" t="s">
        <v>104</v>
      </c>
    </row>
    <row r="9" spans="1:10" x14ac:dyDescent="0.25">
      <c r="A9" s="6" t="s">
        <v>93</v>
      </c>
      <c r="B9" s="7">
        <v>15</v>
      </c>
      <c r="C9" s="7"/>
      <c r="D9" s="7">
        <v>15</v>
      </c>
      <c r="I9" s="16" t="s">
        <v>111</v>
      </c>
      <c r="J9" s="16" t="s">
        <v>104</v>
      </c>
    </row>
    <row r="10" spans="1:10" x14ac:dyDescent="0.25">
      <c r="A10" s="6" t="s">
        <v>5</v>
      </c>
      <c r="B10" s="7">
        <v>25</v>
      </c>
      <c r="C10" s="7"/>
      <c r="D10" s="7">
        <v>25</v>
      </c>
      <c r="I10" s="16" t="s">
        <v>112</v>
      </c>
      <c r="J10" s="16" t="s">
        <v>104</v>
      </c>
    </row>
    <row r="11" spans="1:10" x14ac:dyDescent="0.25">
      <c r="A11" s="6" t="s">
        <v>338</v>
      </c>
      <c r="B11" s="7">
        <v>11</v>
      </c>
      <c r="C11" s="7"/>
      <c r="D11" s="7">
        <v>11</v>
      </c>
      <c r="I11" s="16" t="s">
        <v>113</v>
      </c>
      <c r="J11" s="16" t="s">
        <v>104</v>
      </c>
    </row>
    <row r="12" spans="1:10" x14ac:dyDescent="0.25">
      <c r="A12" s="6" t="s">
        <v>346</v>
      </c>
      <c r="B12" s="7">
        <v>1</v>
      </c>
      <c r="C12" s="7"/>
      <c r="D12" s="7">
        <v>1</v>
      </c>
      <c r="I12" s="16" t="s">
        <v>114</v>
      </c>
      <c r="J12" s="16" t="s">
        <v>104</v>
      </c>
    </row>
    <row r="13" spans="1:10" x14ac:dyDescent="0.25">
      <c r="A13" s="14" t="s">
        <v>419</v>
      </c>
      <c r="B13" s="24">
        <v>3</v>
      </c>
      <c r="C13" s="24"/>
      <c r="D13" s="24">
        <v>3</v>
      </c>
      <c r="I13" s="16" t="s">
        <v>115</v>
      </c>
      <c r="J13" s="16" t="s">
        <v>104</v>
      </c>
    </row>
    <row r="14" spans="1:10" x14ac:dyDescent="0.25">
      <c r="A14" s="6" t="s">
        <v>388</v>
      </c>
      <c r="B14" s="7">
        <v>1</v>
      </c>
      <c r="C14" s="7"/>
      <c r="D14" s="7">
        <v>1</v>
      </c>
      <c r="I14" s="16" t="s">
        <v>116</v>
      </c>
      <c r="J14" s="16" t="s">
        <v>104</v>
      </c>
    </row>
    <row r="15" spans="1:10" x14ac:dyDescent="0.25">
      <c r="A15" s="6" t="s">
        <v>396</v>
      </c>
      <c r="B15" s="7">
        <v>1</v>
      </c>
      <c r="C15" s="7"/>
      <c r="D15" s="7">
        <v>1</v>
      </c>
      <c r="I15" s="16" t="s">
        <v>117</v>
      </c>
      <c r="J15" s="16" t="s">
        <v>104</v>
      </c>
    </row>
    <row r="16" spans="1:10" x14ac:dyDescent="0.25">
      <c r="A16" s="6" t="s">
        <v>400</v>
      </c>
      <c r="B16" s="7">
        <v>6</v>
      </c>
      <c r="C16" s="7"/>
      <c r="D16" s="7">
        <v>6</v>
      </c>
      <c r="I16" s="16" t="s">
        <v>118</v>
      </c>
      <c r="J16" s="16" t="s">
        <v>104</v>
      </c>
    </row>
    <row r="17" spans="1:10" x14ac:dyDescent="0.25">
      <c r="A17" s="6" t="s">
        <v>405</v>
      </c>
      <c r="B17" s="7">
        <v>2</v>
      </c>
      <c r="C17" s="7"/>
      <c r="D17" s="7">
        <v>2</v>
      </c>
      <c r="I17" s="16" t="s">
        <v>119</v>
      </c>
      <c r="J17" s="16" t="s">
        <v>104</v>
      </c>
    </row>
    <row r="18" spans="1:10" x14ac:dyDescent="0.25">
      <c r="A18" s="6" t="s">
        <v>6</v>
      </c>
      <c r="B18" s="7">
        <v>207</v>
      </c>
      <c r="C18" s="7">
        <v>5</v>
      </c>
      <c r="D18" s="7">
        <v>212</v>
      </c>
      <c r="I18" s="16" t="s">
        <v>120</v>
      </c>
      <c r="J18" s="16" t="s">
        <v>104</v>
      </c>
    </row>
    <row r="19" spans="1:10" x14ac:dyDescent="0.25">
      <c r="A19" s="6" t="s">
        <v>94</v>
      </c>
      <c r="B19" s="7">
        <v>1</v>
      </c>
      <c r="C19" s="7"/>
      <c r="D19" s="7">
        <v>1</v>
      </c>
      <c r="I19" s="16" t="s">
        <v>121</v>
      </c>
      <c r="J19" s="16" t="s">
        <v>104</v>
      </c>
    </row>
    <row r="20" spans="1:10" x14ac:dyDescent="0.25">
      <c r="A20" s="6" t="s">
        <v>95</v>
      </c>
      <c r="B20" s="7">
        <v>4</v>
      </c>
      <c r="C20" s="7"/>
      <c r="D20" s="7">
        <v>4</v>
      </c>
      <c r="I20" s="16" t="s">
        <v>122</v>
      </c>
      <c r="J20" s="16" t="s">
        <v>104</v>
      </c>
    </row>
    <row r="21" spans="1:10" x14ac:dyDescent="0.25">
      <c r="A21" s="6" t="s">
        <v>96</v>
      </c>
      <c r="B21" s="7">
        <v>19</v>
      </c>
      <c r="C21" s="7">
        <v>1</v>
      </c>
      <c r="D21" s="7">
        <v>20</v>
      </c>
      <c r="I21" s="16" t="s">
        <v>123</v>
      </c>
      <c r="J21" s="16" t="s">
        <v>104</v>
      </c>
    </row>
    <row r="22" spans="1:10" x14ac:dyDescent="0.25">
      <c r="A22" s="6" t="s">
        <v>61</v>
      </c>
      <c r="B22" s="7">
        <v>25</v>
      </c>
      <c r="C22" s="7"/>
      <c r="D22" s="7">
        <v>25</v>
      </c>
      <c r="I22" s="16" t="s">
        <v>124</v>
      </c>
      <c r="J22" s="16" t="s">
        <v>104</v>
      </c>
    </row>
    <row r="23" spans="1:10" x14ac:dyDescent="0.25">
      <c r="A23" s="6" t="s">
        <v>339</v>
      </c>
      <c r="B23" s="7">
        <v>4</v>
      </c>
      <c r="C23" s="7"/>
      <c r="D23" s="7">
        <v>4</v>
      </c>
      <c r="I23" s="16" t="s">
        <v>125</v>
      </c>
      <c r="J23" s="16" t="s">
        <v>104</v>
      </c>
    </row>
    <row r="24" spans="1:10" x14ac:dyDescent="0.25">
      <c r="A24" s="6" t="s">
        <v>80</v>
      </c>
      <c r="B24" s="7">
        <v>22</v>
      </c>
      <c r="C24" s="7">
        <v>2</v>
      </c>
      <c r="D24" s="7">
        <v>24</v>
      </c>
      <c r="I24" s="16" t="s">
        <v>126</v>
      </c>
      <c r="J24" s="16" t="s">
        <v>104</v>
      </c>
    </row>
    <row r="25" spans="1:10" x14ac:dyDescent="0.25">
      <c r="A25" s="6" t="s">
        <v>7</v>
      </c>
      <c r="B25" s="7">
        <v>27</v>
      </c>
      <c r="C25" s="7"/>
      <c r="D25" s="7">
        <v>27</v>
      </c>
      <c r="I25" s="16" t="s">
        <v>127</v>
      </c>
      <c r="J25" s="16" t="s">
        <v>104</v>
      </c>
    </row>
    <row r="26" spans="1:10" x14ac:dyDescent="0.25">
      <c r="A26" s="6" t="s">
        <v>376</v>
      </c>
      <c r="B26" s="7">
        <v>10</v>
      </c>
      <c r="C26" s="7"/>
      <c r="D26" s="7">
        <v>10</v>
      </c>
      <c r="I26" s="16" t="s">
        <v>128</v>
      </c>
      <c r="J26" s="16" t="s">
        <v>104</v>
      </c>
    </row>
    <row r="27" spans="1:10" x14ac:dyDescent="0.25">
      <c r="A27" s="6" t="s">
        <v>379</v>
      </c>
      <c r="B27" s="7">
        <v>19</v>
      </c>
      <c r="C27" s="7"/>
      <c r="D27" s="7">
        <v>19</v>
      </c>
      <c r="I27" s="16" t="s">
        <v>129</v>
      </c>
      <c r="J27" s="16" t="s">
        <v>104</v>
      </c>
    </row>
    <row r="28" spans="1:10" x14ac:dyDescent="0.25">
      <c r="A28" s="6" t="s">
        <v>81</v>
      </c>
      <c r="B28" s="7">
        <v>24</v>
      </c>
      <c r="C28" s="7">
        <v>2</v>
      </c>
      <c r="D28" s="7">
        <v>26</v>
      </c>
      <c r="I28" s="16" t="s">
        <v>130</v>
      </c>
      <c r="J28" s="16" t="s">
        <v>104</v>
      </c>
    </row>
    <row r="29" spans="1:10" x14ac:dyDescent="0.25">
      <c r="A29" s="6" t="s">
        <v>82</v>
      </c>
      <c r="B29" s="7">
        <v>30</v>
      </c>
      <c r="C29" s="7"/>
      <c r="D29" s="7">
        <v>30</v>
      </c>
      <c r="I29" s="16" t="s">
        <v>131</v>
      </c>
      <c r="J29" s="16" t="s">
        <v>104</v>
      </c>
    </row>
    <row r="30" spans="1:10" x14ac:dyDescent="0.25">
      <c r="A30" s="6" t="s">
        <v>395</v>
      </c>
      <c r="B30" s="7">
        <v>2</v>
      </c>
      <c r="C30" s="7"/>
      <c r="D30" s="7">
        <v>2</v>
      </c>
      <c r="I30" s="16" t="s">
        <v>132</v>
      </c>
      <c r="J30" s="16" t="s">
        <v>104</v>
      </c>
    </row>
    <row r="31" spans="1:10" x14ac:dyDescent="0.25">
      <c r="A31" s="14" t="s">
        <v>424</v>
      </c>
      <c r="B31" s="24">
        <v>3</v>
      </c>
      <c r="C31" s="24"/>
      <c r="D31" s="24">
        <v>3</v>
      </c>
      <c r="I31" s="16" t="s">
        <v>133</v>
      </c>
      <c r="J31" s="16" t="s">
        <v>104</v>
      </c>
    </row>
    <row r="32" spans="1:10" x14ac:dyDescent="0.25">
      <c r="A32" s="6" t="s">
        <v>336</v>
      </c>
      <c r="B32" s="7">
        <v>1</v>
      </c>
      <c r="C32" s="7"/>
      <c r="D32" s="7">
        <v>1</v>
      </c>
      <c r="I32" s="16" t="s">
        <v>134</v>
      </c>
      <c r="J32" s="16" t="s">
        <v>104</v>
      </c>
    </row>
    <row r="33" spans="1:10" x14ac:dyDescent="0.25">
      <c r="A33" s="6" t="s">
        <v>340</v>
      </c>
      <c r="B33" s="7">
        <v>7</v>
      </c>
      <c r="C33" s="7"/>
      <c r="D33" s="7">
        <v>7</v>
      </c>
      <c r="I33" s="16" t="s">
        <v>135</v>
      </c>
      <c r="J33" s="16" t="s">
        <v>104</v>
      </c>
    </row>
    <row r="34" spans="1:10" x14ac:dyDescent="0.25">
      <c r="A34" s="6" t="s">
        <v>422</v>
      </c>
      <c r="B34" s="7">
        <v>2</v>
      </c>
      <c r="C34" s="7"/>
      <c r="D34" s="7">
        <v>2</v>
      </c>
      <c r="I34" s="16" t="s">
        <v>136</v>
      </c>
      <c r="J34" s="16" t="s">
        <v>104</v>
      </c>
    </row>
    <row r="35" spans="1:10" x14ac:dyDescent="0.25">
      <c r="A35" s="6" t="s">
        <v>398</v>
      </c>
      <c r="B35" s="7">
        <v>1</v>
      </c>
      <c r="C35" s="7"/>
      <c r="D35" s="7">
        <v>1</v>
      </c>
      <c r="I35" s="16" t="s">
        <v>137</v>
      </c>
      <c r="J35" s="16" t="s">
        <v>104</v>
      </c>
    </row>
    <row r="36" spans="1:10" x14ac:dyDescent="0.25">
      <c r="A36" s="6" t="s">
        <v>408</v>
      </c>
      <c r="B36" s="7">
        <v>6</v>
      </c>
      <c r="C36" s="7"/>
      <c r="D36" s="7">
        <v>6</v>
      </c>
      <c r="I36" s="16" t="s">
        <v>138</v>
      </c>
      <c r="J36" s="16" t="s">
        <v>104</v>
      </c>
    </row>
    <row r="37" spans="1:10" x14ac:dyDescent="0.25">
      <c r="A37" s="6" t="s">
        <v>8</v>
      </c>
      <c r="B37" s="7">
        <v>225</v>
      </c>
      <c r="C37" s="7">
        <v>5</v>
      </c>
      <c r="D37" s="7">
        <v>230</v>
      </c>
      <c r="I37" s="16" t="s">
        <v>139</v>
      </c>
      <c r="J37" s="16" t="s">
        <v>104</v>
      </c>
    </row>
    <row r="38" spans="1:10" x14ac:dyDescent="0.25">
      <c r="A38" s="6" t="s">
        <v>9</v>
      </c>
      <c r="B38" s="7">
        <v>31</v>
      </c>
      <c r="C38" s="7"/>
      <c r="D38" s="7">
        <v>31</v>
      </c>
      <c r="I38" s="16" t="s">
        <v>140</v>
      </c>
      <c r="J38" s="16" t="s">
        <v>104</v>
      </c>
    </row>
    <row r="39" spans="1:10" x14ac:dyDescent="0.25">
      <c r="A39" s="6" t="s">
        <v>67</v>
      </c>
      <c r="B39" s="7">
        <v>26</v>
      </c>
      <c r="C39" s="7"/>
      <c r="D39" s="7">
        <v>26</v>
      </c>
      <c r="I39" s="16" t="s">
        <v>141</v>
      </c>
      <c r="J39" s="16" t="s">
        <v>104</v>
      </c>
    </row>
    <row r="40" spans="1:10" x14ac:dyDescent="0.25">
      <c r="A40" s="6" t="s">
        <v>10</v>
      </c>
      <c r="B40" s="7">
        <v>24</v>
      </c>
      <c r="C40" s="7">
        <v>1</v>
      </c>
      <c r="D40" s="7">
        <v>25</v>
      </c>
      <c r="I40" s="16" t="s">
        <v>142</v>
      </c>
      <c r="J40" s="16" t="s">
        <v>104</v>
      </c>
    </row>
    <row r="41" spans="1:10" x14ac:dyDescent="0.25">
      <c r="A41" s="6" t="s">
        <v>11</v>
      </c>
      <c r="B41" s="7">
        <v>31</v>
      </c>
      <c r="C41" s="7"/>
      <c r="D41" s="7">
        <v>31</v>
      </c>
      <c r="I41" s="16" t="s">
        <v>143</v>
      </c>
      <c r="J41" s="16" t="s">
        <v>104</v>
      </c>
    </row>
    <row r="42" spans="1:10" x14ac:dyDescent="0.25">
      <c r="A42" s="14" t="s">
        <v>77</v>
      </c>
      <c r="B42" s="24">
        <v>31</v>
      </c>
      <c r="C42" s="24"/>
      <c r="D42" s="24">
        <v>31</v>
      </c>
      <c r="I42" s="16" t="s">
        <v>144</v>
      </c>
      <c r="J42" s="16" t="s">
        <v>104</v>
      </c>
    </row>
    <row r="43" spans="1:10" x14ac:dyDescent="0.25">
      <c r="A43" s="6" t="s">
        <v>12</v>
      </c>
      <c r="B43" s="7">
        <v>19</v>
      </c>
      <c r="C43" s="7"/>
      <c r="D43" s="7">
        <v>19</v>
      </c>
      <c r="I43" s="16" t="s">
        <v>145</v>
      </c>
      <c r="J43" s="16" t="s">
        <v>104</v>
      </c>
    </row>
    <row r="44" spans="1:10" x14ac:dyDescent="0.25">
      <c r="A44" s="6" t="s">
        <v>341</v>
      </c>
      <c r="B44" s="7">
        <v>21</v>
      </c>
      <c r="C44" s="7">
        <v>1</v>
      </c>
      <c r="D44" s="7">
        <v>22</v>
      </c>
      <c r="I44" s="16" t="s">
        <v>146</v>
      </c>
      <c r="J44" s="16" t="s">
        <v>104</v>
      </c>
    </row>
    <row r="45" spans="1:10" x14ac:dyDescent="0.25">
      <c r="A45" s="6" t="s">
        <v>52</v>
      </c>
      <c r="B45" s="7">
        <v>14</v>
      </c>
      <c r="C45" s="7">
        <v>3</v>
      </c>
      <c r="D45" s="7">
        <v>17</v>
      </c>
      <c r="I45" s="16" t="s">
        <v>147</v>
      </c>
      <c r="J45" s="16" t="s">
        <v>104</v>
      </c>
    </row>
    <row r="46" spans="1:10" x14ac:dyDescent="0.25">
      <c r="A46" s="6" t="s">
        <v>342</v>
      </c>
      <c r="B46" s="7">
        <v>28</v>
      </c>
      <c r="C46" s="7"/>
      <c r="D46" s="7">
        <v>28</v>
      </c>
      <c r="I46" s="16" t="s">
        <v>148</v>
      </c>
      <c r="J46" s="16" t="s">
        <v>104</v>
      </c>
    </row>
    <row r="47" spans="1:10" x14ac:dyDescent="0.25">
      <c r="A47" s="6" t="s">
        <v>83</v>
      </c>
      <c r="B47" s="7">
        <v>204</v>
      </c>
      <c r="C47" s="7">
        <v>5</v>
      </c>
      <c r="D47" s="7">
        <v>209</v>
      </c>
      <c r="I47" s="16" t="s">
        <v>149</v>
      </c>
      <c r="J47" s="16" t="s">
        <v>104</v>
      </c>
    </row>
    <row r="48" spans="1:10" x14ac:dyDescent="0.25">
      <c r="A48" s="6" t="s">
        <v>335</v>
      </c>
      <c r="B48" s="7">
        <v>8</v>
      </c>
      <c r="C48" s="7"/>
      <c r="D48" s="7">
        <v>8</v>
      </c>
      <c r="I48" s="16" t="s">
        <v>150</v>
      </c>
      <c r="J48" s="16" t="s">
        <v>104</v>
      </c>
    </row>
    <row r="49" spans="1:10" x14ac:dyDescent="0.25">
      <c r="A49" s="6" t="s">
        <v>62</v>
      </c>
      <c r="B49" s="7">
        <v>27</v>
      </c>
      <c r="C49" s="7"/>
      <c r="D49" s="7">
        <v>27</v>
      </c>
      <c r="I49" s="16" t="s">
        <v>151</v>
      </c>
      <c r="J49" s="16" t="s">
        <v>104</v>
      </c>
    </row>
    <row r="50" spans="1:10" x14ac:dyDescent="0.25">
      <c r="A50" s="6" t="s">
        <v>343</v>
      </c>
      <c r="B50" s="7">
        <v>10</v>
      </c>
      <c r="C50" s="7">
        <v>2</v>
      </c>
      <c r="D50" s="7">
        <v>12</v>
      </c>
      <c r="I50" s="16" t="s">
        <v>152</v>
      </c>
      <c r="J50" s="16" t="s">
        <v>104</v>
      </c>
    </row>
    <row r="51" spans="1:10" x14ac:dyDescent="0.25">
      <c r="A51" s="6" t="s">
        <v>78</v>
      </c>
      <c r="B51" s="7">
        <v>17</v>
      </c>
      <c r="C51" s="7">
        <v>1</v>
      </c>
      <c r="D51" s="7">
        <v>18</v>
      </c>
      <c r="I51" s="16" t="s">
        <v>153</v>
      </c>
      <c r="J51" s="16" t="s">
        <v>104</v>
      </c>
    </row>
    <row r="52" spans="1:10" x14ac:dyDescent="0.25">
      <c r="A52" s="6" t="s">
        <v>410</v>
      </c>
      <c r="B52" s="7">
        <v>1</v>
      </c>
      <c r="C52" s="7"/>
      <c r="D52" s="7">
        <v>1</v>
      </c>
      <c r="I52" s="16" t="s">
        <v>154</v>
      </c>
      <c r="J52" s="16" t="s">
        <v>104</v>
      </c>
    </row>
    <row r="53" spans="1:10" x14ac:dyDescent="0.25">
      <c r="A53" s="6" t="s">
        <v>13</v>
      </c>
      <c r="B53" s="7">
        <v>16</v>
      </c>
      <c r="C53" s="7">
        <v>2</v>
      </c>
      <c r="D53" s="7">
        <v>18</v>
      </c>
      <c r="I53" s="16" t="s">
        <v>155</v>
      </c>
      <c r="J53" s="16" t="s">
        <v>104</v>
      </c>
    </row>
    <row r="54" spans="1:10" x14ac:dyDescent="0.25">
      <c r="A54" s="6" t="s">
        <v>413</v>
      </c>
      <c r="B54" s="7">
        <v>1</v>
      </c>
      <c r="C54" s="7"/>
      <c r="D54" s="7">
        <v>1</v>
      </c>
      <c r="I54" s="16" t="s">
        <v>156</v>
      </c>
      <c r="J54" s="16" t="s">
        <v>104</v>
      </c>
    </row>
    <row r="55" spans="1:10" x14ac:dyDescent="0.25">
      <c r="A55" s="6" t="s">
        <v>377</v>
      </c>
      <c r="B55" s="7">
        <v>2</v>
      </c>
      <c r="C55" s="7"/>
      <c r="D55" s="7">
        <v>2</v>
      </c>
      <c r="I55" s="16" t="s">
        <v>157</v>
      </c>
      <c r="J55" s="16" t="s">
        <v>104</v>
      </c>
    </row>
    <row r="56" spans="1:10" x14ac:dyDescent="0.25">
      <c r="A56" s="6" t="s">
        <v>73</v>
      </c>
      <c r="B56" s="7">
        <v>21</v>
      </c>
      <c r="C56" s="7"/>
      <c r="D56" s="7">
        <v>21</v>
      </c>
      <c r="I56" s="16" t="s">
        <v>158</v>
      </c>
      <c r="J56" s="16" t="s">
        <v>104</v>
      </c>
    </row>
    <row r="57" spans="1:10" x14ac:dyDescent="0.25">
      <c r="A57" s="6" t="s">
        <v>14</v>
      </c>
      <c r="B57" s="7">
        <v>2</v>
      </c>
      <c r="C57" s="7"/>
      <c r="D57" s="7">
        <v>2</v>
      </c>
      <c r="I57" s="16" t="s">
        <v>159</v>
      </c>
      <c r="J57" s="16" t="s">
        <v>104</v>
      </c>
    </row>
    <row r="58" spans="1:10" x14ac:dyDescent="0.25">
      <c r="A58" s="6" t="s">
        <v>423</v>
      </c>
      <c r="B58" s="7">
        <v>1</v>
      </c>
      <c r="C58" s="7"/>
      <c r="D58" s="7">
        <v>1</v>
      </c>
      <c r="I58" s="16" t="s">
        <v>160</v>
      </c>
      <c r="J58" s="16" t="s">
        <v>104</v>
      </c>
    </row>
    <row r="59" spans="1:10" x14ac:dyDescent="0.25">
      <c r="A59" s="14" t="s">
        <v>344</v>
      </c>
      <c r="B59" s="24">
        <v>18</v>
      </c>
      <c r="C59" s="24"/>
      <c r="D59" s="24">
        <v>18</v>
      </c>
      <c r="I59" s="16" t="s">
        <v>161</v>
      </c>
      <c r="J59" s="16" t="s">
        <v>104</v>
      </c>
    </row>
    <row r="60" spans="1:10" x14ac:dyDescent="0.25">
      <c r="A60" s="6" t="s">
        <v>345</v>
      </c>
      <c r="B60" s="7">
        <v>1</v>
      </c>
      <c r="C60" s="7"/>
      <c r="D60" s="7">
        <v>1</v>
      </c>
      <c r="I60" s="16" t="s">
        <v>162</v>
      </c>
      <c r="J60" s="16" t="s">
        <v>104</v>
      </c>
    </row>
    <row r="61" spans="1:10" x14ac:dyDescent="0.25">
      <c r="A61" s="6" t="s">
        <v>346</v>
      </c>
      <c r="B61" s="7">
        <v>2</v>
      </c>
      <c r="C61" s="7"/>
      <c r="D61" s="7">
        <v>2</v>
      </c>
      <c r="I61" s="16" t="s">
        <v>163</v>
      </c>
      <c r="J61" s="16" t="s">
        <v>104</v>
      </c>
    </row>
    <row r="62" spans="1:10" x14ac:dyDescent="0.25">
      <c r="A62" s="6" t="s">
        <v>347</v>
      </c>
      <c r="B62" s="7">
        <v>26</v>
      </c>
      <c r="C62" s="7"/>
      <c r="D62" s="7">
        <v>26</v>
      </c>
      <c r="I62" s="16" t="s">
        <v>164</v>
      </c>
      <c r="J62" s="16" t="s">
        <v>104</v>
      </c>
    </row>
    <row r="63" spans="1:10" x14ac:dyDescent="0.25">
      <c r="A63" s="6" t="s">
        <v>348</v>
      </c>
      <c r="B63" s="7">
        <v>16</v>
      </c>
      <c r="C63" s="7"/>
      <c r="D63" s="7">
        <v>16</v>
      </c>
      <c r="I63" s="16" t="s">
        <v>165</v>
      </c>
      <c r="J63" s="16" t="s">
        <v>104</v>
      </c>
    </row>
    <row r="64" spans="1:10" x14ac:dyDescent="0.25">
      <c r="A64" s="6" t="s">
        <v>349</v>
      </c>
      <c r="B64" s="7">
        <v>1</v>
      </c>
      <c r="C64" s="7"/>
      <c r="D64" s="7">
        <v>1</v>
      </c>
      <c r="I64" s="16" t="s">
        <v>166</v>
      </c>
      <c r="J64" s="16" t="s">
        <v>104</v>
      </c>
    </row>
    <row r="65" spans="1:10" x14ac:dyDescent="0.25">
      <c r="A65" s="6" t="s">
        <v>350</v>
      </c>
      <c r="B65" s="7">
        <v>13</v>
      </c>
      <c r="C65" s="7"/>
      <c r="D65" s="7">
        <v>13</v>
      </c>
      <c r="I65" s="16" t="s">
        <v>167</v>
      </c>
      <c r="J65" s="16" t="s">
        <v>104</v>
      </c>
    </row>
    <row r="66" spans="1:10" x14ac:dyDescent="0.25">
      <c r="A66" s="6" t="s">
        <v>351</v>
      </c>
      <c r="B66" s="7">
        <v>1</v>
      </c>
      <c r="C66" s="7"/>
      <c r="D66" s="7">
        <v>1</v>
      </c>
      <c r="I66" s="16" t="s">
        <v>168</v>
      </c>
      <c r="J66" s="16" t="s">
        <v>104</v>
      </c>
    </row>
    <row r="67" spans="1:10" x14ac:dyDescent="0.25">
      <c r="A67" s="6" t="s">
        <v>352</v>
      </c>
      <c r="B67" s="7">
        <v>7</v>
      </c>
      <c r="C67" s="7"/>
      <c r="D67" s="7">
        <v>7</v>
      </c>
      <c r="I67" s="16" t="s">
        <v>169</v>
      </c>
      <c r="J67" s="16" t="s">
        <v>104</v>
      </c>
    </row>
    <row r="68" spans="1:10" x14ac:dyDescent="0.25">
      <c r="A68" s="6" t="s">
        <v>385</v>
      </c>
      <c r="B68" s="7">
        <v>7</v>
      </c>
      <c r="C68" s="7"/>
      <c r="D68" s="7">
        <v>7</v>
      </c>
      <c r="I68" s="16" t="s">
        <v>170</v>
      </c>
      <c r="J68" s="16" t="s">
        <v>104</v>
      </c>
    </row>
    <row r="69" spans="1:10" x14ac:dyDescent="0.25">
      <c r="A69" s="6" t="s">
        <v>393</v>
      </c>
      <c r="B69" s="7">
        <v>1</v>
      </c>
      <c r="C69" s="7"/>
      <c r="D69" s="7">
        <v>1</v>
      </c>
      <c r="I69" s="16" t="s">
        <v>171</v>
      </c>
      <c r="J69" s="16" t="s">
        <v>104</v>
      </c>
    </row>
    <row r="70" spans="1:10" x14ac:dyDescent="0.25">
      <c r="A70" s="6" t="s">
        <v>397</v>
      </c>
      <c r="B70" s="7">
        <v>3</v>
      </c>
      <c r="C70" s="7"/>
      <c r="D70" s="7">
        <v>3</v>
      </c>
      <c r="I70" s="16" t="s">
        <v>172</v>
      </c>
      <c r="J70" s="16" t="s">
        <v>104</v>
      </c>
    </row>
    <row r="71" spans="1:10" x14ac:dyDescent="0.25">
      <c r="A71" s="6" t="s">
        <v>414</v>
      </c>
      <c r="B71" s="7">
        <v>2</v>
      </c>
      <c r="C71" s="7"/>
      <c r="D71" s="7">
        <v>2</v>
      </c>
      <c r="I71" s="16" t="s">
        <v>173</v>
      </c>
      <c r="J71" s="16" t="s">
        <v>104</v>
      </c>
    </row>
    <row r="72" spans="1:10" x14ac:dyDescent="0.25">
      <c r="A72" s="6" t="s">
        <v>15</v>
      </c>
      <c r="B72" s="7">
        <v>205</v>
      </c>
      <c r="C72" s="7"/>
      <c r="D72" s="7">
        <v>205</v>
      </c>
      <c r="I72" s="16" t="s">
        <v>174</v>
      </c>
      <c r="J72" s="16" t="s">
        <v>104</v>
      </c>
    </row>
    <row r="73" spans="1:10" x14ac:dyDescent="0.25">
      <c r="A73" s="6" t="s">
        <v>58</v>
      </c>
      <c r="B73" s="7">
        <v>27</v>
      </c>
      <c r="C73" s="7"/>
      <c r="D73" s="7">
        <v>27</v>
      </c>
      <c r="I73" s="16" t="s">
        <v>175</v>
      </c>
      <c r="J73" s="16" t="s">
        <v>104</v>
      </c>
    </row>
    <row r="74" spans="1:10" x14ac:dyDescent="0.25">
      <c r="A74" s="6" t="s">
        <v>16</v>
      </c>
      <c r="B74" s="7">
        <v>25</v>
      </c>
      <c r="C74" s="7"/>
      <c r="D74" s="7">
        <v>25</v>
      </c>
      <c r="I74" s="16" t="s">
        <v>176</v>
      </c>
      <c r="J74" s="16" t="s">
        <v>104</v>
      </c>
    </row>
    <row r="75" spans="1:10" x14ac:dyDescent="0.25">
      <c r="A75" s="6" t="s">
        <v>425</v>
      </c>
      <c r="B75" s="7">
        <v>1</v>
      </c>
      <c r="C75" s="7"/>
      <c r="D75" s="7">
        <v>1</v>
      </c>
      <c r="I75" s="16" t="s">
        <v>177</v>
      </c>
      <c r="J75" s="16" t="s">
        <v>104</v>
      </c>
    </row>
    <row r="76" spans="1:10" x14ac:dyDescent="0.25">
      <c r="A76" s="6" t="s">
        <v>233</v>
      </c>
      <c r="B76" s="7">
        <v>1</v>
      </c>
      <c r="C76" s="7"/>
      <c r="D76" s="7">
        <v>1</v>
      </c>
      <c r="I76" s="16" t="s">
        <v>178</v>
      </c>
      <c r="J76" s="16" t="s">
        <v>104</v>
      </c>
    </row>
    <row r="77" spans="1:10" x14ac:dyDescent="0.25">
      <c r="A77" s="14" t="s">
        <v>97</v>
      </c>
      <c r="B77" s="24">
        <v>31</v>
      </c>
      <c r="C77" s="24"/>
      <c r="D77" s="24">
        <v>31</v>
      </c>
      <c r="I77" s="16" t="s">
        <v>179</v>
      </c>
      <c r="J77" s="16" t="s">
        <v>104</v>
      </c>
    </row>
    <row r="78" spans="1:10" x14ac:dyDescent="0.25">
      <c r="A78" s="6" t="s">
        <v>17</v>
      </c>
      <c r="B78" s="7">
        <v>26</v>
      </c>
      <c r="C78" s="7"/>
      <c r="D78" s="7">
        <v>26</v>
      </c>
      <c r="I78" s="16" t="s">
        <v>180</v>
      </c>
      <c r="J78" s="16" t="s">
        <v>104</v>
      </c>
    </row>
    <row r="79" spans="1:10" x14ac:dyDescent="0.25">
      <c r="A79" s="6" t="s">
        <v>404</v>
      </c>
      <c r="B79" s="7">
        <v>4</v>
      </c>
      <c r="C79" s="7"/>
      <c r="D79" s="7">
        <v>4</v>
      </c>
      <c r="I79" s="16" t="s">
        <v>181</v>
      </c>
      <c r="J79" s="16" t="s">
        <v>104</v>
      </c>
    </row>
    <row r="80" spans="1:10" x14ac:dyDescent="0.25">
      <c r="A80" s="6" t="s">
        <v>353</v>
      </c>
      <c r="B80" s="7">
        <v>21</v>
      </c>
      <c r="C80" s="7"/>
      <c r="D80" s="7">
        <v>21</v>
      </c>
      <c r="I80" s="16" t="s">
        <v>182</v>
      </c>
      <c r="J80" s="16" t="s">
        <v>104</v>
      </c>
    </row>
    <row r="81" spans="1:10" x14ac:dyDescent="0.25">
      <c r="A81" s="6" t="s">
        <v>333</v>
      </c>
      <c r="B81" s="7">
        <v>21</v>
      </c>
      <c r="C81" s="7"/>
      <c r="D81" s="7">
        <v>21</v>
      </c>
      <c r="I81" s="16" t="s">
        <v>183</v>
      </c>
      <c r="J81" s="16" t="s">
        <v>104</v>
      </c>
    </row>
    <row r="82" spans="1:10" x14ac:dyDescent="0.25">
      <c r="A82" s="6" t="s">
        <v>334</v>
      </c>
      <c r="B82" s="7">
        <v>7</v>
      </c>
      <c r="C82" s="7"/>
      <c r="D82" s="7">
        <v>7</v>
      </c>
      <c r="I82" s="16" t="s">
        <v>184</v>
      </c>
      <c r="J82" s="16" t="s">
        <v>104</v>
      </c>
    </row>
    <row r="83" spans="1:10" x14ac:dyDescent="0.25">
      <c r="A83" s="6" t="s">
        <v>354</v>
      </c>
      <c r="B83" s="7">
        <v>20</v>
      </c>
      <c r="C83" s="7"/>
      <c r="D83" s="7">
        <v>20</v>
      </c>
      <c r="I83" s="16" t="s">
        <v>185</v>
      </c>
      <c r="J83" s="16" t="s">
        <v>104</v>
      </c>
    </row>
    <row r="84" spans="1:10" x14ac:dyDescent="0.25">
      <c r="A84" s="6" t="s">
        <v>355</v>
      </c>
      <c r="B84" s="7">
        <v>1</v>
      </c>
      <c r="C84" s="7"/>
      <c r="D84" s="7">
        <v>1</v>
      </c>
      <c r="I84" s="16" t="s">
        <v>186</v>
      </c>
      <c r="J84" s="16" t="s">
        <v>104</v>
      </c>
    </row>
    <row r="85" spans="1:10" x14ac:dyDescent="0.25">
      <c r="A85" s="6" t="s">
        <v>356</v>
      </c>
      <c r="B85" s="7">
        <v>1</v>
      </c>
      <c r="C85" s="7"/>
      <c r="D85" s="7">
        <v>1</v>
      </c>
      <c r="I85" s="16" t="s">
        <v>187</v>
      </c>
      <c r="J85" s="16" t="s">
        <v>104</v>
      </c>
    </row>
    <row r="86" spans="1:10" x14ac:dyDescent="0.25">
      <c r="A86" s="6" t="s">
        <v>357</v>
      </c>
      <c r="B86" s="7">
        <v>10</v>
      </c>
      <c r="C86" s="7"/>
      <c r="D86" s="7">
        <v>10</v>
      </c>
      <c r="I86" s="16" t="s">
        <v>188</v>
      </c>
      <c r="J86" s="16" t="s">
        <v>104</v>
      </c>
    </row>
    <row r="87" spans="1:10" x14ac:dyDescent="0.25">
      <c r="A87" s="6" t="s">
        <v>380</v>
      </c>
      <c r="B87" s="7">
        <v>2</v>
      </c>
      <c r="C87" s="7"/>
      <c r="D87" s="7">
        <v>2</v>
      </c>
      <c r="I87" s="16" t="s">
        <v>189</v>
      </c>
      <c r="J87" s="16" t="s">
        <v>104</v>
      </c>
    </row>
    <row r="88" spans="1:10" x14ac:dyDescent="0.25">
      <c r="A88" s="6" t="s">
        <v>221</v>
      </c>
      <c r="B88" s="7">
        <v>1</v>
      </c>
      <c r="C88" s="7"/>
      <c r="D88" s="7">
        <v>1</v>
      </c>
      <c r="I88" s="16" t="s">
        <v>190</v>
      </c>
      <c r="J88" s="16" t="s">
        <v>104</v>
      </c>
    </row>
    <row r="89" spans="1:10" x14ac:dyDescent="0.25">
      <c r="A89" s="6" t="s">
        <v>399</v>
      </c>
      <c r="B89" s="7">
        <v>1</v>
      </c>
      <c r="C89" s="7"/>
      <c r="D89" s="7">
        <v>1</v>
      </c>
      <c r="I89" s="16" t="s">
        <v>191</v>
      </c>
      <c r="J89" s="16" t="s">
        <v>104</v>
      </c>
    </row>
    <row r="90" spans="1:10" x14ac:dyDescent="0.25">
      <c r="A90" s="6" t="s">
        <v>406</v>
      </c>
      <c r="B90" s="7">
        <v>1</v>
      </c>
      <c r="C90" s="7"/>
      <c r="D90" s="7">
        <v>1</v>
      </c>
      <c r="I90" s="16" t="s">
        <v>192</v>
      </c>
      <c r="J90" s="16" t="s">
        <v>104</v>
      </c>
    </row>
    <row r="91" spans="1:10" x14ac:dyDescent="0.25">
      <c r="A91" s="6" t="s">
        <v>407</v>
      </c>
      <c r="B91" s="7">
        <v>1</v>
      </c>
      <c r="C91" s="7"/>
      <c r="D91" s="7">
        <v>1</v>
      </c>
      <c r="I91" s="16" t="s">
        <v>193</v>
      </c>
      <c r="J91" s="16" t="s">
        <v>104</v>
      </c>
    </row>
    <row r="92" spans="1:10" x14ac:dyDescent="0.25">
      <c r="A92" s="6" t="s">
        <v>326</v>
      </c>
      <c r="B92" s="7">
        <v>2</v>
      </c>
      <c r="C92" s="7"/>
      <c r="D92" s="7">
        <v>2</v>
      </c>
      <c r="I92" s="16" t="s">
        <v>194</v>
      </c>
      <c r="J92" s="16" t="s">
        <v>104</v>
      </c>
    </row>
    <row r="93" spans="1:10" x14ac:dyDescent="0.25">
      <c r="A93" s="14" t="s">
        <v>426</v>
      </c>
      <c r="B93" s="24">
        <v>1</v>
      </c>
      <c r="C93" s="24"/>
      <c r="D93" s="24">
        <v>1</v>
      </c>
      <c r="I93" s="16" t="s">
        <v>195</v>
      </c>
      <c r="J93" s="16" t="s">
        <v>104</v>
      </c>
    </row>
    <row r="94" spans="1:10" x14ac:dyDescent="0.25">
      <c r="A94" s="6" t="s">
        <v>358</v>
      </c>
      <c r="B94" s="7">
        <v>223</v>
      </c>
      <c r="C94" s="7">
        <v>26</v>
      </c>
      <c r="D94" s="7">
        <v>249</v>
      </c>
      <c r="I94" s="16" t="s">
        <v>196</v>
      </c>
      <c r="J94" s="16" t="s">
        <v>104</v>
      </c>
    </row>
    <row r="95" spans="1:10" x14ac:dyDescent="0.25">
      <c r="A95" s="6" t="s">
        <v>359</v>
      </c>
      <c r="B95" s="7">
        <v>18</v>
      </c>
      <c r="C95" s="7">
        <v>1</v>
      </c>
      <c r="D95" s="7">
        <v>19</v>
      </c>
      <c r="I95" s="16" t="s">
        <v>197</v>
      </c>
      <c r="J95" s="16" t="s">
        <v>104</v>
      </c>
    </row>
    <row r="96" spans="1:10" x14ac:dyDescent="0.25">
      <c r="A96" s="6" t="s">
        <v>394</v>
      </c>
      <c r="B96" s="7">
        <v>1</v>
      </c>
      <c r="C96" s="7"/>
      <c r="D96" s="7">
        <v>1</v>
      </c>
      <c r="I96" s="16" t="s">
        <v>198</v>
      </c>
      <c r="J96" s="16" t="s">
        <v>104</v>
      </c>
    </row>
    <row r="97" spans="1:10" x14ac:dyDescent="0.25">
      <c r="A97" s="6" t="s">
        <v>381</v>
      </c>
      <c r="B97" s="7">
        <v>10</v>
      </c>
      <c r="C97" s="7"/>
      <c r="D97" s="7">
        <v>10</v>
      </c>
      <c r="I97" s="16" t="s">
        <v>199</v>
      </c>
      <c r="J97" s="16" t="s">
        <v>104</v>
      </c>
    </row>
    <row r="98" spans="1:10" x14ac:dyDescent="0.25">
      <c r="A98" s="6" t="s">
        <v>360</v>
      </c>
      <c r="B98" s="7">
        <v>29</v>
      </c>
      <c r="C98" s="7"/>
      <c r="D98" s="7">
        <v>29</v>
      </c>
      <c r="I98" s="16" t="s">
        <v>200</v>
      </c>
      <c r="J98" s="16" t="s">
        <v>104</v>
      </c>
    </row>
    <row r="99" spans="1:10" x14ac:dyDescent="0.25">
      <c r="A99" s="6" t="s">
        <v>361</v>
      </c>
      <c r="B99" s="7">
        <v>30</v>
      </c>
      <c r="C99" s="7">
        <v>1</v>
      </c>
      <c r="D99" s="7">
        <v>31</v>
      </c>
      <c r="I99" s="16" t="s">
        <v>201</v>
      </c>
      <c r="J99" s="16" t="s">
        <v>104</v>
      </c>
    </row>
    <row r="100" spans="1:10" x14ac:dyDescent="0.25">
      <c r="A100" s="6" t="s">
        <v>330</v>
      </c>
      <c r="B100" s="7">
        <v>4</v>
      </c>
      <c r="C100" s="7">
        <v>19</v>
      </c>
      <c r="D100" s="7">
        <v>23</v>
      </c>
      <c r="I100" s="16" t="s">
        <v>99</v>
      </c>
      <c r="J100" s="16" t="s">
        <v>104</v>
      </c>
    </row>
    <row r="101" spans="1:10" x14ac:dyDescent="0.25">
      <c r="A101" s="6" t="s">
        <v>331</v>
      </c>
      <c r="B101" s="7">
        <v>25</v>
      </c>
      <c r="C101" s="7">
        <v>2</v>
      </c>
      <c r="D101" s="7">
        <v>27</v>
      </c>
      <c r="I101" s="16" t="s">
        <v>202</v>
      </c>
      <c r="J101" s="16" t="s">
        <v>104</v>
      </c>
    </row>
    <row r="102" spans="1:10" x14ac:dyDescent="0.25">
      <c r="A102" s="6" t="s">
        <v>362</v>
      </c>
      <c r="B102" s="7">
        <v>18</v>
      </c>
      <c r="C102" s="7">
        <v>3</v>
      </c>
      <c r="D102" s="7">
        <v>21</v>
      </c>
      <c r="I102" s="16" t="s">
        <v>203</v>
      </c>
      <c r="J102" s="16" t="s">
        <v>104</v>
      </c>
    </row>
    <row r="103" spans="1:10" x14ac:dyDescent="0.25">
      <c r="A103" s="6" t="s">
        <v>363</v>
      </c>
      <c r="B103" s="7">
        <v>29</v>
      </c>
      <c r="C103" s="7"/>
      <c r="D103" s="7">
        <v>29</v>
      </c>
      <c r="I103" s="16" t="s">
        <v>204</v>
      </c>
      <c r="J103" s="16" t="s">
        <v>104</v>
      </c>
    </row>
    <row r="104" spans="1:10" x14ac:dyDescent="0.25">
      <c r="A104" s="6" t="s">
        <v>389</v>
      </c>
      <c r="B104" s="7">
        <v>1</v>
      </c>
      <c r="C104" s="7"/>
      <c r="D104" s="7">
        <v>1</v>
      </c>
      <c r="I104" s="16" t="s">
        <v>205</v>
      </c>
      <c r="J104" s="16" t="s">
        <v>104</v>
      </c>
    </row>
    <row r="105" spans="1:10" x14ac:dyDescent="0.25">
      <c r="A105" s="14" t="s">
        <v>364</v>
      </c>
      <c r="B105" s="24">
        <v>26</v>
      </c>
      <c r="C105" s="24"/>
      <c r="D105" s="24">
        <v>26</v>
      </c>
      <c r="I105" s="16" t="s">
        <v>206</v>
      </c>
      <c r="J105" s="16" t="s">
        <v>104</v>
      </c>
    </row>
    <row r="106" spans="1:10" x14ac:dyDescent="0.25">
      <c r="A106" s="6" t="s">
        <v>395</v>
      </c>
      <c r="B106" s="7">
        <v>1</v>
      </c>
      <c r="C106" s="7"/>
      <c r="D106" s="7">
        <v>1</v>
      </c>
      <c r="I106" s="31" t="s">
        <v>207</v>
      </c>
      <c r="J106" s="16" t="s">
        <v>104</v>
      </c>
    </row>
    <row r="107" spans="1:10" x14ac:dyDescent="0.25">
      <c r="A107" s="6" t="s">
        <v>365</v>
      </c>
      <c r="B107" s="7">
        <v>16</v>
      </c>
      <c r="C107" s="7"/>
      <c r="D107" s="7">
        <v>16</v>
      </c>
      <c r="I107" s="31" t="s">
        <v>208</v>
      </c>
      <c r="J107" s="16" t="s">
        <v>104</v>
      </c>
    </row>
    <row r="108" spans="1:10" x14ac:dyDescent="0.25">
      <c r="A108" s="6" t="s">
        <v>386</v>
      </c>
      <c r="B108" s="7">
        <v>1</v>
      </c>
      <c r="C108" s="7"/>
      <c r="D108" s="7">
        <v>1</v>
      </c>
      <c r="I108" s="16" t="s">
        <v>209</v>
      </c>
      <c r="J108" s="16" t="s">
        <v>104</v>
      </c>
    </row>
    <row r="109" spans="1:10" x14ac:dyDescent="0.25">
      <c r="A109" s="6" t="s">
        <v>390</v>
      </c>
      <c r="B109" s="7">
        <v>1</v>
      </c>
      <c r="C109" s="7"/>
      <c r="D109" s="7">
        <v>1</v>
      </c>
      <c r="I109" s="16" t="s">
        <v>143</v>
      </c>
      <c r="J109" s="16" t="s">
        <v>210</v>
      </c>
    </row>
    <row r="110" spans="1:10" x14ac:dyDescent="0.25">
      <c r="A110" s="6" t="s">
        <v>411</v>
      </c>
      <c r="B110" s="7">
        <v>10</v>
      </c>
      <c r="C110" s="7"/>
      <c r="D110" s="7">
        <v>10</v>
      </c>
      <c r="I110" s="16" t="s">
        <v>211</v>
      </c>
      <c r="J110" s="16" t="s">
        <v>210</v>
      </c>
    </row>
    <row r="111" spans="1:10" x14ac:dyDescent="0.25">
      <c r="A111" s="6" t="s">
        <v>409</v>
      </c>
      <c r="B111" s="7">
        <v>3</v>
      </c>
      <c r="C111" s="7"/>
      <c r="D111" s="7">
        <v>3</v>
      </c>
      <c r="I111" s="16" t="s">
        <v>212</v>
      </c>
      <c r="J111" s="16" t="s">
        <v>210</v>
      </c>
    </row>
    <row r="112" spans="1:10" x14ac:dyDescent="0.25">
      <c r="A112" s="6" t="s">
        <v>18</v>
      </c>
      <c r="B112" s="7">
        <v>230</v>
      </c>
      <c r="C112" s="7"/>
      <c r="D112" s="7">
        <v>230</v>
      </c>
      <c r="I112" s="16" t="s">
        <v>213</v>
      </c>
      <c r="J112" s="16" t="s">
        <v>210</v>
      </c>
    </row>
    <row r="113" spans="1:10" x14ac:dyDescent="0.25">
      <c r="A113" s="6" t="s">
        <v>100</v>
      </c>
      <c r="B113" s="7">
        <v>30</v>
      </c>
      <c r="C113" s="7"/>
      <c r="D113" s="7">
        <v>30</v>
      </c>
      <c r="I113" s="16" t="s">
        <v>214</v>
      </c>
      <c r="J113" s="16" t="s">
        <v>210</v>
      </c>
    </row>
    <row r="114" spans="1:10" x14ac:dyDescent="0.25">
      <c r="A114" s="6" t="s">
        <v>79</v>
      </c>
      <c r="B114" s="7">
        <v>13</v>
      </c>
      <c r="C114" s="7"/>
      <c r="D114" s="7">
        <v>13</v>
      </c>
      <c r="I114" s="16" t="s">
        <v>215</v>
      </c>
      <c r="J114" s="16" t="s">
        <v>210</v>
      </c>
    </row>
    <row r="115" spans="1:10" x14ac:dyDescent="0.25">
      <c r="A115" s="6" t="s">
        <v>63</v>
      </c>
      <c r="B115" s="7">
        <v>27</v>
      </c>
      <c r="C115" s="7"/>
      <c r="D115" s="7">
        <v>27</v>
      </c>
      <c r="I115" s="16" t="s">
        <v>216</v>
      </c>
      <c r="J115" s="16" t="s">
        <v>210</v>
      </c>
    </row>
    <row r="116" spans="1:10" x14ac:dyDescent="0.25">
      <c r="A116" s="6" t="s">
        <v>60</v>
      </c>
      <c r="B116" s="7">
        <v>13</v>
      </c>
      <c r="C116" s="7"/>
      <c r="D116" s="7">
        <v>13</v>
      </c>
      <c r="I116" s="16" t="s">
        <v>217</v>
      </c>
      <c r="J116" s="16" t="s">
        <v>210</v>
      </c>
    </row>
    <row r="117" spans="1:10" x14ac:dyDescent="0.25">
      <c r="A117" s="6" t="s">
        <v>59</v>
      </c>
      <c r="B117" s="7">
        <v>26</v>
      </c>
      <c r="C117" s="7"/>
      <c r="D117" s="7">
        <v>26</v>
      </c>
      <c r="I117" s="16" t="s">
        <v>218</v>
      </c>
      <c r="J117" s="16" t="s">
        <v>210</v>
      </c>
    </row>
    <row r="118" spans="1:10" x14ac:dyDescent="0.25">
      <c r="A118" s="14" t="s">
        <v>337</v>
      </c>
      <c r="B118" s="24">
        <v>21</v>
      </c>
      <c r="C118" s="24"/>
      <c r="D118" s="24">
        <v>21</v>
      </c>
      <c r="I118" s="16" t="s">
        <v>219</v>
      </c>
      <c r="J118" s="16" t="s">
        <v>210</v>
      </c>
    </row>
    <row r="119" spans="1:10" x14ac:dyDescent="0.25">
      <c r="A119" s="6" t="s">
        <v>366</v>
      </c>
      <c r="B119" s="7">
        <v>15</v>
      </c>
      <c r="C119" s="7"/>
      <c r="D119" s="7">
        <v>15</v>
      </c>
      <c r="I119" s="16" t="s">
        <v>182</v>
      </c>
      <c r="J119" s="16" t="s">
        <v>210</v>
      </c>
    </row>
    <row r="120" spans="1:10" x14ac:dyDescent="0.25">
      <c r="A120" s="6" t="s">
        <v>367</v>
      </c>
      <c r="B120" s="7">
        <v>27</v>
      </c>
      <c r="C120" s="7"/>
      <c r="D120" s="7">
        <v>27</v>
      </c>
      <c r="I120" s="16" t="s">
        <v>220</v>
      </c>
      <c r="J120" s="16" t="s">
        <v>210</v>
      </c>
    </row>
    <row r="121" spans="1:10" x14ac:dyDescent="0.25">
      <c r="A121" s="6" t="s">
        <v>368</v>
      </c>
      <c r="B121" s="7">
        <v>29</v>
      </c>
      <c r="C121" s="7"/>
      <c r="D121" s="7">
        <v>29</v>
      </c>
      <c r="I121" s="16" t="s">
        <v>221</v>
      </c>
      <c r="J121" s="16" t="s">
        <v>210</v>
      </c>
    </row>
    <row r="122" spans="1:10" x14ac:dyDescent="0.25">
      <c r="A122" s="6" t="s">
        <v>382</v>
      </c>
      <c r="B122" s="7">
        <v>13</v>
      </c>
      <c r="C122" s="7"/>
      <c r="D122" s="7">
        <v>13</v>
      </c>
      <c r="I122" s="16" t="s">
        <v>184</v>
      </c>
      <c r="J122" s="16" t="s">
        <v>210</v>
      </c>
    </row>
    <row r="123" spans="1:10" x14ac:dyDescent="0.25">
      <c r="A123" s="6" t="s">
        <v>402</v>
      </c>
      <c r="B123" s="7">
        <v>1</v>
      </c>
      <c r="C123" s="7"/>
      <c r="D123" s="7">
        <v>1</v>
      </c>
      <c r="I123" s="16" t="s">
        <v>222</v>
      </c>
      <c r="J123" s="16" t="s">
        <v>210</v>
      </c>
    </row>
    <row r="124" spans="1:10" x14ac:dyDescent="0.25">
      <c r="A124" s="6" t="s">
        <v>403</v>
      </c>
      <c r="B124" s="7">
        <v>14</v>
      </c>
      <c r="C124" s="7"/>
      <c r="D124" s="7">
        <v>14</v>
      </c>
      <c r="I124" s="16" t="s">
        <v>223</v>
      </c>
      <c r="J124" s="16" t="s">
        <v>210</v>
      </c>
    </row>
    <row r="125" spans="1:10" x14ac:dyDescent="0.25">
      <c r="A125" s="6" t="s">
        <v>412</v>
      </c>
      <c r="B125" s="7">
        <v>1</v>
      </c>
      <c r="C125" s="7"/>
      <c r="D125" s="7">
        <v>1</v>
      </c>
      <c r="I125" s="16" t="s">
        <v>224</v>
      </c>
      <c r="J125" s="16" t="s">
        <v>210</v>
      </c>
    </row>
    <row r="126" spans="1:10" x14ac:dyDescent="0.25">
      <c r="A126" s="6" t="s">
        <v>369</v>
      </c>
      <c r="B126" s="7">
        <v>226</v>
      </c>
      <c r="C126" s="7"/>
      <c r="D126" s="7">
        <v>226</v>
      </c>
      <c r="I126" s="16" t="s">
        <v>225</v>
      </c>
      <c r="J126" s="16" t="s">
        <v>210</v>
      </c>
    </row>
    <row r="127" spans="1:10" x14ac:dyDescent="0.25">
      <c r="A127" s="6" t="s">
        <v>370</v>
      </c>
      <c r="B127" s="7">
        <v>1</v>
      </c>
      <c r="C127" s="7"/>
      <c r="D127" s="7">
        <v>1</v>
      </c>
      <c r="I127" s="16" t="s">
        <v>187</v>
      </c>
      <c r="J127" s="16" t="s">
        <v>210</v>
      </c>
    </row>
    <row r="128" spans="1:10" x14ac:dyDescent="0.25">
      <c r="A128" s="6" t="s">
        <v>84</v>
      </c>
      <c r="B128" s="7">
        <v>27</v>
      </c>
      <c r="C128" s="7"/>
      <c r="D128" s="7">
        <v>27</v>
      </c>
      <c r="I128" s="16" t="s">
        <v>226</v>
      </c>
      <c r="J128" s="16" t="s">
        <v>210</v>
      </c>
    </row>
    <row r="129" spans="1:10" x14ac:dyDescent="0.25">
      <c r="A129" s="6" t="s">
        <v>74</v>
      </c>
      <c r="B129" s="7">
        <v>20</v>
      </c>
      <c r="C129" s="7"/>
      <c r="D129" s="7">
        <v>20</v>
      </c>
      <c r="I129" s="16" t="s">
        <v>227</v>
      </c>
      <c r="J129" s="16" t="s">
        <v>210</v>
      </c>
    </row>
    <row r="130" spans="1:10" x14ac:dyDescent="0.25">
      <c r="A130" s="6" t="s">
        <v>66</v>
      </c>
      <c r="B130" s="7">
        <v>22</v>
      </c>
      <c r="C130" s="7"/>
      <c r="D130" s="7">
        <v>22</v>
      </c>
      <c r="I130" s="16" t="s">
        <v>228</v>
      </c>
      <c r="J130" s="16" t="s">
        <v>210</v>
      </c>
    </row>
    <row r="131" spans="1:10" x14ac:dyDescent="0.25">
      <c r="A131" s="6" t="s">
        <v>64</v>
      </c>
      <c r="B131" s="7">
        <v>26</v>
      </c>
      <c r="C131" s="7"/>
      <c r="D131" s="7">
        <v>26</v>
      </c>
      <c r="I131" s="16" t="s">
        <v>229</v>
      </c>
      <c r="J131" s="16" t="s">
        <v>210</v>
      </c>
    </row>
    <row r="132" spans="1:10" x14ac:dyDescent="0.25">
      <c r="A132" s="6" t="s">
        <v>65</v>
      </c>
      <c r="B132" s="7">
        <v>17</v>
      </c>
      <c r="C132" s="7"/>
      <c r="D132" s="7">
        <v>17</v>
      </c>
      <c r="I132" s="16" t="s">
        <v>230</v>
      </c>
      <c r="J132" s="16" t="s">
        <v>210</v>
      </c>
    </row>
    <row r="133" spans="1:10" x14ac:dyDescent="0.25">
      <c r="A133" s="6" t="s">
        <v>102</v>
      </c>
      <c r="B133" s="7">
        <v>16</v>
      </c>
      <c r="C133" s="7"/>
      <c r="D133" s="7">
        <v>16</v>
      </c>
      <c r="I133" s="16" t="s">
        <v>231</v>
      </c>
      <c r="J133" s="16" t="s">
        <v>210</v>
      </c>
    </row>
    <row r="134" spans="1:10" x14ac:dyDescent="0.25">
      <c r="A134" s="6" t="s">
        <v>371</v>
      </c>
      <c r="B134" s="7">
        <v>2</v>
      </c>
      <c r="C134" s="7"/>
      <c r="D134" s="7">
        <v>2</v>
      </c>
      <c r="I134" s="16" t="s">
        <v>232</v>
      </c>
      <c r="J134" s="16" t="s">
        <v>210</v>
      </c>
    </row>
    <row r="135" spans="1:10" x14ac:dyDescent="0.25">
      <c r="A135" s="6" t="s">
        <v>92</v>
      </c>
      <c r="B135" s="7">
        <v>19</v>
      </c>
      <c r="C135" s="7"/>
      <c r="D135" s="7">
        <v>19</v>
      </c>
      <c r="I135" s="16" t="s">
        <v>233</v>
      </c>
      <c r="J135" s="16" t="s">
        <v>210</v>
      </c>
    </row>
    <row r="136" spans="1:10" x14ac:dyDescent="0.25">
      <c r="A136" s="6" t="s">
        <v>75</v>
      </c>
      <c r="B136" s="7">
        <v>10</v>
      </c>
      <c r="C136" s="7"/>
      <c r="D136" s="7">
        <v>10</v>
      </c>
      <c r="I136" s="16" t="s">
        <v>234</v>
      </c>
      <c r="J136" s="16" t="s">
        <v>210</v>
      </c>
    </row>
    <row r="137" spans="1:10" x14ac:dyDescent="0.25">
      <c r="A137" s="6" t="s">
        <v>101</v>
      </c>
      <c r="B137" s="7">
        <v>25</v>
      </c>
      <c r="C137" s="7"/>
      <c r="D137" s="7">
        <v>25</v>
      </c>
      <c r="I137" s="16" t="s">
        <v>235</v>
      </c>
      <c r="J137" s="16" t="s">
        <v>210</v>
      </c>
    </row>
    <row r="138" spans="1:10" x14ac:dyDescent="0.25">
      <c r="A138" t="s">
        <v>68</v>
      </c>
      <c r="B138">
        <v>23</v>
      </c>
      <c r="D138">
        <v>23</v>
      </c>
      <c r="I138" s="16" t="s">
        <v>236</v>
      </c>
      <c r="J138" s="16" t="s">
        <v>210</v>
      </c>
    </row>
    <row r="139" spans="1:10" x14ac:dyDescent="0.25">
      <c r="A139" t="s">
        <v>332</v>
      </c>
      <c r="B139">
        <v>13</v>
      </c>
      <c r="D139">
        <v>13</v>
      </c>
      <c r="I139" s="16" t="s">
        <v>237</v>
      </c>
      <c r="J139" s="16" t="s">
        <v>210</v>
      </c>
    </row>
    <row r="140" spans="1:10" x14ac:dyDescent="0.25">
      <c r="A140" t="s">
        <v>387</v>
      </c>
      <c r="B140">
        <v>1</v>
      </c>
      <c r="D140">
        <v>1</v>
      </c>
      <c r="I140" s="16" t="s">
        <v>238</v>
      </c>
      <c r="J140" s="16" t="s">
        <v>210</v>
      </c>
    </row>
    <row r="141" spans="1:10" x14ac:dyDescent="0.25">
      <c r="A141" t="s">
        <v>391</v>
      </c>
      <c r="B141">
        <v>4</v>
      </c>
      <c r="D141">
        <v>4</v>
      </c>
      <c r="I141" s="16" t="s">
        <v>239</v>
      </c>
      <c r="J141" s="16" t="s">
        <v>210</v>
      </c>
    </row>
    <row r="142" spans="1:10" x14ac:dyDescent="0.25">
      <c r="A142" t="s">
        <v>372</v>
      </c>
      <c r="B142">
        <v>219</v>
      </c>
      <c r="C142">
        <v>1</v>
      </c>
      <c r="D142">
        <v>220</v>
      </c>
      <c r="I142" s="16" t="s">
        <v>240</v>
      </c>
      <c r="J142" s="16" t="s">
        <v>210</v>
      </c>
    </row>
    <row r="143" spans="1:10" x14ac:dyDescent="0.25">
      <c r="A143" t="s">
        <v>91</v>
      </c>
      <c r="B143">
        <v>22</v>
      </c>
      <c r="D143">
        <v>22</v>
      </c>
      <c r="I143" s="16" t="s">
        <v>241</v>
      </c>
      <c r="J143" s="16" t="s">
        <v>210</v>
      </c>
    </row>
    <row r="144" spans="1:10" x14ac:dyDescent="0.25">
      <c r="A144" t="s">
        <v>378</v>
      </c>
      <c r="B144">
        <v>2</v>
      </c>
      <c r="D144">
        <v>2</v>
      </c>
      <c r="I144" s="16" t="s">
        <v>242</v>
      </c>
      <c r="J144" s="16" t="s">
        <v>210</v>
      </c>
    </row>
    <row r="145" spans="1:10" x14ac:dyDescent="0.25">
      <c r="A145" t="s">
        <v>86</v>
      </c>
      <c r="B145">
        <v>28</v>
      </c>
      <c r="D145">
        <v>28</v>
      </c>
      <c r="I145" s="16" t="s">
        <v>243</v>
      </c>
      <c r="J145" s="16" t="s">
        <v>210</v>
      </c>
    </row>
    <row r="146" spans="1:10" x14ac:dyDescent="0.25">
      <c r="A146" t="s">
        <v>87</v>
      </c>
      <c r="B146">
        <v>24</v>
      </c>
      <c r="D146">
        <v>24</v>
      </c>
      <c r="I146" s="16" t="s">
        <v>244</v>
      </c>
      <c r="J146" s="16" t="s">
        <v>210</v>
      </c>
    </row>
    <row r="147" spans="1:10" x14ac:dyDescent="0.25">
      <c r="A147" t="s">
        <v>89</v>
      </c>
      <c r="B147">
        <v>20</v>
      </c>
      <c r="D147">
        <v>20</v>
      </c>
      <c r="I147" s="16" t="s">
        <v>245</v>
      </c>
      <c r="J147" s="16" t="s">
        <v>210</v>
      </c>
    </row>
    <row r="148" spans="1:10" x14ac:dyDescent="0.25">
      <c r="A148" t="s">
        <v>90</v>
      </c>
      <c r="B148">
        <v>27</v>
      </c>
      <c r="D148">
        <v>27</v>
      </c>
      <c r="I148" s="16" t="s">
        <v>246</v>
      </c>
      <c r="J148" s="16" t="s">
        <v>210</v>
      </c>
    </row>
    <row r="149" spans="1:10" x14ac:dyDescent="0.25">
      <c r="A149" t="s">
        <v>88</v>
      </c>
      <c r="B149">
        <v>29</v>
      </c>
      <c r="D149">
        <v>29</v>
      </c>
      <c r="I149" s="16" t="s">
        <v>247</v>
      </c>
      <c r="J149" s="16" t="s">
        <v>210</v>
      </c>
    </row>
    <row r="150" spans="1:10" x14ac:dyDescent="0.25">
      <c r="A150" t="s">
        <v>98</v>
      </c>
      <c r="B150">
        <v>17</v>
      </c>
      <c r="C150">
        <v>1</v>
      </c>
      <c r="D150">
        <v>18</v>
      </c>
      <c r="I150" s="16" t="s">
        <v>86</v>
      </c>
      <c r="J150" s="16" t="s">
        <v>210</v>
      </c>
    </row>
    <row r="151" spans="1:10" x14ac:dyDescent="0.25">
      <c r="A151" t="s">
        <v>383</v>
      </c>
      <c r="B151">
        <v>5</v>
      </c>
      <c r="D151">
        <v>5</v>
      </c>
      <c r="I151" s="16" t="s">
        <v>248</v>
      </c>
      <c r="J151" s="16" t="s">
        <v>210</v>
      </c>
    </row>
    <row r="152" spans="1:10" x14ac:dyDescent="0.25">
      <c r="A152" t="s">
        <v>392</v>
      </c>
      <c r="B152">
        <v>1</v>
      </c>
      <c r="D152">
        <v>1</v>
      </c>
      <c r="I152" s="16" t="s">
        <v>249</v>
      </c>
      <c r="J152" s="16" t="s">
        <v>210</v>
      </c>
    </row>
    <row r="153" spans="1:10" x14ac:dyDescent="0.25">
      <c r="A153" t="s">
        <v>373</v>
      </c>
      <c r="B153">
        <v>1</v>
      </c>
      <c r="D153">
        <v>1</v>
      </c>
      <c r="I153" s="16" t="s">
        <v>250</v>
      </c>
      <c r="J153" s="16" t="s">
        <v>210</v>
      </c>
    </row>
    <row r="154" spans="1:10" x14ac:dyDescent="0.25">
      <c r="A154" t="s">
        <v>374</v>
      </c>
      <c r="B154">
        <v>7</v>
      </c>
      <c r="D154">
        <v>7</v>
      </c>
      <c r="I154" s="16" t="s">
        <v>251</v>
      </c>
      <c r="J154" s="16" t="s">
        <v>210</v>
      </c>
    </row>
    <row r="155" spans="1:10" x14ac:dyDescent="0.25">
      <c r="A155" t="s">
        <v>253</v>
      </c>
      <c r="B155">
        <v>20</v>
      </c>
      <c r="D155">
        <v>20</v>
      </c>
      <c r="I155" s="16" t="s">
        <v>252</v>
      </c>
      <c r="J155" s="16" t="s">
        <v>210</v>
      </c>
    </row>
    <row r="156" spans="1:10" x14ac:dyDescent="0.25">
      <c r="A156" t="s">
        <v>416</v>
      </c>
      <c r="B156">
        <v>8</v>
      </c>
      <c r="D156">
        <v>8</v>
      </c>
      <c r="I156" s="16" t="s">
        <v>253</v>
      </c>
      <c r="J156" s="16" t="s">
        <v>210</v>
      </c>
    </row>
    <row r="157" spans="1:10" x14ac:dyDescent="0.25">
      <c r="A157" t="s">
        <v>401</v>
      </c>
      <c r="B157">
        <v>1</v>
      </c>
      <c r="D157">
        <v>1</v>
      </c>
      <c r="I157" s="16" t="s">
        <v>254</v>
      </c>
      <c r="J157" s="16" t="s">
        <v>210</v>
      </c>
    </row>
    <row r="158" spans="1:10" x14ac:dyDescent="0.25">
      <c r="A158" t="s">
        <v>417</v>
      </c>
      <c r="B158">
        <v>1</v>
      </c>
      <c r="D158">
        <v>1</v>
      </c>
      <c r="I158" s="16" t="s">
        <v>98</v>
      </c>
      <c r="J158" s="16" t="s">
        <v>210</v>
      </c>
    </row>
    <row r="159" spans="1:10" x14ac:dyDescent="0.25">
      <c r="A159" t="s">
        <v>415</v>
      </c>
      <c r="B159">
        <v>4</v>
      </c>
      <c r="D159">
        <v>4</v>
      </c>
      <c r="I159" s="16" t="s">
        <v>255</v>
      </c>
      <c r="J159" s="16" t="s">
        <v>210</v>
      </c>
    </row>
    <row r="160" spans="1:10" x14ac:dyDescent="0.25">
      <c r="A160" t="s">
        <v>418</v>
      </c>
      <c r="B160">
        <v>1</v>
      </c>
      <c r="D160">
        <v>1</v>
      </c>
      <c r="I160" s="16" t="s">
        <v>256</v>
      </c>
      <c r="J160" s="16" t="s">
        <v>210</v>
      </c>
    </row>
    <row r="161" spans="1:10" x14ac:dyDescent="0.25">
      <c r="A161" t="s">
        <v>420</v>
      </c>
      <c r="B161">
        <v>1</v>
      </c>
      <c r="D161">
        <v>1</v>
      </c>
      <c r="I161" s="16" t="s">
        <v>257</v>
      </c>
      <c r="J161" s="16" t="s">
        <v>210</v>
      </c>
    </row>
    <row r="162" spans="1:10" x14ac:dyDescent="0.25">
      <c r="I162" s="16" t="s">
        <v>258</v>
      </c>
      <c r="J162" s="16" t="s">
        <v>210</v>
      </c>
    </row>
    <row r="163" spans="1:10" x14ac:dyDescent="0.25">
      <c r="I163" s="16" t="s">
        <v>259</v>
      </c>
      <c r="J163" s="16" t="s">
        <v>210</v>
      </c>
    </row>
    <row r="164" spans="1:10" x14ac:dyDescent="0.25">
      <c r="I164" s="16" t="s">
        <v>154</v>
      </c>
      <c r="J164" s="16" t="s">
        <v>210</v>
      </c>
    </row>
    <row r="165" spans="1:10" x14ac:dyDescent="0.25">
      <c r="I165" s="16" t="s">
        <v>260</v>
      </c>
      <c r="J165" s="16" t="s">
        <v>210</v>
      </c>
    </row>
    <row r="166" spans="1:10" x14ac:dyDescent="0.25">
      <c r="I166" s="16" t="s">
        <v>157</v>
      </c>
      <c r="J166" s="16" t="s">
        <v>210</v>
      </c>
    </row>
    <row r="167" spans="1:10" x14ac:dyDescent="0.25">
      <c r="I167" s="16" t="s">
        <v>261</v>
      </c>
      <c r="J167" s="16" t="s">
        <v>210</v>
      </c>
    </row>
    <row r="168" spans="1:10" x14ac:dyDescent="0.25">
      <c r="I168" s="16" t="s">
        <v>262</v>
      </c>
      <c r="J168" s="16" t="s">
        <v>210</v>
      </c>
    </row>
    <row r="169" spans="1:10" x14ac:dyDescent="0.25">
      <c r="I169" s="16" t="s">
        <v>263</v>
      </c>
      <c r="J169" s="16" t="s">
        <v>210</v>
      </c>
    </row>
    <row r="170" spans="1:10" x14ac:dyDescent="0.25">
      <c r="I170" s="16" t="s">
        <v>168</v>
      </c>
      <c r="J170" s="16" t="s">
        <v>210</v>
      </c>
    </row>
    <row r="171" spans="1:10" x14ac:dyDescent="0.25">
      <c r="I171" s="16" t="s">
        <v>264</v>
      </c>
      <c r="J171" s="16" t="s">
        <v>210</v>
      </c>
    </row>
    <row r="172" spans="1:10" x14ac:dyDescent="0.25">
      <c r="I172" s="16" t="s">
        <v>171</v>
      </c>
      <c r="J172" s="16" t="s">
        <v>210</v>
      </c>
    </row>
    <row r="173" spans="1:10" x14ac:dyDescent="0.25">
      <c r="I173" s="16" t="s">
        <v>174</v>
      </c>
      <c r="J173" s="16" t="s">
        <v>210</v>
      </c>
    </row>
    <row r="174" spans="1:10" x14ac:dyDescent="0.25">
      <c r="I174" s="16" t="s">
        <v>176</v>
      </c>
      <c r="J174" s="16" t="s">
        <v>210</v>
      </c>
    </row>
    <row r="175" spans="1:10" x14ac:dyDescent="0.25">
      <c r="I175" s="16" t="s">
        <v>265</v>
      </c>
      <c r="J175" s="16" t="s">
        <v>210</v>
      </c>
    </row>
    <row r="176" spans="1:10" x14ac:dyDescent="0.25">
      <c r="I176" s="16" t="s">
        <v>266</v>
      </c>
      <c r="J176" s="16" t="s">
        <v>210</v>
      </c>
    </row>
    <row r="177" spans="9:10" x14ac:dyDescent="0.25">
      <c r="I177" s="16" t="s">
        <v>267</v>
      </c>
      <c r="J177" s="16" t="s">
        <v>210</v>
      </c>
    </row>
    <row r="178" spans="9:10" x14ac:dyDescent="0.25">
      <c r="I178" s="16" t="s">
        <v>202</v>
      </c>
      <c r="J178" s="16" t="s">
        <v>210</v>
      </c>
    </row>
    <row r="179" spans="9:10" x14ac:dyDescent="0.25">
      <c r="I179" s="16" t="s">
        <v>268</v>
      </c>
      <c r="J179" s="16" t="s">
        <v>210</v>
      </c>
    </row>
    <row r="180" spans="9:10" x14ac:dyDescent="0.25">
      <c r="I180" s="16" t="s">
        <v>269</v>
      </c>
      <c r="J180" s="16" t="s">
        <v>210</v>
      </c>
    </row>
    <row r="181" spans="9:10" x14ac:dyDescent="0.25">
      <c r="I181" s="16" t="s">
        <v>270</v>
      </c>
      <c r="J181" s="16" t="s">
        <v>210</v>
      </c>
    </row>
    <row r="182" spans="9:10" x14ac:dyDescent="0.25">
      <c r="I182" s="16" t="s">
        <v>271</v>
      </c>
      <c r="J182" s="16" t="s">
        <v>210</v>
      </c>
    </row>
    <row r="183" spans="9:10" x14ac:dyDescent="0.25">
      <c r="I183" s="16" t="s">
        <v>272</v>
      </c>
      <c r="J183" s="16" t="s">
        <v>210</v>
      </c>
    </row>
    <row r="184" spans="9:10" x14ac:dyDescent="0.25">
      <c r="I184" s="16" t="s">
        <v>273</v>
      </c>
      <c r="J184" s="16" t="s">
        <v>210</v>
      </c>
    </row>
    <row r="185" spans="9:10" x14ac:dyDescent="0.25">
      <c r="I185" s="16" t="s">
        <v>274</v>
      </c>
      <c r="J185" s="16" t="s">
        <v>210</v>
      </c>
    </row>
    <row r="186" spans="9:10" x14ac:dyDescent="0.25">
      <c r="I186" s="16" t="s">
        <v>275</v>
      </c>
      <c r="J186" s="16" t="s">
        <v>210</v>
      </c>
    </row>
    <row r="187" spans="9:10" x14ac:dyDescent="0.25">
      <c r="I187" s="16" t="s">
        <v>209</v>
      </c>
      <c r="J187" s="16" t="s">
        <v>210</v>
      </c>
    </row>
    <row r="188" spans="9:10" x14ac:dyDescent="0.25">
      <c r="I188" s="16" t="s">
        <v>276</v>
      </c>
      <c r="J188" s="16" t="s">
        <v>210</v>
      </c>
    </row>
    <row r="189" spans="9:10" x14ac:dyDescent="0.25">
      <c r="I189" s="16" t="s">
        <v>277</v>
      </c>
      <c r="J189" s="16" t="s">
        <v>210</v>
      </c>
    </row>
    <row r="190" spans="9:10" x14ac:dyDescent="0.25">
      <c r="I190" s="16" t="s">
        <v>278</v>
      </c>
      <c r="J190" s="16" t="s">
        <v>210</v>
      </c>
    </row>
    <row r="191" spans="9:10" x14ac:dyDescent="0.25">
      <c r="I191" s="16" t="s">
        <v>279</v>
      </c>
      <c r="J191" s="16" t="s">
        <v>210</v>
      </c>
    </row>
    <row r="192" spans="9:10" x14ac:dyDescent="0.25">
      <c r="I192" s="16" t="s">
        <v>280</v>
      </c>
      <c r="J192" s="16" t="s">
        <v>210</v>
      </c>
    </row>
    <row r="193" spans="9:10" x14ac:dyDescent="0.25">
      <c r="I193" s="16" t="s">
        <v>178</v>
      </c>
      <c r="J193" s="16" t="s">
        <v>210</v>
      </c>
    </row>
    <row r="194" spans="9:10" x14ac:dyDescent="0.25">
      <c r="I194" s="16" t="s">
        <v>281</v>
      </c>
      <c r="J194" s="16" t="s">
        <v>210</v>
      </c>
    </row>
    <row r="195" spans="9:10" x14ac:dyDescent="0.25">
      <c r="I195" s="16" t="s">
        <v>282</v>
      </c>
      <c r="J195" s="16" t="s">
        <v>210</v>
      </c>
    </row>
    <row r="196" spans="9:10" x14ac:dyDescent="0.25">
      <c r="I196" s="16" t="s">
        <v>283</v>
      </c>
      <c r="J196" s="16" t="s">
        <v>210</v>
      </c>
    </row>
    <row r="197" spans="9:10" x14ac:dyDescent="0.25">
      <c r="I197" s="16" t="s">
        <v>284</v>
      </c>
      <c r="J197" s="16" t="s">
        <v>210</v>
      </c>
    </row>
    <row r="198" spans="9:10" x14ac:dyDescent="0.25">
      <c r="I198" s="16" t="s">
        <v>285</v>
      </c>
      <c r="J198" s="16" t="s">
        <v>210</v>
      </c>
    </row>
    <row r="199" spans="9:10" x14ac:dyDescent="0.25">
      <c r="I199" s="16" t="s">
        <v>286</v>
      </c>
      <c r="J199" s="16" t="s">
        <v>210</v>
      </c>
    </row>
    <row r="200" spans="9:10" x14ac:dyDescent="0.25">
      <c r="I200" s="16" t="s">
        <v>287</v>
      </c>
      <c r="J200" s="16" t="s">
        <v>210</v>
      </c>
    </row>
    <row r="201" spans="9:10" x14ac:dyDescent="0.25">
      <c r="I201" s="16" t="s">
        <v>288</v>
      </c>
      <c r="J201" s="16" t="s">
        <v>210</v>
      </c>
    </row>
    <row r="202" spans="9:10" x14ac:dyDescent="0.25">
      <c r="I202" s="16" t="s">
        <v>289</v>
      </c>
      <c r="J202" s="16" t="s">
        <v>210</v>
      </c>
    </row>
    <row r="203" spans="9:10" x14ac:dyDescent="0.25">
      <c r="I203" s="16" t="s">
        <v>290</v>
      </c>
      <c r="J203" s="16" t="s">
        <v>210</v>
      </c>
    </row>
    <row r="204" spans="9:10" x14ac:dyDescent="0.25">
      <c r="I204" s="16" t="s">
        <v>291</v>
      </c>
      <c r="J204" s="16" t="s">
        <v>210</v>
      </c>
    </row>
    <row r="205" spans="9:10" x14ac:dyDescent="0.25">
      <c r="I205" s="16" t="s">
        <v>292</v>
      </c>
      <c r="J205" s="16" t="s">
        <v>210</v>
      </c>
    </row>
    <row r="206" spans="9:10" x14ac:dyDescent="0.25">
      <c r="I206" s="16" t="s">
        <v>293</v>
      </c>
      <c r="J206" s="16" t="s">
        <v>210</v>
      </c>
    </row>
    <row r="207" spans="9:10" x14ac:dyDescent="0.25">
      <c r="I207" s="16" t="s">
        <v>294</v>
      </c>
      <c r="J207" s="16" t="s">
        <v>210</v>
      </c>
    </row>
    <row r="208" spans="9:10" x14ac:dyDescent="0.25">
      <c r="I208" s="16" t="s">
        <v>166</v>
      </c>
      <c r="J208" s="16" t="s">
        <v>210</v>
      </c>
    </row>
    <row r="209" spans="9:10" x14ac:dyDescent="0.25">
      <c r="I209" s="16" t="s">
        <v>295</v>
      </c>
      <c r="J209" s="16" t="s">
        <v>210</v>
      </c>
    </row>
    <row r="210" spans="9:10" x14ac:dyDescent="0.25">
      <c r="I210" s="16" t="s">
        <v>296</v>
      </c>
      <c r="J210" s="16" t="s">
        <v>210</v>
      </c>
    </row>
    <row r="211" spans="9:10" x14ac:dyDescent="0.25">
      <c r="I211" s="16" t="s">
        <v>297</v>
      </c>
      <c r="J211" s="16" t="s">
        <v>210</v>
      </c>
    </row>
    <row r="212" spans="9:10" x14ac:dyDescent="0.25">
      <c r="I212" s="16" t="s">
        <v>298</v>
      </c>
      <c r="J212" s="16" t="s">
        <v>210</v>
      </c>
    </row>
    <row r="213" spans="9:10" x14ac:dyDescent="0.25">
      <c r="I213" s="16" t="s">
        <v>299</v>
      </c>
      <c r="J213" s="16" t="s">
        <v>210</v>
      </c>
    </row>
    <row r="214" spans="9:10" x14ac:dyDescent="0.25">
      <c r="I214" s="16" t="s">
        <v>300</v>
      </c>
      <c r="J214" s="16" t="s">
        <v>210</v>
      </c>
    </row>
    <row r="215" spans="9:10" x14ac:dyDescent="0.25">
      <c r="I215" s="16" t="s">
        <v>301</v>
      </c>
      <c r="J215" s="16" t="s">
        <v>210</v>
      </c>
    </row>
    <row r="216" spans="9:10" x14ac:dyDescent="0.25">
      <c r="I216" s="16" t="s">
        <v>302</v>
      </c>
      <c r="J216" s="16" t="s">
        <v>210</v>
      </c>
    </row>
    <row r="217" spans="9:10" x14ac:dyDescent="0.25">
      <c r="I217" s="16" t="s">
        <v>303</v>
      </c>
      <c r="J217" s="16" t="s">
        <v>210</v>
      </c>
    </row>
    <row r="218" spans="9:10" x14ac:dyDescent="0.25">
      <c r="I218" s="16" t="s">
        <v>304</v>
      </c>
      <c r="J218" s="16" t="s">
        <v>210</v>
      </c>
    </row>
    <row r="219" spans="9:10" x14ac:dyDescent="0.25">
      <c r="I219" s="16" t="s">
        <v>305</v>
      </c>
      <c r="J219" s="16" t="s">
        <v>210</v>
      </c>
    </row>
    <row r="220" spans="9:10" x14ac:dyDescent="0.25">
      <c r="I220" s="16" t="s">
        <v>306</v>
      </c>
      <c r="J220" s="16" t="s">
        <v>210</v>
      </c>
    </row>
    <row r="221" spans="9:10" x14ac:dyDescent="0.25">
      <c r="I221" s="16" t="s">
        <v>307</v>
      </c>
      <c r="J221" s="16" t="s">
        <v>210</v>
      </c>
    </row>
    <row r="222" spans="9:10" x14ac:dyDescent="0.25">
      <c r="I222" s="16" t="s">
        <v>308</v>
      </c>
      <c r="J222" s="16" t="s">
        <v>210</v>
      </c>
    </row>
    <row r="223" spans="9:10" x14ac:dyDescent="0.25">
      <c r="I223" s="16" t="s">
        <v>309</v>
      </c>
      <c r="J223" s="16" t="s">
        <v>210</v>
      </c>
    </row>
    <row r="224" spans="9:10" x14ac:dyDescent="0.25">
      <c r="I224" s="16" t="s">
        <v>310</v>
      </c>
      <c r="J224" s="16" t="s">
        <v>210</v>
      </c>
    </row>
    <row r="225" spans="9:10" x14ac:dyDescent="0.25">
      <c r="I225" s="16" t="s">
        <v>311</v>
      </c>
      <c r="J225" s="16" t="s">
        <v>210</v>
      </c>
    </row>
    <row r="226" spans="9:10" x14ac:dyDescent="0.25">
      <c r="I226" s="16" t="s">
        <v>312</v>
      </c>
      <c r="J226" s="16" t="s">
        <v>210</v>
      </c>
    </row>
    <row r="227" spans="9:10" x14ac:dyDescent="0.25">
      <c r="I227" s="16" t="s">
        <v>313</v>
      </c>
      <c r="J227" s="16" t="s">
        <v>210</v>
      </c>
    </row>
    <row r="228" spans="9:10" x14ac:dyDescent="0.25">
      <c r="I228" s="16" t="s">
        <v>105</v>
      </c>
      <c r="J228" s="16" t="s">
        <v>210</v>
      </c>
    </row>
    <row r="229" spans="9:10" x14ac:dyDescent="0.25">
      <c r="I229" s="16" t="s">
        <v>314</v>
      </c>
      <c r="J229" s="16" t="s">
        <v>210</v>
      </c>
    </row>
    <row r="230" spans="9:10" x14ac:dyDescent="0.25">
      <c r="I230" s="16" t="s">
        <v>315</v>
      </c>
      <c r="J230" s="16" t="s">
        <v>210</v>
      </c>
    </row>
    <row r="231" spans="9:10" x14ac:dyDescent="0.25">
      <c r="I231" s="16" t="s">
        <v>316</v>
      </c>
      <c r="J231" s="16" t="s">
        <v>210</v>
      </c>
    </row>
    <row r="232" spans="9:10" x14ac:dyDescent="0.25">
      <c r="I232" s="16" t="s">
        <v>317</v>
      </c>
      <c r="J232" s="16" t="s">
        <v>210</v>
      </c>
    </row>
    <row r="233" spans="9:10" x14ac:dyDescent="0.25">
      <c r="I233" s="16" t="s">
        <v>318</v>
      </c>
      <c r="J233" s="16" t="s">
        <v>210</v>
      </c>
    </row>
    <row r="234" spans="9:10" x14ac:dyDescent="0.25">
      <c r="I234" s="16" t="s">
        <v>319</v>
      </c>
      <c r="J234" s="16" t="s">
        <v>210</v>
      </c>
    </row>
    <row r="235" spans="9:10" x14ac:dyDescent="0.25">
      <c r="I235" s="16" t="s">
        <v>320</v>
      </c>
      <c r="J235" s="16" t="s">
        <v>210</v>
      </c>
    </row>
    <row r="236" spans="9:10" x14ac:dyDescent="0.25">
      <c r="I236" s="16" t="s">
        <v>321</v>
      </c>
      <c r="J236" s="16" t="s">
        <v>210</v>
      </c>
    </row>
    <row r="237" spans="9:10" x14ac:dyDescent="0.25">
      <c r="I237" s="16" t="s">
        <v>322</v>
      </c>
      <c r="J237" s="16" t="s">
        <v>210</v>
      </c>
    </row>
    <row r="238" spans="9:10" x14ac:dyDescent="0.25">
      <c r="I238" s="16" t="s">
        <v>323</v>
      </c>
      <c r="J238" s="16" t="s">
        <v>210</v>
      </c>
    </row>
    <row r="239" spans="9:10" x14ac:dyDescent="0.25">
      <c r="I239" s="16" t="s">
        <v>194</v>
      </c>
      <c r="J239" s="16" t="s">
        <v>210</v>
      </c>
    </row>
    <row r="240" spans="9:10" x14ac:dyDescent="0.25">
      <c r="I240" s="16" t="s">
        <v>324</v>
      </c>
      <c r="J240" s="16" t="s">
        <v>210</v>
      </c>
    </row>
    <row r="241" spans="9:10" x14ac:dyDescent="0.25">
      <c r="I241" s="16" t="s">
        <v>325</v>
      </c>
      <c r="J241" s="16" t="s">
        <v>210</v>
      </c>
    </row>
    <row r="242" spans="9:10" x14ac:dyDescent="0.25">
      <c r="I242" s="16" t="s">
        <v>326</v>
      </c>
      <c r="J242" s="16" t="s">
        <v>210</v>
      </c>
    </row>
    <row r="243" spans="9:10" x14ac:dyDescent="0.25">
      <c r="I243" s="16" t="s">
        <v>197</v>
      </c>
      <c r="J243" s="16" t="s">
        <v>210</v>
      </c>
    </row>
    <row r="244" spans="9:10" x14ac:dyDescent="0.25">
      <c r="I244" s="16" t="s">
        <v>327</v>
      </c>
      <c r="J244" s="16" t="s">
        <v>210</v>
      </c>
    </row>
    <row r="245" spans="9:10" x14ac:dyDescent="0.25">
      <c r="I245" s="16" t="s">
        <v>328</v>
      </c>
      <c r="J245" s="16" t="s">
        <v>210</v>
      </c>
    </row>
    <row r="246" spans="9:10" x14ac:dyDescent="0.25">
      <c r="I246" s="16" t="s">
        <v>329</v>
      </c>
      <c r="J246" s="16" t="s">
        <v>210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topLeftCell="B1" workbookViewId="0">
      <selection activeCell="V6" sqref="V6"/>
    </sheetView>
  </sheetViews>
  <sheetFormatPr defaultRowHeight="15" x14ac:dyDescent="0.25"/>
  <cols>
    <col min="1" max="1" width="3" style="16" hidden="1" customWidth="1"/>
    <col min="2" max="2" width="21.140625" style="16" bestFit="1" customWidth="1"/>
    <col min="3" max="3" width="14.28515625" style="16" bestFit="1" customWidth="1"/>
    <col min="4" max="4" width="7.28515625" style="16" bestFit="1" customWidth="1"/>
    <col min="5" max="5" width="4.7109375" style="16" bestFit="1" customWidth="1"/>
    <col min="6" max="6" width="2" style="16" customWidth="1"/>
    <col min="7" max="7" width="18" style="16" bestFit="1" customWidth="1"/>
    <col min="8" max="8" width="14.28515625" style="16" bestFit="1" customWidth="1"/>
    <col min="9" max="9" width="7.28515625" style="16" bestFit="1" customWidth="1"/>
    <col min="10" max="10" width="4.7109375" style="16" bestFit="1" customWidth="1"/>
    <col min="11" max="11" width="2.140625" style="16" customWidth="1"/>
    <col min="12" max="12" width="20.140625" style="16" bestFit="1" customWidth="1"/>
    <col min="13" max="13" width="14.28515625" style="16" bestFit="1" customWidth="1"/>
    <col min="14" max="14" width="7.28515625" style="16" bestFit="1" customWidth="1"/>
    <col min="15" max="15" width="4.7109375" style="16" bestFit="1" customWidth="1"/>
    <col min="16" max="16" width="2.28515625" style="16" customWidth="1"/>
    <col min="17" max="17" width="21.140625" style="16" bestFit="1" customWidth="1"/>
    <col min="18" max="18" width="14.28515625" style="16" bestFit="1" customWidth="1"/>
    <col min="19" max="19" width="7.28515625" style="16" bestFit="1" customWidth="1"/>
    <col min="20" max="20" width="4.7109375" style="16" bestFit="1" customWidth="1"/>
    <col min="21" max="16384" width="9.140625" style="16"/>
  </cols>
  <sheetData>
    <row r="1" spans="1:20" ht="15.75" x14ac:dyDescent="0.25">
      <c r="B1" s="36" t="s">
        <v>53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6.75" customHeight="1" x14ac:dyDescent="0.25"/>
    <row r="3" spans="1:20" x14ac:dyDescent="0.25">
      <c r="B3" s="35" t="s">
        <v>39</v>
      </c>
      <c r="C3" s="35"/>
      <c r="D3" s="35"/>
      <c r="E3" s="35"/>
      <c r="G3" s="35" t="s">
        <v>45</v>
      </c>
      <c r="H3" s="35"/>
      <c r="I3" s="35"/>
      <c r="J3" s="35"/>
      <c r="L3" s="35" t="s">
        <v>46</v>
      </c>
      <c r="M3" s="35"/>
      <c r="N3" s="35"/>
      <c r="O3" s="35"/>
      <c r="Q3" s="35" t="s">
        <v>47</v>
      </c>
      <c r="R3" s="35"/>
      <c r="S3" s="35"/>
      <c r="T3" s="35"/>
    </row>
    <row r="4" spans="1:20" x14ac:dyDescent="0.25">
      <c r="B4" s="12" t="s">
        <v>36</v>
      </c>
      <c r="C4" s="12" t="s">
        <v>37</v>
      </c>
      <c r="D4" s="12" t="s">
        <v>38</v>
      </c>
      <c r="E4" s="13" t="s">
        <v>31</v>
      </c>
      <c r="G4" s="12" t="s">
        <v>36</v>
      </c>
      <c r="H4" s="12" t="s">
        <v>37</v>
      </c>
      <c r="I4" s="12" t="s">
        <v>38</v>
      </c>
      <c r="J4" s="12" t="s">
        <v>24</v>
      </c>
      <c r="L4" s="12" t="s">
        <v>36</v>
      </c>
      <c r="M4" s="12" t="s">
        <v>37</v>
      </c>
      <c r="N4" s="12" t="s">
        <v>38</v>
      </c>
      <c r="O4" s="12" t="s">
        <v>25</v>
      </c>
      <c r="Q4" s="12" t="s">
        <v>36</v>
      </c>
      <c r="R4" s="12" t="s">
        <v>37</v>
      </c>
      <c r="S4" s="12" t="s">
        <v>38</v>
      </c>
      <c r="T4" s="12" t="s">
        <v>26</v>
      </c>
    </row>
    <row r="5" spans="1:20" x14ac:dyDescent="0.25">
      <c r="A5" s="16">
        <v>1</v>
      </c>
      <c r="B5" s="17" t="s">
        <v>363</v>
      </c>
      <c r="C5" s="17" t="s">
        <v>358</v>
      </c>
      <c r="D5" s="17">
        <v>29</v>
      </c>
      <c r="E5" s="17">
        <v>608</v>
      </c>
      <c r="G5" s="17" t="s">
        <v>1</v>
      </c>
      <c r="H5" s="17" t="s">
        <v>0</v>
      </c>
      <c r="I5" s="17">
        <v>30</v>
      </c>
      <c r="J5" s="17">
        <v>331</v>
      </c>
      <c r="L5" s="17" t="s">
        <v>58</v>
      </c>
      <c r="M5" s="17" t="s">
        <v>15</v>
      </c>
      <c r="N5" s="17">
        <v>27</v>
      </c>
      <c r="O5" s="17">
        <v>150</v>
      </c>
      <c r="Q5" s="17" t="s">
        <v>9</v>
      </c>
      <c r="R5" s="17" t="s">
        <v>8</v>
      </c>
      <c r="S5" s="17">
        <v>31</v>
      </c>
      <c r="T5" s="17">
        <v>64</v>
      </c>
    </row>
    <row r="6" spans="1:20" x14ac:dyDescent="0.25">
      <c r="A6" s="16">
        <v>2</v>
      </c>
      <c r="B6" s="17" t="s">
        <v>1</v>
      </c>
      <c r="C6" s="17" t="s">
        <v>0</v>
      </c>
      <c r="D6" s="17">
        <v>30</v>
      </c>
      <c r="E6" s="17">
        <v>337</v>
      </c>
      <c r="G6" s="17" t="s">
        <v>363</v>
      </c>
      <c r="H6" s="17" t="s">
        <v>358</v>
      </c>
      <c r="I6" s="17">
        <v>29</v>
      </c>
      <c r="J6" s="17">
        <v>274</v>
      </c>
      <c r="L6" s="17" t="s">
        <v>86</v>
      </c>
      <c r="M6" s="17" t="s">
        <v>85</v>
      </c>
      <c r="N6" s="17">
        <v>28</v>
      </c>
      <c r="O6" s="17">
        <v>113</v>
      </c>
      <c r="Q6" s="17" t="s">
        <v>364</v>
      </c>
      <c r="R6" s="17" t="s">
        <v>358</v>
      </c>
      <c r="S6" s="17">
        <v>26</v>
      </c>
      <c r="T6" s="17">
        <v>57</v>
      </c>
    </row>
    <row r="7" spans="1:20" x14ac:dyDescent="0.25">
      <c r="A7" s="16">
        <v>3</v>
      </c>
      <c r="B7" s="17" t="s">
        <v>16</v>
      </c>
      <c r="C7" s="17" t="s">
        <v>15</v>
      </c>
      <c r="D7" s="17">
        <v>25</v>
      </c>
      <c r="E7" s="17">
        <v>336</v>
      </c>
      <c r="G7" s="17" t="s">
        <v>342</v>
      </c>
      <c r="H7" s="17" t="s">
        <v>8</v>
      </c>
      <c r="I7" s="17">
        <v>28</v>
      </c>
      <c r="J7" s="17">
        <v>271</v>
      </c>
      <c r="L7" s="17" t="s">
        <v>9</v>
      </c>
      <c r="M7" s="17" t="s">
        <v>8</v>
      </c>
      <c r="N7" s="17">
        <v>31</v>
      </c>
      <c r="O7" s="17">
        <v>97</v>
      </c>
      <c r="Q7" s="17" t="s">
        <v>64</v>
      </c>
      <c r="R7" s="17" t="s">
        <v>369</v>
      </c>
      <c r="S7" s="17">
        <v>26</v>
      </c>
      <c r="T7" s="17">
        <v>57</v>
      </c>
    </row>
    <row r="8" spans="1:20" x14ac:dyDescent="0.25">
      <c r="A8" s="20">
        <v>4</v>
      </c>
      <c r="B8" s="17" t="s">
        <v>9</v>
      </c>
      <c r="C8" s="17" t="s">
        <v>8</v>
      </c>
      <c r="D8" s="17">
        <v>31</v>
      </c>
      <c r="E8" s="17">
        <v>326</v>
      </c>
      <c r="G8" s="17" t="s">
        <v>368</v>
      </c>
      <c r="H8" s="17" t="s">
        <v>18</v>
      </c>
      <c r="I8" s="17">
        <v>29</v>
      </c>
      <c r="J8" s="17">
        <v>255</v>
      </c>
      <c r="L8" s="17" t="s">
        <v>4</v>
      </c>
      <c r="M8" s="17" t="s">
        <v>0</v>
      </c>
      <c r="N8" s="17">
        <v>20</v>
      </c>
      <c r="O8" s="17">
        <v>95</v>
      </c>
      <c r="Q8" s="17" t="s">
        <v>58</v>
      </c>
      <c r="R8" s="17" t="s">
        <v>15</v>
      </c>
      <c r="S8" s="17">
        <v>27</v>
      </c>
      <c r="T8" s="17">
        <v>56</v>
      </c>
    </row>
    <row r="9" spans="1:20" x14ac:dyDescent="0.25">
      <c r="A9" s="20">
        <v>5</v>
      </c>
      <c r="B9" s="17" t="s">
        <v>5</v>
      </c>
      <c r="C9" s="17" t="s">
        <v>0</v>
      </c>
      <c r="D9" s="17">
        <v>25</v>
      </c>
      <c r="E9" s="17">
        <v>318</v>
      </c>
      <c r="G9" s="17" t="s">
        <v>16</v>
      </c>
      <c r="H9" s="17" t="s">
        <v>15</v>
      </c>
      <c r="I9" s="17">
        <v>25</v>
      </c>
      <c r="J9" s="17">
        <v>226</v>
      </c>
      <c r="L9" s="17" t="s">
        <v>2</v>
      </c>
      <c r="M9" s="17" t="s">
        <v>0</v>
      </c>
      <c r="N9" s="17">
        <v>25</v>
      </c>
      <c r="O9" s="17">
        <v>94</v>
      </c>
      <c r="Q9" s="17" t="s">
        <v>86</v>
      </c>
      <c r="R9" s="17" t="s">
        <v>85</v>
      </c>
      <c r="S9" s="17">
        <v>28</v>
      </c>
      <c r="T9" s="17">
        <v>56</v>
      </c>
    </row>
    <row r="10" spans="1:20" x14ac:dyDescent="0.25">
      <c r="A10" s="20">
        <v>6</v>
      </c>
      <c r="B10" s="17" t="s">
        <v>59</v>
      </c>
      <c r="C10" s="17" t="s">
        <v>18</v>
      </c>
      <c r="D10" s="17">
        <v>26</v>
      </c>
      <c r="E10" s="17">
        <v>295</v>
      </c>
      <c r="G10" s="17" t="s">
        <v>10</v>
      </c>
      <c r="H10" s="17" t="s">
        <v>8</v>
      </c>
      <c r="I10" s="17">
        <v>24</v>
      </c>
      <c r="J10" s="17">
        <v>210</v>
      </c>
      <c r="L10" s="17" t="s">
        <v>64</v>
      </c>
      <c r="M10" s="17" t="s">
        <v>369</v>
      </c>
      <c r="N10" s="17">
        <v>26</v>
      </c>
      <c r="O10" s="17">
        <v>91</v>
      </c>
      <c r="Q10" s="17" t="s">
        <v>73</v>
      </c>
      <c r="R10" s="17" t="s">
        <v>83</v>
      </c>
      <c r="S10" s="17">
        <v>21</v>
      </c>
      <c r="T10" s="17">
        <v>50</v>
      </c>
    </row>
    <row r="11" spans="1:20" x14ac:dyDescent="0.25">
      <c r="A11" s="20">
        <v>7</v>
      </c>
      <c r="B11" s="17" t="s">
        <v>67</v>
      </c>
      <c r="C11" s="17" t="s">
        <v>8</v>
      </c>
      <c r="D11" s="17">
        <v>26</v>
      </c>
      <c r="E11" s="17">
        <v>290</v>
      </c>
      <c r="G11" s="17" t="s">
        <v>80</v>
      </c>
      <c r="H11" s="17" t="s">
        <v>6</v>
      </c>
      <c r="I11" s="17">
        <v>22</v>
      </c>
      <c r="J11" s="17">
        <v>208</v>
      </c>
      <c r="L11" s="17" t="s">
        <v>364</v>
      </c>
      <c r="M11" s="17" t="s">
        <v>358</v>
      </c>
      <c r="N11" s="17">
        <v>26</v>
      </c>
      <c r="O11" s="17">
        <v>86</v>
      </c>
      <c r="Q11" s="17" t="s">
        <v>331</v>
      </c>
      <c r="R11" s="17" t="s">
        <v>358</v>
      </c>
      <c r="S11" s="17">
        <v>25</v>
      </c>
      <c r="T11" s="17">
        <v>48</v>
      </c>
    </row>
    <row r="12" spans="1:20" x14ac:dyDescent="0.25">
      <c r="A12" s="20">
        <v>8</v>
      </c>
      <c r="B12" s="17" t="s">
        <v>68</v>
      </c>
      <c r="C12" s="17" t="s">
        <v>369</v>
      </c>
      <c r="D12" s="17">
        <v>23</v>
      </c>
      <c r="E12" s="17">
        <v>286</v>
      </c>
      <c r="G12" s="17" t="s">
        <v>331</v>
      </c>
      <c r="H12" s="17" t="s">
        <v>358</v>
      </c>
      <c r="I12" s="17">
        <v>25</v>
      </c>
      <c r="J12" s="17">
        <v>207</v>
      </c>
      <c r="L12" s="17" t="s">
        <v>97</v>
      </c>
      <c r="M12" s="17" t="s">
        <v>15</v>
      </c>
      <c r="N12" s="17">
        <v>31</v>
      </c>
      <c r="O12" s="17">
        <v>73</v>
      </c>
      <c r="Q12" s="17" t="s">
        <v>84</v>
      </c>
      <c r="R12" s="17" t="s">
        <v>369</v>
      </c>
      <c r="S12" s="17">
        <v>27</v>
      </c>
      <c r="T12" s="17">
        <v>46</v>
      </c>
    </row>
    <row r="13" spans="1:20" x14ac:dyDescent="0.25">
      <c r="A13" s="20">
        <v>9</v>
      </c>
      <c r="B13" s="17" t="s">
        <v>17</v>
      </c>
      <c r="C13" s="17" t="s">
        <v>15</v>
      </c>
      <c r="D13" s="17">
        <v>26</v>
      </c>
      <c r="E13" s="17">
        <v>285</v>
      </c>
      <c r="G13" s="17" t="s">
        <v>58</v>
      </c>
      <c r="H13" s="17" t="s">
        <v>15</v>
      </c>
      <c r="I13" s="17">
        <v>27</v>
      </c>
      <c r="J13" s="17">
        <v>195</v>
      </c>
      <c r="L13" s="17" t="s">
        <v>81</v>
      </c>
      <c r="M13" s="17" t="s">
        <v>6</v>
      </c>
      <c r="N13" s="17">
        <v>24</v>
      </c>
      <c r="O13" s="17">
        <v>69</v>
      </c>
      <c r="Q13" s="17" t="s">
        <v>10</v>
      </c>
      <c r="R13" s="17" t="s">
        <v>8</v>
      </c>
      <c r="S13" s="17">
        <v>24</v>
      </c>
      <c r="T13" s="17">
        <v>43</v>
      </c>
    </row>
    <row r="14" spans="1:20" x14ac:dyDescent="0.25">
      <c r="A14" s="20">
        <v>10</v>
      </c>
      <c r="B14" s="17" t="s">
        <v>347</v>
      </c>
      <c r="C14" s="17" t="s">
        <v>83</v>
      </c>
      <c r="D14" s="17">
        <v>26</v>
      </c>
      <c r="E14" s="17">
        <v>280</v>
      </c>
      <c r="G14" s="17" t="s">
        <v>82</v>
      </c>
      <c r="H14" s="17" t="s">
        <v>6</v>
      </c>
      <c r="I14" s="17">
        <v>30</v>
      </c>
      <c r="J14" s="17">
        <v>181</v>
      </c>
      <c r="L14" s="17" t="s">
        <v>74</v>
      </c>
      <c r="M14" s="17" t="s">
        <v>369</v>
      </c>
      <c r="N14" s="17">
        <v>20</v>
      </c>
      <c r="O14" s="17">
        <v>68</v>
      </c>
      <c r="Q14" s="17" t="s">
        <v>62</v>
      </c>
      <c r="R14" s="17" t="s">
        <v>83</v>
      </c>
      <c r="S14" s="17">
        <v>27</v>
      </c>
      <c r="T14" s="17">
        <v>43</v>
      </c>
    </row>
    <row r="15" spans="1:20" x14ac:dyDescent="0.25">
      <c r="A15" s="20">
        <v>11</v>
      </c>
      <c r="B15" s="17" t="s">
        <v>331</v>
      </c>
      <c r="C15" s="17" t="s">
        <v>358</v>
      </c>
      <c r="D15" s="17">
        <v>25</v>
      </c>
      <c r="E15" s="17">
        <v>280</v>
      </c>
      <c r="G15" s="17" t="s">
        <v>347</v>
      </c>
      <c r="H15" s="17" t="s">
        <v>83</v>
      </c>
      <c r="I15" s="17">
        <v>26</v>
      </c>
      <c r="J15" s="17">
        <v>175</v>
      </c>
      <c r="L15" s="17" t="s">
        <v>363</v>
      </c>
      <c r="M15" s="17" t="s">
        <v>358</v>
      </c>
      <c r="N15" s="17">
        <v>29</v>
      </c>
      <c r="O15" s="17">
        <v>65</v>
      </c>
      <c r="Q15" s="17" t="s">
        <v>368</v>
      </c>
      <c r="R15" s="17" t="s">
        <v>18</v>
      </c>
      <c r="S15" s="17">
        <v>29</v>
      </c>
      <c r="T15" s="17">
        <v>43</v>
      </c>
    </row>
    <row r="16" spans="1:20" x14ac:dyDescent="0.25">
      <c r="A16" s="20">
        <v>12</v>
      </c>
      <c r="B16" s="17" t="s">
        <v>80</v>
      </c>
      <c r="C16" s="17" t="s">
        <v>6</v>
      </c>
      <c r="D16" s="17">
        <v>22</v>
      </c>
      <c r="E16" s="17">
        <v>272</v>
      </c>
      <c r="G16" s="17" t="s">
        <v>68</v>
      </c>
      <c r="H16" s="17" t="s">
        <v>369</v>
      </c>
      <c r="I16" s="17">
        <v>23</v>
      </c>
      <c r="J16" s="17">
        <v>160</v>
      </c>
      <c r="L16" s="17" t="s">
        <v>67</v>
      </c>
      <c r="M16" s="17" t="s">
        <v>8</v>
      </c>
      <c r="N16" s="17">
        <v>26</v>
      </c>
      <c r="O16" s="17">
        <v>59</v>
      </c>
      <c r="Q16" s="17" t="s">
        <v>11</v>
      </c>
      <c r="R16" s="17" t="s">
        <v>8</v>
      </c>
      <c r="S16" s="17">
        <v>31</v>
      </c>
      <c r="T16" s="17">
        <v>41</v>
      </c>
    </row>
    <row r="17" spans="1:20" x14ac:dyDescent="0.25">
      <c r="A17" s="20">
        <v>13</v>
      </c>
      <c r="B17" s="17" t="s">
        <v>81</v>
      </c>
      <c r="C17" s="17" t="s">
        <v>6</v>
      </c>
      <c r="D17" s="17">
        <v>24</v>
      </c>
      <c r="E17" s="17">
        <v>257</v>
      </c>
      <c r="G17" s="17" t="s">
        <v>367</v>
      </c>
      <c r="H17" s="17" t="s">
        <v>18</v>
      </c>
      <c r="I17" s="17">
        <v>27</v>
      </c>
      <c r="J17" s="17">
        <v>155</v>
      </c>
      <c r="L17" s="17" t="s">
        <v>59</v>
      </c>
      <c r="M17" s="17" t="s">
        <v>18</v>
      </c>
      <c r="N17" s="17">
        <v>26</v>
      </c>
      <c r="O17" s="17">
        <v>59</v>
      </c>
      <c r="Q17" s="17" t="s">
        <v>67</v>
      </c>
      <c r="R17" s="17" t="s">
        <v>8</v>
      </c>
      <c r="S17" s="17">
        <v>26</v>
      </c>
      <c r="T17" s="17">
        <v>39</v>
      </c>
    </row>
    <row r="18" spans="1:20" x14ac:dyDescent="0.25">
      <c r="A18" s="20">
        <v>14</v>
      </c>
      <c r="B18" s="17" t="s">
        <v>368</v>
      </c>
      <c r="C18" s="17" t="s">
        <v>18</v>
      </c>
      <c r="D18" s="17">
        <v>29</v>
      </c>
      <c r="E18" s="17">
        <v>249</v>
      </c>
      <c r="G18" s="17" t="s">
        <v>64</v>
      </c>
      <c r="H18" s="17" t="s">
        <v>369</v>
      </c>
      <c r="I18" s="17">
        <v>26</v>
      </c>
      <c r="J18" s="17">
        <v>152</v>
      </c>
      <c r="L18" s="17" t="s">
        <v>77</v>
      </c>
      <c r="M18" s="17" t="s">
        <v>8</v>
      </c>
      <c r="N18" s="17">
        <v>31</v>
      </c>
      <c r="O18" s="17">
        <v>58</v>
      </c>
      <c r="Q18" s="17" t="s">
        <v>59</v>
      </c>
      <c r="R18" s="17" t="s">
        <v>18</v>
      </c>
      <c r="S18" s="17">
        <v>26</v>
      </c>
      <c r="T18" s="17">
        <v>38</v>
      </c>
    </row>
    <row r="19" spans="1:20" x14ac:dyDescent="0.25">
      <c r="A19" s="20">
        <v>15</v>
      </c>
      <c r="B19" s="17" t="s">
        <v>64</v>
      </c>
      <c r="C19" s="17" t="s">
        <v>369</v>
      </c>
      <c r="D19" s="17">
        <v>26</v>
      </c>
      <c r="E19" s="17">
        <v>249</v>
      </c>
      <c r="G19" s="17" t="s">
        <v>2</v>
      </c>
      <c r="H19" s="17" t="s">
        <v>0</v>
      </c>
      <c r="I19" s="17">
        <v>25</v>
      </c>
      <c r="J19" s="17">
        <v>150</v>
      </c>
      <c r="L19" s="17" t="s">
        <v>73</v>
      </c>
      <c r="M19" s="17" t="s">
        <v>83</v>
      </c>
      <c r="N19" s="17">
        <v>21</v>
      </c>
      <c r="O19" s="17">
        <v>58</v>
      </c>
      <c r="Q19" s="17" t="s">
        <v>363</v>
      </c>
      <c r="R19" s="17" t="s">
        <v>358</v>
      </c>
      <c r="S19" s="17">
        <v>29</v>
      </c>
      <c r="T19" s="17">
        <v>36</v>
      </c>
    </row>
    <row r="21" spans="1:20" x14ac:dyDescent="0.25">
      <c r="B21" s="35" t="s">
        <v>48</v>
      </c>
      <c r="C21" s="35"/>
      <c r="D21" s="35"/>
      <c r="E21" s="35"/>
      <c r="G21" s="35" t="s">
        <v>49</v>
      </c>
      <c r="H21" s="35"/>
      <c r="I21" s="35"/>
      <c r="J21" s="35"/>
      <c r="L21" s="35" t="s">
        <v>50</v>
      </c>
      <c r="M21" s="35"/>
      <c r="N21" s="35"/>
      <c r="O21" s="35"/>
      <c r="Q21" s="35" t="s">
        <v>51</v>
      </c>
      <c r="R21" s="35"/>
      <c r="S21" s="35"/>
      <c r="T21" s="35"/>
    </row>
    <row r="22" spans="1:20" x14ac:dyDescent="0.25">
      <c r="B22" s="12" t="s">
        <v>36</v>
      </c>
      <c r="C22" s="12" t="s">
        <v>37</v>
      </c>
      <c r="D22" s="12" t="s">
        <v>38</v>
      </c>
      <c r="E22" s="12" t="s">
        <v>27</v>
      </c>
      <c r="G22" s="12" t="s">
        <v>36</v>
      </c>
      <c r="H22" s="12" t="s">
        <v>37</v>
      </c>
      <c r="I22" s="12" t="s">
        <v>38</v>
      </c>
      <c r="J22" s="12" t="s">
        <v>28</v>
      </c>
      <c r="L22" s="12" t="s">
        <v>36</v>
      </c>
      <c r="M22" s="12" t="s">
        <v>37</v>
      </c>
      <c r="N22" s="12" t="s">
        <v>38</v>
      </c>
      <c r="O22" s="12" t="s">
        <v>22</v>
      </c>
      <c r="Q22" s="12" t="s">
        <v>36</v>
      </c>
      <c r="R22" s="12" t="s">
        <v>37</v>
      </c>
      <c r="S22" s="12" t="s">
        <v>38</v>
      </c>
      <c r="T22" s="12" t="s">
        <v>23</v>
      </c>
    </row>
    <row r="23" spans="1:20" x14ac:dyDescent="0.25">
      <c r="A23" s="16">
        <v>1</v>
      </c>
      <c r="B23" s="17" t="s">
        <v>331</v>
      </c>
      <c r="C23" s="17" t="s">
        <v>358</v>
      </c>
      <c r="D23" s="17">
        <v>25</v>
      </c>
      <c r="E23" s="17">
        <v>47</v>
      </c>
      <c r="G23" s="17" t="s">
        <v>342</v>
      </c>
      <c r="H23" s="17" t="s">
        <v>8</v>
      </c>
      <c r="I23" s="17">
        <v>28</v>
      </c>
      <c r="J23" s="17">
        <v>89</v>
      </c>
      <c r="L23" s="17" t="s">
        <v>363</v>
      </c>
      <c r="M23" s="17" t="s">
        <v>358</v>
      </c>
      <c r="N23" s="17">
        <v>29</v>
      </c>
      <c r="O23" s="17">
        <v>88</v>
      </c>
      <c r="Q23" s="17" t="s">
        <v>363</v>
      </c>
      <c r="R23" s="17" t="s">
        <v>358</v>
      </c>
      <c r="S23" s="17">
        <v>29</v>
      </c>
      <c r="T23" s="17">
        <v>110</v>
      </c>
    </row>
    <row r="24" spans="1:20" x14ac:dyDescent="0.25">
      <c r="A24" s="16">
        <v>2</v>
      </c>
      <c r="B24" s="17" t="s">
        <v>80</v>
      </c>
      <c r="C24" s="17" t="s">
        <v>6</v>
      </c>
      <c r="D24" s="17">
        <v>22</v>
      </c>
      <c r="E24" s="17">
        <v>35</v>
      </c>
      <c r="G24" s="17" t="s">
        <v>1</v>
      </c>
      <c r="H24" s="17" t="s">
        <v>0</v>
      </c>
      <c r="I24" s="17">
        <v>30</v>
      </c>
      <c r="J24" s="17">
        <v>75</v>
      </c>
      <c r="L24" s="17" t="s">
        <v>17</v>
      </c>
      <c r="M24" s="17" t="s">
        <v>15</v>
      </c>
      <c r="N24" s="17">
        <v>26</v>
      </c>
      <c r="O24" s="17">
        <v>85</v>
      </c>
      <c r="Q24" s="17" t="s">
        <v>1</v>
      </c>
      <c r="R24" s="17" t="s">
        <v>0</v>
      </c>
      <c r="S24" s="17">
        <v>30</v>
      </c>
      <c r="T24" s="17">
        <v>74</v>
      </c>
    </row>
    <row r="25" spans="1:20" x14ac:dyDescent="0.25">
      <c r="A25" s="16">
        <v>3</v>
      </c>
      <c r="B25" s="17" t="s">
        <v>16</v>
      </c>
      <c r="C25" s="17" t="s">
        <v>15</v>
      </c>
      <c r="D25" s="17">
        <v>25</v>
      </c>
      <c r="E25" s="17">
        <v>31</v>
      </c>
      <c r="G25" s="17" t="s">
        <v>9</v>
      </c>
      <c r="H25" s="17" t="s">
        <v>8</v>
      </c>
      <c r="I25" s="17">
        <v>31</v>
      </c>
      <c r="J25" s="17">
        <v>69</v>
      </c>
      <c r="L25" s="17" t="s">
        <v>61</v>
      </c>
      <c r="M25" s="17" t="s">
        <v>6</v>
      </c>
      <c r="N25" s="17">
        <v>25</v>
      </c>
      <c r="O25" s="17">
        <v>58</v>
      </c>
      <c r="Q25" s="17" t="s">
        <v>9</v>
      </c>
      <c r="R25" s="17" t="s">
        <v>8</v>
      </c>
      <c r="S25" s="17">
        <v>31</v>
      </c>
      <c r="T25" s="17">
        <v>57</v>
      </c>
    </row>
    <row r="26" spans="1:20" x14ac:dyDescent="0.25">
      <c r="A26" s="20">
        <v>4</v>
      </c>
      <c r="B26" s="17" t="s">
        <v>347</v>
      </c>
      <c r="C26" s="17" t="s">
        <v>83</v>
      </c>
      <c r="D26" s="17">
        <v>26</v>
      </c>
      <c r="E26" s="17">
        <v>26</v>
      </c>
      <c r="G26" s="17" t="s">
        <v>2</v>
      </c>
      <c r="H26" s="17" t="s">
        <v>0</v>
      </c>
      <c r="I26" s="17">
        <v>25</v>
      </c>
      <c r="J26" s="17">
        <v>61</v>
      </c>
      <c r="L26" s="17" t="s">
        <v>59</v>
      </c>
      <c r="M26" s="17" t="s">
        <v>18</v>
      </c>
      <c r="N26" s="17">
        <v>26</v>
      </c>
      <c r="O26" s="17">
        <v>57</v>
      </c>
      <c r="Q26" s="17" t="s">
        <v>331</v>
      </c>
      <c r="R26" s="17" t="s">
        <v>358</v>
      </c>
      <c r="S26" s="17">
        <v>25</v>
      </c>
      <c r="T26" s="17">
        <v>48</v>
      </c>
    </row>
    <row r="27" spans="1:20" x14ac:dyDescent="0.25">
      <c r="A27" s="20">
        <v>5</v>
      </c>
      <c r="B27" s="17" t="s">
        <v>89</v>
      </c>
      <c r="C27" s="17" t="s">
        <v>85</v>
      </c>
      <c r="D27" s="17">
        <v>20</v>
      </c>
      <c r="E27" s="17">
        <v>25</v>
      </c>
      <c r="G27" s="17" t="s">
        <v>82</v>
      </c>
      <c r="H27" s="17" t="s">
        <v>6</v>
      </c>
      <c r="I27" s="17">
        <v>30</v>
      </c>
      <c r="J27" s="17">
        <v>58</v>
      </c>
      <c r="L27" s="17" t="s">
        <v>16</v>
      </c>
      <c r="M27" s="17" t="s">
        <v>15</v>
      </c>
      <c r="N27" s="17">
        <v>25</v>
      </c>
      <c r="O27" s="17">
        <v>52</v>
      </c>
      <c r="Q27" s="17" t="s">
        <v>342</v>
      </c>
      <c r="R27" s="17" t="s">
        <v>8</v>
      </c>
      <c r="S27" s="17">
        <v>28</v>
      </c>
      <c r="T27" s="17">
        <v>45</v>
      </c>
    </row>
    <row r="28" spans="1:20" x14ac:dyDescent="0.25">
      <c r="A28" s="20">
        <v>6</v>
      </c>
      <c r="B28" s="17" t="s">
        <v>2</v>
      </c>
      <c r="C28" s="17" t="s">
        <v>0</v>
      </c>
      <c r="D28" s="17">
        <v>25</v>
      </c>
      <c r="E28" s="17">
        <v>23</v>
      </c>
      <c r="G28" s="17" t="s">
        <v>11</v>
      </c>
      <c r="H28" s="17" t="s">
        <v>8</v>
      </c>
      <c r="I28" s="17">
        <v>31</v>
      </c>
      <c r="J28" s="17">
        <v>57</v>
      </c>
      <c r="L28" s="17" t="s">
        <v>364</v>
      </c>
      <c r="M28" s="17" t="s">
        <v>358</v>
      </c>
      <c r="N28" s="17">
        <v>26</v>
      </c>
      <c r="O28" s="17">
        <v>52</v>
      </c>
      <c r="Q28" s="17" t="s">
        <v>353</v>
      </c>
      <c r="R28" s="17" t="s">
        <v>15</v>
      </c>
      <c r="S28" s="17">
        <v>21</v>
      </c>
      <c r="T28" s="17">
        <v>44</v>
      </c>
    </row>
    <row r="29" spans="1:20" x14ac:dyDescent="0.25">
      <c r="A29" s="20">
        <v>7</v>
      </c>
      <c r="B29" s="17" t="s">
        <v>344</v>
      </c>
      <c r="C29" s="17" t="s">
        <v>83</v>
      </c>
      <c r="D29" s="17">
        <v>18</v>
      </c>
      <c r="E29" s="17">
        <v>22</v>
      </c>
      <c r="G29" s="17" t="s">
        <v>63</v>
      </c>
      <c r="H29" s="17" t="s">
        <v>18</v>
      </c>
      <c r="I29" s="17">
        <v>27</v>
      </c>
      <c r="J29" s="17">
        <v>54</v>
      </c>
      <c r="L29" s="17" t="s">
        <v>86</v>
      </c>
      <c r="M29" s="17" t="s">
        <v>85</v>
      </c>
      <c r="N29" s="17">
        <v>28</v>
      </c>
      <c r="O29" s="17">
        <v>43</v>
      </c>
      <c r="Q29" s="17" t="s">
        <v>368</v>
      </c>
      <c r="R29" s="17" t="s">
        <v>18</v>
      </c>
      <c r="S29" s="17">
        <v>29</v>
      </c>
      <c r="T29" s="17">
        <v>42</v>
      </c>
    </row>
    <row r="30" spans="1:20" x14ac:dyDescent="0.25">
      <c r="A30" s="20">
        <v>8</v>
      </c>
      <c r="B30" s="17" t="s">
        <v>98</v>
      </c>
      <c r="C30" s="17" t="s">
        <v>85</v>
      </c>
      <c r="D30" s="17">
        <v>17</v>
      </c>
      <c r="E30" s="17">
        <v>21</v>
      </c>
      <c r="G30" s="17" t="s">
        <v>58</v>
      </c>
      <c r="H30" s="17" t="s">
        <v>15</v>
      </c>
      <c r="I30" s="17">
        <v>27</v>
      </c>
      <c r="J30" s="17">
        <v>53</v>
      </c>
      <c r="L30" s="17" t="s">
        <v>100</v>
      </c>
      <c r="M30" s="17" t="s">
        <v>18</v>
      </c>
      <c r="N30" s="17">
        <v>30</v>
      </c>
      <c r="O30" s="17">
        <v>36</v>
      </c>
      <c r="Q30" s="17" t="s">
        <v>68</v>
      </c>
      <c r="R30" s="17" t="s">
        <v>369</v>
      </c>
      <c r="S30" s="17">
        <v>23</v>
      </c>
      <c r="T30" s="17">
        <v>41</v>
      </c>
    </row>
    <row r="31" spans="1:20" x14ac:dyDescent="0.25">
      <c r="A31" s="20">
        <v>9</v>
      </c>
      <c r="B31" s="17" t="s">
        <v>90</v>
      </c>
      <c r="C31" s="17" t="s">
        <v>85</v>
      </c>
      <c r="D31" s="17">
        <v>27</v>
      </c>
      <c r="E31" s="17">
        <v>20</v>
      </c>
      <c r="G31" s="17" t="s">
        <v>61</v>
      </c>
      <c r="H31" s="17" t="s">
        <v>6</v>
      </c>
      <c r="I31" s="17">
        <v>25</v>
      </c>
      <c r="J31" s="17">
        <v>52</v>
      </c>
      <c r="L31" s="17" t="s">
        <v>89</v>
      </c>
      <c r="M31" s="17" t="s">
        <v>85</v>
      </c>
      <c r="N31" s="17">
        <v>20</v>
      </c>
      <c r="O31" s="17">
        <v>36</v>
      </c>
      <c r="Q31" s="17" t="s">
        <v>64</v>
      </c>
      <c r="R31" s="17" t="s">
        <v>369</v>
      </c>
      <c r="S31" s="17">
        <v>26</v>
      </c>
      <c r="T31" s="17">
        <v>40</v>
      </c>
    </row>
    <row r="32" spans="1:20" x14ac:dyDescent="0.25">
      <c r="A32" s="20">
        <v>10</v>
      </c>
      <c r="B32" s="17" t="s">
        <v>68</v>
      </c>
      <c r="C32" s="17" t="s">
        <v>369</v>
      </c>
      <c r="D32" s="17">
        <v>23</v>
      </c>
      <c r="E32" s="17">
        <v>19</v>
      </c>
      <c r="G32" s="17" t="s">
        <v>96</v>
      </c>
      <c r="H32" s="17" t="s">
        <v>6</v>
      </c>
      <c r="I32" s="17">
        <v>19</v>
      </c>
      <c r="J32" s="17">
        <v>51</v>
      </c>
      <c r="L32" s="17" t="s">
        <v>253</v>
      </c>
      <c r="M32" s="17" t="s">
        <v>85</v>
      </c>
      <c r="N32" s="17">
        <v>20</v>
      </c>
      <c r="O32" s="17">
        <v>33</v>
      </c>
      <c r="Q32" s="17" t="s">
        <v>362</v>
      </c>
      <c r="R32" s="17" t="s">
        <v>358</v>
      </c>
      <c r="S32" s="17">
        <v>18</v>
      </c>
      <c r="T32" s="17">
        <v>39</v>
      </c>
    </row>
    <row r="33" spans="1:20" x14ac:dyDescent="0.25">
      <c r="A33" s="20">
        <v>11</v>
      </c>
      <c r="B33" s="17" t="s">
        <v>1</v>
      </c>
      <c r="C33" s="17" t="s">
        <v>0</v>
      </c>
      <c r="D33" s="17">
        <v>30</v>
      </c>
      <c r="E33" s="17">
        <v>15</v>
      </c>
      <c r="G33" s="17" t="s">
        <v>16</v>
      </c>
      <c r="H33" s="17" t="s">
        <v>15</v>
      </c>
      <c r="I33" s="17">
        <v>25</v>
      </c>
      <c r="J33" s="17">
        <v>51</v>
      </c>
      <c r="L33" s="17" t="s">
        <v>88</v>
      </c>
      <c r="M33" s="17" t="s">
        <v>85</v>
      </c>
      <c r="N33" s="17">
        <v>29</v>
      </c>
      <c r="O33" s="17">
        <v>30</v>
      </c>
      <c r="Q33" s="17" t="s">
        <v>10</v>
      </c>
      <c r="R33" s="17" t="s">
        <v>8</v>
      </c>
      <c r="S33" s="17">
        <v>24</v>
      </c>
      <c r="T33" s="17">
        <v>35</v>
      </c>
    </row>
    <row r="34" spans="1:20" x14ac:dyDescent="0.25">
      <c r="A34" s="20">
        <v>12</v>
      </c>
      <c r="B34" s="17" t="s">
        <v>363</v>
      </c>
      <c r="C34" s="17" t="s">
        <v>358</v>
      </c>
      <c r="D34" s="17">
        <v>29</v>
      </c>
      <c r="E34" s="17">
        <v>13</v>
      </c>
      <c r="G34" s="17" t="s">
        <v>10</v>
      </c>
      <c r="H34" s="17" t="s">
        <v>8</v>
      </c>
      <c r="I34" s="17">
        <v>24</v>
      </c>
      <c r="J34" s="17">
        <v>50</v>
      </c>
      <c r="L34" s="17" t="s">
        <v>76</v>
      </c>
      <c r="M34" s="17" t="s">
        <v>0</v>
      </c>
      <c r="N34" s="17">
        <v>8</v>
      </c>
      <c r="O34" s="17">
        <v>29</v>
      </c>
      <c r="Q34" s="17" t="s">
        <v>5</v>
      </c>
      <c r="R34" s="17" t="s">
        <v>0</v>
      </c>
      <c r="S34" s="17">
        <v>25</v>
      </c>
      <c r="T34" s="17">
        <v>34</v>
      </c>
    </row>
    <row r="35" spans="1:20" x14ac:dyDescent="0.25">
      <c r="A35" s="20">
        <v>13</v>
      </c>
      <c r="B35" s="17" t="s">
        <v>368</v>
      </c>
      <c r="C35" s="17" t="s">
        <v>18</v>
      </c>
      <c r="D35" s="17">
        <v>29</v>
      </c>
      <c r="E35" s="17">
        <v>12</v>
      </c>
      <c r="G35" s="17" t="s">
        <v>7</v>
      </c>
      <c r="H35" s="17" t="s">
        <v>6</v>
      </c>
      <c r="I35" s="17">
        <v>27</v>
      </c>
      <c r="J35" s="17">
        <v>49</v>
      </c>
      <c r="L35" s="17" t="s">
        <v>90</v>
      </c>
      <c r="M35" s="17" t="s">
        <v>85</v>
      </c>
      <c r="N35" s="17">
        <v>27</v>
      </c>
      <c r="O35" s="17">
        <v>28</v>
      </c>
      <c r="Q35" s="17" t="s">
        <v>16</v>
      </c>
      <c r="R35" s="17" t="s">
        <v>15</v>
      </c>
      <c r="S35" s="17">
        <v>25</v>
      </c>
      <c r="T35" s="17">
        <v>34</v>
      </c>
    </row>
    <row r="36" spans="1:20" x14ac:dyDescent="0.25">
      <c r="A36" s="20">
        <v>14</v>
      </c>
      <c r="B36" s="17" t="s">
        <v>74</v>
      </c>
      <c r="C36" s="17" t="s">
        <v>369</v>
      </c>
      <c r="D36" s="17">
        <v>20</v>
      </c>
      <c r="E36" s="17">
        <v>12</v>
      </c>
      <c r="G36" s="17" t="s">
        <v>367</v>
      </c>
      <c r="H36" s="17" t="s">
        <v>18</v>
      </c>
      <c r="I36" s="17">
        <v>27</v>
      </c>
      <c r="J36" s="17">
        <v>47</v>
      </c>
      <c r="L36" s="17" t="s">
        <v>93</v>
      </c>
      <c r="M36" s="17" t="s">
        <v>0</v>
      </c>
      <c r="N36" s="17">
        <v>15</v>
      </c>
      <c r="O36" s="17">
        <v>27</v>
      </c>
      <c r="Q36" s="17" t="s">
        <v>80</v>
      </c>
      <c r="R36" s="17" t="s">
        <v>6</v>
      </c>
      <c r="S36" s="17">
        <v>22</v>
      </c>
      <c r="T36" s="17">
        <v>33</v>
      </c>
    </row>
    <row r="37" spans="1:20" x14ac:dyDescent="0.25">
      <c r="A37" s="20">
        <v>15</v>
      </c>
      <c r="B37" s="17" t="s">
        <v>87</v>
      </c>
      <c r="C37" s="17" t="s">
        <v>85</v>
      </c>
      <c r="D37" s="17">
        <v>24</v>
      </c>
      <c r="E37" s="17">
        <v>11</v>
      </c>
      <c r="G37" s="17" t="s">
        <v>331</v>
      </c>
      <c r="H37" s="17" t="s">
        <v>358</v>
      </c>
      <c r="I37" s="17">
        <v>25</v>
      </c>
      <c r="J37" s="17">
        <v>45</v>
      </c>
      <c r="L37" s="17" t="s">
        <v>381</v>
      </c>
      <c r="M37" s="17" t="s">
        <v>358</v>
      </c>
      <c r="N37" s="17">
        <v>10</v>
      </c>
      <c r="O37" s="17">
        <v>27</v>
      </c>
      <c r="Q37" s="17" t="s">
        <v>82</v>
      </c>
      <c r="R37" s="17" t="s">
        <v>6</v>
      </c>
      <c r="S37" s="17">
        <v>30</v>
      </c>
      <c r="T37" s="17">
        <v>32</v>
      </c>
    </row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U37"/>
  <sheetViews>
    <sheetView workbookViewId="0">
      <selection activeCell="U12" sqref="U12"/>
    </sheetView>
  </sheetViews>
  <sheetFormatPr defaultRowHeight="15" x14ac:dyDescent="0.25"/>
  <cols>
    <col min="1" max="1" width="27.7109375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style="16" customWidth="1"/>
    <col min="18" max="19" width="9.140625" hidden="1" customWidth="1"/>
  </cols>
  <sheetData>
    <row r="1" spans="1:21" s="16" customFormat="1" x14ac:dyDescent="0.25">
      <c r="A1" t="s">
        <v>375</v>
      </c>
    </row>
    <row r="2" spans="1:2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27"/>
      <c r="Q2" s="23" t="s">
        <v>0</v>
      </c>
    </row>
    <row r="3" spans="1:21" x14ac:dyDescent="0.25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1" t="s">
        <v>29</v>
      </c>
      <c r="L3" s="1" t="s">
        <v>30</v>
      </c>
      <c r="M3" s="1" t="s">
        <v>31</v>
      </c>
      <c r="N3" s="17" t="s">
        <v>56</v>
      </c>
      <c r="O3" s="17" t="s">
        <v>57</v>
      </c>
      <c r="P3" s="17" t="s">
        <v>69</v>
      </c>
      <c r="R3" t="s">
        <v>70</v>
      </c>
      <c r="S3" t="s">
        <v>71</v>
      </c>
    </row>
    <row r="4" spans="1:21" x14ac:dyDescent="0.25">
      <c r="A4" s="9" t="s">
        <v>1</v>
      </c>
      <c r="B4" s="3">
        <v>30</v>
      </c>
      <c r="C4" s="3">
        <v>130</v>
      </c>
      <c r="D4" s="3">
        <v>1</v>
      </c>
      <c r="E4" s="3">
        <v>74</v>
      </c>
      <c r="F4" s="3">
        <v>331</v>
      </c>
      <c r="G4" s="3">
        <v>20</v>
      </c>
      <c r="H4" s="3">
        <v>18</v>
      </c>
      <c r="I4" s="3">
        <v>15</v>
      </c>
      <c r="J4" s="3">
        <v>75</v>
      </c>
      <c r="K4" s="3">
        <v>3</v>
      </c>
      <c r="L4" s="3">
        <v>0</v>
      </c>
      <c r="M4" s="3">
        <v>337</v>
      </c>
      <c r="N4" s="17">
        <f>VLOOKUP(A4,Games!$A$2:$D$527,3,FALSE)</f>
        <v>0</v>
      </c>
      <c r="O4" s="17">
        <f>VLOOKUP(A4,Games!$A$2:$D$527,4,FALSE)</f>
        <v>30</v>
      </c>
      <c r="P4" s="11">
        <f>(R4-S4)/B4</f>
        <v>18.733333333333334</v>
      </c>
      <c r="R4">
        <f>SUM(M4,I4,H4,G4,F4)</f>
        <v>721</v>
      </c>
      <c r="S4">
        <f>SUM((J4*2),(K4*3),(L4*4))</f>
        <v>159</v>
      </c>
      <c r="T4" s="16" t="str">
        <f>IFERROR(VLOOKUP(A4,Games!$I$2:$I$246,1,FALSE)," ")</f>
        <v xml:space="preserve"> </v>
      </c>
    </row>
    <row r="5" spans="1:21" x14ac:dyDescent="0.25">
      <c r="A5" s="9" t="s">
        <v>2</v>
      </c>
      <c r="B5" s="3">
        <v>25</v>
      </c>
      <c r="C5" s="3">
        <v>16</v>
      </c>
      <c r="D5" s="3">
        <v>12</v>
      </c>
      <c r="E5" s="3">
        <v>8</v>
      </c>
      <c r="F5" s="3">
        <v>150</v>
      </c>
      <c r="G5" s="3">
        <v>94</v>
      </c>
      <c r="H5" s="3">
        <v>35</v>
      </c>
      <c r="I5" s="3">
        <v>23</v>
      </c>
      <c r="J5" s="3">
        <v>61</v>
      </c>
      <c r="K5" s="3">
        <v>0</v>
      </c>
      <c r="L5" s="3">
        <v>0</v>
      </c>
      <c r="M5" s="3">
        <v>76</v>
      </c>
      <c r="N5" s="17">
        <f>VLOOKUP(A5,Games!$A$2:$D$527,3,FALSE)</f>
        <v>0</v>
      </c>
      <c r="O5" s="17">
        <f>VLOOKUP(A5,Games!$A$2:$D$527,4,FALSE)</f>
        <v>25</v>
      </c>
      <c r="P5" s="11">
        <f t="shared" ref="P5:P9" si="0">(R5-S5)/B5</f>
        <v>10.24</v>
      </c>
      <c r="R5" s="16">
        <f t="shared" ref="R5:R9" si="1">SUM(M5,I5,H5,G5,F5)</f>
        <v>378</v>
      </c>
      <c r="S5" s="16">
        <f t="shared" ref="S5:S9" si="2">SUM((J5*2),(K5*3),(L5*4))</f>
        <v>122</v>
      </c>
      <c r="T5" s="16" t="str">
        <f>IFERROR(VLOOKUP(A5,Games!$I$2:$I$246,1,FALSE)," ")</f>
        <v xml:space="preserve"> </v>
      </c>
    </row>
    <row r="6" spans="1:21" x14ac:dyDescent="0.25">
      <c r="A6" s="9" t="s">
        <v>384</v>
      </c>
      <c r="B6" s="3">
        <v>15</v>
      </c>
      <c r="C6" s="3">
        <v>32</v>
      </c>
      <c r="D6" s="3">
        <v>0</v>
      </c>
      <c r="E6" s="3">
        <v>7</v>
      </c>
      <c r="F6" s="3">
        <v>103</v>
      </c>
      <c r="G6" s="3">
        <v>11</v>
      </c>
      <c r="H6" s="3">
        <v>8</v>
      </c>
      <c r="I6" s="3">
        <v>1</v>
      </c>
      <c r="J6" s="3">
        <v>26</v>
      </c>
      <c r="K6" s="3">
        <v>0</v>
      </c>
      <c r="L6" s="3">
        <v>1</v>
      </c>
      <c r="M6" s="3">
        <v>71</v>
      </c>
      <c r="N6" s="17">
        <f>VLOOKUP(A6,Games!$A$2:$D$527,3,FALSE)</f>
        <v>0</v>
      </c>
      <c r="O6" s="17">
        <f>VLOOKUP(A6,Games!$A$2:$D$527,4,FALSE)</f>
        <v>15</v>
      </c>
      <c r="P6" s="11">
        <f t="shared" si="0"/>
        <v>9.1999999999999993</v>
      </c>
      <c r="R6" s="16">
        <f t="shared" si="1"/>
        <v>194</v>
      </c>
      <c r="S6" s="16">
        <f t="shared" si="2"/>
        <v>56</v>
      </c>
      <c r="T6" s="16" t="str">
        <f>IFERROR(VLOOKUP(A6,Games!$I$2:$I$246,1,FALSE)," ")</f>
        <v xml:space="preserve"> </v>
      </c>
    </row>
    <row r="7" spans="1:21" x14ac:dyDescent="0.25">
      <c r="A7" s="9" t="s">
        <v>3</v>
      </c>
      <c r="B7" s="3">
        <v>22</v>
      </c>
      <c r="C7" s="3">
        <v>22</v>
      </c>
      <c r="D7" s="3">
        <v>20</v>
      </c>
      <c r="E7" s="3">
        <v>5</v>
      </c>
      <c r="F7" s="3">
        <v>28</v>
      </c>
      <c r="G7" s="3">
        <v>40</v>
      </c>
      <c r="H7" s="3">
        <v>15</v>
      </c>
      <c r="I7" s="3">
        <v>1</v>
      </c>
      <c r="J7" s="3">
        <v>19</v>
      </c>
      <c r="K7" s="3">
        <v>1</v>
      </c>
      <c r="L7" s="3">
        <v>1</v>
      </c>
      <c r="M7" s="3">
        <v>109</v>
      </c>
      <c r="N7" s="17">
        <f>VLOOKUP(A7,Games!$A$2:$D$527,3,FALSE)</f>
        <v>0</v>
      </c>
      <c r="O7" s="17">
        <f>VLOOKUP(A7,Games!$A$2:$D$527,4,FALSE)</f>
        <v>22</v>
      </c>
      <c r="P7" s="11">
        <f t="shared" si="0"/>
        <v>6.7272727272727275</v>
      </c>
      <c r="R7" s="16">
        <f t="shared" si="1"/>
        <v>193</v>
      </c>
      <c r="S7" s="16">
        <f t="shared" si="2"/>
        <v>45</v>
      </c>
      <c r="T7" s="16" t="str">
        <f>IFERROR(VLOOKUP(A7,Games!$I$2:$I$246,1,FALSE)," ")</f>
        <v xml:space="preserve"> </v>
      </c>
    </row>
    <row r="8" spans="1:21" x14ac:dyDescent="0.25">
      <c r="A8" s="9" t="s">
        <v>76</v>
      </c>
      <c r="B8" s="3">
        <v>8</v>
      </c>
      <c r="C8" s="3">
        <v>39</v>
      </c>
      <c r="D8" s="3">
        <v>29</v>
      </c>
      <c r="E8" s="3">
        <v>9</v>
      </c>
      <c r="F8" s="3">
        <v>74</v>
      </c>
      <c r="G8" s="3">
        <v>20</v>
      </c>
      <c r="H8" s="3">
        <v>10</v>
      </c>
      <c r="I8" s="3">
        <v>2</v>
      </c>
      <c r="J8" s="3">
        <v>3</v>
      </c>
      <c r="K8" s="3">
        <v>0</v>
      </c>
      <c r="L8" s="3">
        <v>0</v>
      </c>
      <c r="M8" s="3">
        <v>174</v>
      </c>
      <c r="N8" s="17">
        <f>VLOOKUP(A8,Games!$A$2:$D$527,3,FALSE)</f>
        <v>0</v>
      </c>
      <c r="O8" s="17">
        <f>VLOOKUP(A8,Games!$A$2:$D$527,4,FALSE)</f>
        <v>8</v>
      </c>
      <c r="P8" s="11">
        <f t="shared" si="0"/>
        <v>34.25</v>
      </c>
      <c r="R8" s="16">
        <f t="shared" si="1"/>
        <v>280</v>
      </c>
      <c r="S8" s="16">
        <f t="shared" si="2"/>
        <v>6</v>
      </c>
      <c r="T8" s="16" t="str">
        <f>IFERROR(VLOOKUP(A8,Games!$I$2:$I$246,1,FALSE)," ")</f>
        <v xml:space="preserve"> </v>
      </c>
    </row>
    <row r="9" spans="1:21" x14ac:dyDescent="0.25">
      <c r="A9" s="9" t="s">
        <v>4</v>
      </c>
      <c r="B9" s="3">
        <v>20</v>
      </c>
      <c r="C9" s="3">
        <v>34</v>
      </c>
      <c r="D9" s="3">
        <v>24</v>
      </c>
      <c r="E9" s="3">
        <v>4</v>
      </c>
      <c r="F9" s="3">
        <v>89</v>
      </c>
      <c r="G9" s="3">
        <v>95</v>
      </c>
      <c r="H9" s="3">
        <v>33</v>
      </c>
      <c r="I9" s="3">
        <v>0</v>
      </c>
      <c r="J9" s="3">
        <v>25</v>
      </c>
      <c r="K9" s="3">
        <v>0</v>
      </c>
      <c r="L9" s="3">
        <v>0</v>
      </c>
      <c r="M9" s="3">
        <v>144</v>
      </c>
      <c r="N9" s="17">
        <f>VLOOKUP(A9,Games!$A$2:$D$527,3,FALSE)</f>
        <v>0</v>
      </c>
      <c r="O9" s="17">
        <f>VLOOKUP(A9,Games!$A$2:$D$527,4,FALSE)</f>
        <v>20</v>
      </c>
      <c r="P9" s="11">
        <f t="shared" si="0"/>
        <v>15.55</v>
      </c>
      <c r="R9" s="16">
        <f t="shared" si="1"/>
        <v>361</v>
      </c>
      <c r="S9" s="16">
        <f t="shared" si="2"/>
        <v>50</v>
      </c>
      <c r="T9" s="16" t="str">
        <f>IFERROR(VLOOKUP(A9,Games!$I$2:$I$246,1,FALSE)," ")</f>
        <v xml:space="preserve"> </v>
      </c>
    </row>
    <row r="10" spans="1:21" x14ac:dyDescent="0.25">
      <c r="A10" s="9" t="s">
        <v>93</v>
      </c>
      <c r="B10" s="3">
        <v>15</v>
      </c>
      <c r="C10" s="3">
        <v>41</v>
      </c>
      <c r="D10" s="3">
        <v>27</v>
      </c>
      <c r="E10" s="3">
        <v>11</v>
      </c>
      <c r="F10" s="3">
        <v>78</v>
      </c>
      <c r="G10" s="3">
        <v>39</v>
      </c>
      <c r="H10" s="3">
        <v>32</v>
      </c>
      <c r="I10" s="3">
        <v>0</v>
      </c>
      <c r="J10" s="3">
        <v>14</v>
      </c>
      <c r="K10" s="3">
        <v>0</v>
      </c>
      <c r="L10" s="3">
        <v>0</v>
      </c>
      <c r="M10" s="3">
        <v>174</v>
      </c>
      <c r="N10" s="17">
        <f>VLOOKUP(A10,Games!$A$2:$D$527,3,FALSE)</f>
        <v>0</v>
      </c>
      <c r="O10" s="17">
        <f>VLOOKUP(A10,Games!$A$2:$D$527,4,FALSE)</f>
        <v>15</v>
      </c>
      <c r="P10" s="11">
        <f t="shared" ref="P10:P11" si="3">(R10-S10)/B10</f>
        <v>19.666666666666668</v>
      </c>
      <c r="Q10" s="16"/>
      <c r="R10" s="16">
        <f t="shared" ref="R10:R11" si="4">SUM(M10,I10,H10,G10,F10)</f>
        <v>323</v>
      </c>
      <c r="S10" s="16">
        <f t="shared" ref="S10:S11" si="5">SUM((J10*2),(K10*3),(L10*4))</f>
        <v>28</v>
      </c>
      <c r="T10" s="16" t="str">
        <f>IFERROR(VLOOKUP(A10,Games!$I$2:$I$246,1,FALSE)," ")</f>
        <v xml:space="preserve"> </v>
      </c>
    </row>
    <row r="11" spans="1:21" x14ac:dyDescent="0.25">
      <c r="A11" s="9" t="s">
        <v>5</v>
      </c>
      <c r="B11" s="3">
        <v>25</v>
      </c>
      <c r="C11" s="3">
        <v>106</v>
      </c>
      <c r="D11" s="3">
        <v>24</v>
      </c>
      <c r="E11" s="3">
        <v>34</v>
      </c>
      <c r="F11" s="3">
        <v>144</v>
      </c>
      <c r="G11" s="3">
        <v>57</v>
      </c>
      <c r="H11" s="3">
        <v>27</v>
      </c>
      <c r="I11" s="3">
        <v>3</v>
      </c>
      <c r="J11" s="3">
        <v>22</v>
      </c>
      <c r="K11" s="3">
        <v>0</v>
      </c>
      <c r="L11" s="3">
        <v>0</v>
      </c>
      <c r="M11" s="3">
        <v>318</v>
      </c>
      <c r="N11" s="17">
        <f>VLOOKUP(A11,Games!$A$2:$D$527,3,FALSE)</f>
        <v>0</v>
      </c>
      <c r="O11" s="17">
        <f>VLOOKUP(A11,Games!$A$2:$D$527,4,FALSE)</f>
        <v>25</v>
      </c>
      <c r="P11" s="11">
        <f t="shared" si="3"/>
        <v>20.2</v>
      </c>
      <c r="Q11" s="16"/>
      <c r="R11" s="16">
        <f t="shared" si="4"/>
        <v>549</v>
      </c>
      <c r="S11" s="16">
        <f t="shared" si="5"/>
        <v>44</v>
      </c>
      <c r="T11" s="16" t="str">
        <f>IFERROR(VLOOKUP(A11,Games!$I$2:$I$246,1,FALSE)," ")</f>
        <v xml:space="preserve"> </v>
      </c>
    </row>
    <row r="12" spans="1:21" x14ac:dyDescent="0.25">
      <c r="A12" s="9" t="s">
        <v>338</v>
      </c>
      <c r="B12" s="3">
        <v>11</v>
      </c>
      <c r="C12" s="3">
        <v>19</v>
      </c>
      <c r="D12" s="3">
        <v>3</v>
      </c>
      <c r="E12" s="3">
        <v>2</v>
      </c>
      <c r="F12" s="3">
        <v>30</v>
      </c>
      <c r="G12" s="3">
        <v>28</v>
      </c>
      <c r="H12" s="3">
        <v>7</v>
      </c>
      <c r="I12" s="3">
        <v>0</v>
      </c>
      <c r="J12" s="3">
        <v>8</v>
      </c>
      <c r="K12" s="3">
        <v>0</v>
      </c>
      <c r="L12" s="3">
        <v>0</v>
      </c>
      <c r="M12" s="3">
        <v>49</v>
      </c>
      <c r="N12" s="17">
        <f>VLOOKUP(A12,Games!$A$2:$D$527,3,FALSE)</f>
        <v>0</v>
      </c>
      <c r="O12" s="17">
        <f>VLOOKUP(A12,Games!$A$2:$D$527,4,FALSE)</f>
        <v>11</v>
      </c>
      <c r="P12" s="11">
        <f t="shared" ref="P12" si="6">(R12-S12)/B12</f>
        <v>8.9090909090909083</v>
      </c>
      <c r="Q12" s="16"/>
      <c r="R12" s="16">
        <f t="shared" ref="R12" si="7">SUM(M12,I12,H12,G12,F12)</f>
        <v>114</v>
      </c>
      <c r="S12" s="16">
        <f t="shared" ref="S12" si="8">SUM((J12*2),(K12*3),(L12*4))</f>
        <v>16</v>
      </c>
      <c r="T12" s="16" t="str">
        <f>IFERROR(VLOOKUP(A12,Games!$I$2:$I$246,1,FALSE)," ")</f>
        <v xml:space="preserve"> </v>
      </c>
    </row>
    <row r="13" spans="1:21" x14ac:dyDescent="0.25">
      <c r="A13" s="9" t="s">
        <v>346</v>
      </c>
      <c r="B13" s="10">
        <v>1</v>
      </c>
      <c r="C13" s="10">
        <v>1</v>
      </c>
      <c r="D13" s="10">
        <v>1</v>
      </c>
      <c r="E13" s="10">
        <v>0</v>
      </c>
      <c r="F13" s="10">
        <v>3</v>
      </c>
      <c r="G13" s="10">
        <v>2</v>
      </c>
      <c r="H13" s="10">
        <v>0</v>
      </c>
      <c r="I13" s="10">
        <v>0</v>
      </c>
      <c r="J13" s="10">
        <v>1</v>
      </c>
      <c r="K13" s="10">
        <v>0</v>
      </c>
      <c r="L13" s="10">
        <v>0</v>
      </c>
      <c r="M13" s="10">
        <v>5</v>
      </c>
      <c r="N13" s="17">
        <f>VLOOKUP(A13,Games!$A$2:$D$527,3,FALSE)</f>
        <v>0</v>
      </c>
      <c r="O13" s="17">
        <f>VLOOKUP(A13,Games!$A$2:$D$527,4,FALSE)</f>
        <v>1</v>
      </c>
      <c r="P13" s="11">
        <f t="shared" ref="P13" si="9">(R13-S13)/B13</f>
        <v>8</v>
      </c>
      <c r="Q13" s="16"/>
      <c r="R13" s="16">
        <f t="shared" ref="R13" si="10">SUM(M13,I13,H13,G13,F13)</f>
        <v>10</v>
      </c>
      <c r="S13" s="16">
        <f t="shared" ref="S13" si="11">SUM((J13*2),(K13*3),(L13*4))</f>
        <v>2</v>
      </c>
      <c r="T13" s="16" t="str">
        <f>IFERROR(VLOOKUP(A13,Games!$I$2:$I$246,1,FALSE)," ")</f>
        <v xml:space="preserve"> </v>
      </c>
    </row>
    <row r="14" spans="1:21" x14ac:dyDescent="0.25">
      <c r="A14" s="9" t="s">
        <v>419</v>
      </c>
      <c r="B14" s="10">
        <v>3</v>
      </c>
      <c r="C14" s="10">
        <v>4</v>
      </c>
      <c r="D14" s="10">
        <v>2</v>
      </c>
      <c r="E14" s="10">
        <v>2</v>
      </c>
      <c r="F14" s="10">
        <v>10</v>
      </c>
      <c r="G14" s="10">
        <v>5</v>
      </c>
      <c r="H14" s="10">
        <v>3</v>
      </c>
      <c r="I14" s="10">
        <v>0</v>
      </c>
      <c r="J14" s="10">
        <v>2</v>
      </c>
      <c r="K14" s="10">
        <v>0</v>
      </c>
      <c r="L14" s="10">
        <v>0</v>
      </c>
      <c r="M14" s="10">
        <v>16</v>
      </c>
      <c r="N14" s="17">
        <f>VLOOKUP(A14,Games!$A$2:$D$527,3,FALSE)</f>
        <v>0</v>
      </c>
      <c r="O14" s="17">
        <f>VLOOKUP(A14,Games!$A$2:$D$527,4,FALSE)</f>
        <v>3</v>
      </c>
      <c r="P14" s="11">
        <f t="shared" ref="P14" si="12">(R14-S14)/B14</f>
        <v>10</v>
      </c>
      <c r="Q14" s="16"/>
      <c r="R14" s="16">
        <f t="shared" ref="R14" si="13">SUM(M14,I14,H14,G14,F14)</f>
        <v>34</v>
      </c>
      <c r="S14" s="16">
        <f t="shared" ref="S14" si="14">SUM((J14*2),(K14*3),(L14*4))</f>
        <v>4</v>
      </c>
      <c r="T14" s="16" t="str">
        <f>IFERROR(VLOOKUP(A14,Games!$I$2:$I$246,1,FALSE)," ")</f>
        <v xml:space="preserve"> </v>
      </c>
    </row>
    <row r="15" spans="1:21" x14ac:dyDescent="0.25">
      <c r="A15" s="9" t="s">
        <v>388</v>
      </c>
      <c r="B15" s="10">
        <v>1</v>
      </c>
      <c r="C15" s="10">
        <v>0</v>
      </c>
      <c r="D15" s="10">
        <v>0</v>
      </c>
      <c r="E15" s="10">
        <v>2</v>
      </c>
      <c r="F15" s="10">
        <v>8</v>
      </c>
      <c r="G15" s="10">
        <v>2</v>
      </c>
      <c r="H15" s="10">
        <v>0</v>
      </c>
      <c r="I15" s="10">
        <v>0</v>
      </c>
      <c r="J15" s="10">
        <v>1</v>
      </c>
      <c r="K15" s="10">
        <v>0</v>
      </c>
      <c r="L15" s="10">
        <v>0</v>
      </c>
      <c r="M15" s="10">
        <v>2</v>
      </c>
      <c r="N15" s="17">
        <f>VLOOKUP(A15,Games!$A$2:$D$527,3,FALSE)</f>
        <v>0</v>
      </c>
      <c r="O15" s="17">
        <f>VLOOKUP(A15,Games!$A$2:$D$527,4,FALSE)</f>
        <v>1</v>
      </c>
      <c r="P15" s="11">
        <f t="shared" ref="P15" si="15">(R15-S15)/B15</f>
        <v>10</v>
      </c>
      <c r="Q15" s="16"/>
      <c r="R15" s="16">
        <f t="shared" ref="R15" si="16">SUM(M15,I15,H15,G15,F15)</f>
        <v>12</v>
      </c>
      <c r="S15" s="16">
        <f t="shared" ref="S15" si="17">SUM((J15*2),(K15*3),(L15*4))</f>
        <v>2</v>
      </c>
      <c r="T15" s="16" t="str">
        <f>IFERROR(VLOOKUP(A15,Games!$I$2:$I$246,1,FALSE)," ")</f>
        <v xml:space="preserve"> </v>
      </c>
      <c r="U15" s="16"/>
    </row>
    <row r="16" spans="1:21" s="16" customFormat="1" x14ac:dyDescent="0.25">
      <c r="A16" s="9" t="s">
        <v>396</v>
      </c>
      <c r="B16" s="10">
        <v>1</v>
      </c>
      <c r="C16" s="10">
        <v>0</v>
      </c>
      <c r="D16" s="10">
        <v>1</v>
      </c>
      <c r="E16" s="10">
        <v>0</v>
      </c>
      <c r="F16" s="10">
        <v>6</v>
      </c>
      <c r="G16" s="10">
        <v>1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3</v>
      </c>
      <c r="N16" s="17">
        <f>VLOOKUP(A16,Games!$A$2:$D$527,3,FALSE)</f>
        <v>0</v>
      </c>
      <c r="O16" s="17">
        <f>VLOOKUP(A16,Games!$A$2:$D$527,4,FALSE)</f>
        <v>1</v>
      </c>
      <c r="P16" s="11">
        <f t="shared" ref="P16" si="18">(R16-S16)/B16</f>
        <v>10</v>
      </c>
      <c r="R16" s="16">
        <f t="shared" ref="R16" si="19">SUM(M16,I16,H16,G16,F16)</f>
        <v>10</v>
      </c>
      <c r="S16" s="16">
        <f t="shared" ref="S16" si="20">SUM((J16*2),(K16*3),(L16*4))</f>
        <v>0</v>
      </c>
      <c r="T16" s="16" t="str">
        <f>IFERROR(VLOOKUP(A16,Games!$I$2:$I$246,1,FALSE)," ")</f>
        <v xml:space="preserve"> </v>
      </c>
    </row>
    <row r="17" spans="1:20" s="16" customFormat="1" x14ac:dyDescent="0.25">
      <c r="A17" s="9" t="s">
        <v>400</v>
      </c>
      <c r="B17" s="10">
        <v>6</v>
      </c>
      <c r="C17" s="10">
        <v>20</v>
      </c>
      <c r="D17" s="10">
        <v>9</v>
      </c>
      <c r="E17" s="10">
        <v>2</v>
      </c>
      <c r="F17" s="10">
        <v>23</v>
      </c>
      <c r="G17" s="10">
        <v>23</v>
      </c>
      <c r="H17" s="10">
        <v>6</v>
      </c>
      <c r="I17" s="10">
        <v>3</v>
      </c>
      <c r="J17" s="10">
        <v>11</v>
      </c>
      <c r="K17" s="10">
        <v>0</v>
      </c>
      <c r="L17" s="10">
        <v>0</v>
      </c>
      <c r="M17" s="10">
        <v>69</v>
      </c>
      <c r="N17" s="17">
        <f>VLOOKUP(A17,Games!$A$2:$D$527,3,FALSE)</f>
        <v>0</v>
      </c>
      <c r="O17" s="17">
        <f>VLOOKUP(A17,Games!$A$2:$D$527,4,FALSE)</f>
        <v>6</v>
      </c>
      <c r="P17" s="11">
        <f t="shared" ref="P17:P18" si="21">(R17-S17)/B17</f>
        <v>17</v>
      </c>
      <c r="R17" s="16">
        <f t="shared" ref="R17:R18" si="22">SUM(M17,I17,H17,G17,F17)</f>
        <v>124</v>
      </c>
      <c r="S17" s="16">
        <f t="shared" ref="S17:S18" si="23">SUM((J17*2),(K17*3),(L17*4))</f>
        <v>22</v>
      </c>
      <c r="T17" s="16" t="str">
        <f>IFERROR(VLOOKUP(A17,Games!$I$2:$I$246,1,FALSE)," ")</f>
        <v xml:space="preserve"> </v>
      </c>
    </row>
    <row r="18" spans="1:20" s="16" customFormat="1" x14ac:dyDescent="0.25">
      <c r="A18" s="9" t="s">
        <v>405</v>
      </c>
      <c r="B18" s="10">
        <v>2</v>
      </c>
      <c r="C18" s="10">
        <v>4</v>
      </c>
      <c r="D18" s="10">
        <v>6</v>
      </c>
      <c r="E18" s="10">
        <v>5</v>
      </c>
      <c r="F18" s="10">
        <v>3</v>
      </c>
      <c r="G18" s="10">
        <v>5</v>
      </c>
      <c r="H18" s="10">
        <v>2</v>
      </c>
      <c r="I18" s="10">
        <v>0</v>
      </c>
      <c r="J18" s="10">
        <v>4</v>
      </c>
      <c r="K18" s="10">
        <v>0</v>
      </c>
      <c r="L18" s="10">
        <v>0</v>
      </c>
      <c r="M18" s="10">
        <v>31</v>
      </c>
      <c r="N18" s="17">
        <f>VLOOKUP(A18,Games!$A$2:$D$527,3,FALSE)</f>
        <v>0</v>
      </c>
      <c r="O18" s="17">
        <f>VLOOKUP(A18,Games!$A$2:$D$527,4,FALSE)</f>
        <v>2</v>
      </c>
      <c r="P18" s="11">
        <f t="shared" si="21"/>
        <v>16.5</v>
      </c>
      <c r="R18" s="16">
        <f t="shared" si="22"/>
        <v>41</v>
      </c>
      <c r="S18" s="16">
        <f t="shared" si="23"/>
        <v>8</v>
      </c>
      <c r="T18" s="16" t="str">
        <f>IFERROR(VLOOKUP(A18,Games!$I$2:$I$246,1,FALSE)," ")</f>
        <v xml:space="preserve"> </v>
      </c>
    </row>
    <row r="19" spans="1:20" s="16" customFormat="1" x14ac:dyDescent="0.25">
      <c r="A19" s="1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19"/>
      <c r="O19" s="19"/>
      <c r="P19" s="26"/>
    </row>
    <row r="20" spans="1:20" x14ac:dyDescent="0.25">
      <c r="A20" s="38" t="s">
        <v>32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20" x14ac:dyDescent="0.25">
      <c r="A21" s="39" t="s">
        <v>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20" x14ac:dyDescent="0.25">
      <c r="A22" s="1" t="s">
        <v>19</v>
      </c>
      <c r="B22" s="1" t="s">
        <v>20</v>
      </c>
      <c r="C22" s="1" t="s">
        <v>21</v>
      </c>
      <c r="D22" s="1" t="s">
        <v>22</v>
      </c>
      <c r="E22" s="1" t="s">
        <v>23</v>
      </c>
      <c r="F22" s="1" t="s">
        <v>24</v>
      </c>
      <c r="G22" s="1" t="s">
        <v>25</v>
      </c>
      <c r="H22" s="1" t="s">
        <v>26</v>
      </c>
      <c r="I22" s="1" t="s">
        <v>27</v>
      </c>
      <c r="J22" s="1" t="s">
        <v>28</v>
      </c>
      <c r="K22" s="1" t="s">
        <v>29</v>
      </c>
      <c r="L22" s="1" t="s">
        <v>30</v>
      </c>
      <c r="M22" s="1" t="s">
        <v>31</v>
      </c>
    </row>
    <row r="23" spans="1:20" x14ac:dyDescent="0.25">
      <c r="A23" s="2" t="str">
        <f t="shared" ref="A23:A37" si="24">IF(A4=""," ",A4)</f>
        <v>Andrew Stanton</v>
      </c>
      <c r="B23" s="3"/>
      <c r="C23" s="4">
        <f t="shared" ref="C23:M23" si="25">IF(ISNUMBER($B4),C4/$B4," ")</f>
        <v>4.333333333333333</v>
      </c>
      <c r="D23" s="4">
        <f t="shared" si="25"/>
        <v>3.3333333333333333E-2</v>
      </c>
      <c r="E23" s="4">
        <f t="shared" si="25"/>
        <v>2.4666666666666668</v>
      </c>
      <c r="F23" s="4">
        <f t="shared" si="25"/>
        <v>11.033333333333333</v>
      </c>
      <c r="G23" s="4">
        <f t="shared" si="25"/>
        <v>0.66666666666666663</v>
      </c>
      <c r="H23" s="4">
        <f t="shared" si="25"/>
        <v>0.6</v>
      </c>
      <c r="I23" s="4">
        <f t="shared" si="25"/>
        <v>0.5</v>
      </c>
      <c r="J23" s="4">
        <f t="shared" si="25"/>
        <v>2.5</v>
      </c>
      <c r="K23" s="4">
        <f t="shared" si="25"/>
        <v>0.1</v>
      </c>
      <c r="L23" s="4">
        <f t="shared" si="25"/>
        <v>0</v>
      </c>
      <c r="M23" s="4">
        <f t="shared" si="25"/>
        <v>11.233333333333333</v>
      </c>
      <c r="N23" s="26"/>
      <c r="R23" s="16"/>
      <c r="S23" s="16"/>
    </row>
    <row r="24" spans="1:20" x14ac:dyDescent="0.25">
      <c r="A24" s="2" t="str">
        <f t="shared" si="24"/>
        <v>Chris Kuhn</v>
      </c>
      <c r="B24" s="3"/>
      <c r="C24" s="4">
        <f t="shared" ref="C24:M24" si="26">IF(ISNUMBER($B5),C5/$B5," ")</f>
        <v>0.64</v>
      </c>
      <c r="D24" s="4">
        <f t="shared" si="26"/>
        <v>0.48</v>
      </c>
      <c r="E24" s="4">
        <f t="shared" si="26"/>
        <v>0.32</v>
      </c>
      <c r="F24" s="4">
        <f t="shared" si="26"/>
        <v>6</v>
      </c>
      <c r="G24" s="4">
        <f t="shared" si="26"/>
        <v>3.76</v>
      </c>
      <c r="H24" s="4">
        <f t="shared" si="26"/>
        <v>1.4</v>
      </c>
      <c r="I24" s="4">
        <f t="shared" si="26"/>
        <v>0.92</v>
      </c>
      <c r="J24" s="4">
        <f t="shared" si="26"/>
        <v>2.44</v>
      </c>
      <c r="K24" s="4">
        <f t="shared" si="26"/>
        <v>0</v>
      </c>
      <c r="L24" s="4">
        <f t="shared" si="26"/>
        <v>0</v>
      </c>
      <c r="M24" s="4">
        <f t="shared" si="26"/>
        <v>3.04</v>
      </c>
      <c r="R24" s="16"/>
      <c r="S24" s="16"/>
    </row>
    <row r="25" spans="1:20" x14ac:dyDescent="0.25">
      <c r="A25" s="2" t="str">
        <f t="shared" si="24"/>
        <v>Goran Rajic</v>
      </c>
      <c r="B25" s="3"/>
      <c r="C25" s="4">
        <f t="shared" ref="C25:M25" si="27">IF(ISNUMBER($B6),C6/$B6," ")</f>
        <v>2.1333333333333333</v>
      </c>
      <c r="D25" s="4">
        <f t="shared" si="27"/>
        <v>0</v>
      </c>
      <c r="E25" s="4">
        <f t="shared" si="27"/>
        <v>0.46666666666666667</v>
      </c>
      <c r="F25" s="4">
        <f t="shared" si="27"/>
        <v>6.8666666666666663</v>
      </c>
      <c r="G25" s="4">
        <f t="shared" si="27"/>
        <v>0.73333333333333328</v>
      </c>
      <c r="H25" s="4">
        <f t="shared" si="27"/>
        <v>0.53333333333333333</v>
      </c>
      <c r="I25" s="4">
        <f t="shared" si="27"/>
        <v>6.6666666666666666E-2</v>
      </c>
      <c r="J25" s="4">
        <f t="shared" si="27"/>
        <v>1.7333333333333334</v>
      </c>
      <c r="K25" s="4">
        <f t="shared" si="27"/>
        <v>0</v>
      </c>
      <c r="L25" s="4">
        <f t="shared" si="27"/>
        <v>6.6666666666666666E-2</v>
      </c>
      <c r="M25" s="4">
        <f t="shared" si="27"/>
        <v>4.7333333333333334</v>
      </c>
      <c r="R25" s="16"/>
      <c r="S25" s="16"/>
    </row>
    <row r="26" spans="1:20" x14ac:dyDescent="0.25">
      <c r="A26" s="2" t="str">
        <f t="shared" si="24"/>
        <v>Ian Holley</v>
      </c>
      <c r="B26" s="3"/>
      <c r="C26" s="4">
        <f t="shared" ref="C26:M26" si="28">IF(ISNUMBER($B7),C7/$B7," ")</f>
        <v>1</v>
      </c>
      <c r="D26" s="4">
        <f t="shared" si="28"/>
        <v>0.90909090909090906</v>
      </c>
      <c r="E26" s="4">
        <f t="shared" si="28"/>
        <v>0.22727272727272727</v>
      </c>
      <c r="F26" s="4">
        <f t="shared" si="28"/>
        <v>1.2727272727272727</v>
      </c>
      <c r="G26" s="4">
        <f t="shared" si="28"/>
        <v>1.8181818181818181</v>
      </c>
      <c r="H26" s="4">
        <f t="shared" si="28"/>
        <v>0.68181818181818177</v>
      </c>
      <c r="I26" s="4">
        <f t="shared" si="28"/>
        <v>4.5454545454545456E-2</v>
      </c>
      <c r="J26" s="4">
        <f t="shared" si="28"/>
        <v>0.86363636363636365</v>
      </c>
      <c r="K26" s="4">
        <f t="shared" si="28"/>
        <v>4.5454545454545456E-2</v>
      </c>
      <c r="L26" s="4">
        <f t="shared" si="28"/>
        <v>4.5454545454545456E-2</v>
      </c>
      <c r="M26" s="4">
        <f t="shared" si="28"/>
        <v>4.9545454545454541</v>
      </c>
      <c r="R26" s="16"/>
      <c r="S26" s="16"/>
    </row>
    <row r="27" spans="1:20" x14ac:dyDescent="0.25">
      <c r="A27" s="2" t="str">
        <f t="shared" si="24"/>
        <v>John Gladwin</v>
      </c>
      <c r="B27" s="3"/>
      <c r="C27" s="4">
        <f t="shared" ref="C27:M27" si="29">IF(ISNUMBER($B8),C8/$B8," ")</f>
        <v>4.875</v>
      </c>
      <c r="D27" s="4">
        <f t="shared" si="29"/>
        <v>3.625</v>
      </c>
      <c r="E27" s="4">
        <f t="shared" si="29"/>
        <v>1.125</v>
      </c>
      <c r="F27" s="4">
        <f t="shared" si="29"/>
        <v>9.25</v>
      </c>
      <c r="G27" s="4">
        <f t="shared" si="29"/>
        <v>2.5</v>
      </c>
      <c r="H27" s="4">
        <f t="shared" si="29"/>
        <v>1.25</v>
      </c>
      <c r="I27" s="4">
        <f t="shared" si="29"/>
        <v>0.25</v>
      </c>
      <c r="J27" s="4">
        <f t="shared" si="29"/>
        <v>0.375</v>
      </c>
      <c r="K27" s="4">
        <f t="shared" si="29"/>
        <v>0</v>
      </c>
      <c r="L27" s="4">
        <f t="shared" si="29"/>
        <v>0</v>
      </c>
      <c r="M27" s="4">
        <f t="shared" si="29"/>
        <v>21.75</v>
      </c>
      <c r="R27" s="16"/>
      <c r="S27" s="16"/>
    </row>
    <row r="28" spans="1:20" x14ac:dyDescent="0.25">
      <c r="A28" s="2" t="str">
        <f t="shared" si="24"/>
        <v>Kris Thomson</v>
      </c>
      <c r="B28" s="3"/>
      <c r="C28" s="4">
        <f t="shared" ref="C28:M28" si="30">IF(ISNUMBER($B9),C9/$B9," ")</f>
        <v>1.7</v>
      </c>
      <c r="D28" s="4">
        <f t="shared" si="30"/>
        <v>1.2</v>
      </c>
      <c r="E28" s="4">
        <f t="shared" si="30"/>
        <v>0.2</v>
      </c>
      <c r="F28" s="4">
        <f t="shared" si="30"/>
        <v>4.45</v>
      </c>
      <c r="G28" s="4">
        <f t="shared" si="30"/>
        <v>4.75</v>
      </c>
      <c r="H28" s="4">
        <f t="shared" si="30"/>
        <v>1.65</v>
      </c>
      <c r="I28" s="4">
        <f t="shared" si="30"/>
        <v>0</v>
      </c>
      <c r="J28" s="4">
        <f t="shared" si="30"/>
        <v>1.25</v>
      </c>
      <c r="K28" s="4">
        <f t="shared" si="30"/>
        <v>0</v>
      </c>
      <c r="L28" s="4">
        <f t="shared" si="30"/>
        <v>0</v>
      </c>
      <c r="M28" s="4">
        <f t="shared" si="30"/>
        <v>7.2</v>
      </c>
      <c r="R28" s="16"/>
      <c r="S28" s="16"/>
    </row>
    <row r="29" spans="1:20" x14ac:dyDescent="0.25">
      <c r="A29" s="2" t="str">
        <f t="shared" si="24"/>
        <v>Lachlan Gladwin</v>
      </c>
      <c r="B29" s="3"/>
      <c r="C29" s="4">
        <f t="shared" ref="C29:M29" si="31">IF(ISNUMBER($B10),C10/$B10," ")</f>
        <v>2.7333333333333334</v>
      </c>
      <c r="D29" s="4">
        <f t="shared" si="31"/>
        <v>1.8</v>
      </c>
      <c r="E29" s="4">
        <f t="shared" si="31"/>
        <v>0.73333333333333328</v>
      </c>
      <c r="F29" s="4">
        <f t="shared" si="31"/>
        <v>5.2</v>
      </c>
      <c r="G29" s="4">
        <f t="shared" si="31"/>
        <v>2.6</v>
      </c>
      <c r="H29" s="4">
        <f t="shared" si="31"/>
        <v>2.1333333333333333</v>
      </c>
      <c r="I29" s="4">
        <f t="shared" si="31"/>
        <v>0</v>
      </c>
      <c r="J29" s="4">
        <f t="shared" si="31"/>
        <v>0.93333333333333335</v>
      </c>
      <c r="K29" s="4">
        <f t="shared" si="31"/>
        <v>0</v>
      </c>
      <c r="L29" s="4">
        <f t="shared" si="31"/>
        <v>0</v>
      </c>
      <c r="M29" s="4">
        <f t="shared" si="31"/>
        <v>11.6</v>
      </c>
      <c r="R29" s="16"/>
      <c r="S29" s="16"/>
    </row>
    <row r="30" spans="1:20" x14ac:dyDescent="0.25">
      <c r="A30" s="2" t="str">
        <f t="shared" si="24"/>
        <v>Paul Edwards</v>
      </c>
      <c r="B30" s="3"/>
      <c r="C30" s="4">
        <f t="shared" ref="C30:M30" si="32">IF(ISNUMBER($B11),C11/$B11," ")</f>
        <v>4.24</v>
      </c>
      <c r="D30" s="4">
        <f t="shared" si="32"/>
        <v>0.96</v>
      </c>
      <c r="E30" s="4">
        <f t="shared" si="32"/>
        <v>1.36</v>
      </c>
      <c r="F30" s="4">
        <f t="shared" si="32"/>
        <v>5.76</v>
      </c>
      <c r="G30" s="4">
        <f t="shared" si="32"/>
        <v>2.2799999999999998</v>
      </c>
      <c r="H30" s="4">
        <f t="shared" si="32"/>
        <v>1.08</v>
      </c>
      <c r="I30" s="4">
        <f t="shared" si="32"/>
        <v>0.12</v>
      </c>
      <c r="J30" s="4">
        <f t="shared" si="32"/>
        <v>0.88</v>
      </c>
      <c r="K30" s="4">
        <f t="shared" si="32"/>
        <v>0</v>
      </c>
      <c r="L30" s="4">
        <f t="shared" si="32"/>
        <v>0</v>
      </c>
      <c r="M30" s="4">
        <f t="shared" si="32"/>
        <v>12.72</v>
      </c>
      <c r="R30" s="16"/>
      <c r="S30" s="16"/>
    </row>
    <row r="31" spans="1:20" x14ac:dyDescent="0.25">
      <c r="A31" s="2" t="str">
        <f t="shared" si="24"/>
        <v>Phillip Henderson</v>
      </c>
      <c r="B31" s="3"/>
      <c r="C31" s="4">
        <f t="shared" ref="C31:M31" si="33">IF(ISNUMBER($B12),C12/$B12," ")</f>
        <v>1.7272727272727273</v>
      </c>
      <c r="D31" s="4">
        <f t="shared" si="33"/>
        <v>0.27272727272727271</v>
      </c>
      <c r="E31" s="4">
        <f t="shared" si="33"/>
        <v>0.18181818181818182</v>
      </c>
      <c r="F31" s="4">
        <f t="shared" si="33"/>
        <v>2.7272727272727271</v>
      </c>
      <c r="G31" s="4">
        <f t="shared" si="33"/>
        <v>2.5454545454545454</v>
      </c>
      <c r="H31" s="4">
        <f t="shared" si="33"/>
        <v>0.63636363636363635</v>
      </c>
      <c r="I31" s="4">
        <f t="shared" si="33"/>
        <v>0</v>
      </c>
      <c r="J31" s="4">
        <f t="shared" si="33"/>
        <v>0.72727272727272729</v>
      </c>
      <c r="K31" s="4">
        <f t="shared" si="33"/>
        <v>0</v>
      </c>
      <c r="L31" s="4">
        <f t="shared" si="33"/>
        <v>0</v>
      </c>
      <c r="M31" s="4">
        <f t="shared" si="33"/>
        <v>4.4545454545454541</v>
      </c>
      <c r="R31" s="16"/>
      <c r="S31" s="16"/>
    </row>
    <row r="32" spans="1:20" x14ac:dyDescent="0.25">
      <c r="A32" s="9" t="str">
        <f t="shared" si="24"/>
        <v>Travis Naden</v>
      </c>
      <c r="B32" s="10"/>
      <c r="C32" s="11">
        <f t="shared" ref="C32:M32" si="34">IF(ISNUMBER($B13),C13/$B13," ")</f>
        <v>1</v>
      </c>
      <c r="D32" s="11">
        <f t="shared" si="34"/>
        <v>1</v>
      </c>
      <c r="E32" s="11">
        <f t="shared" si="34"/>
        <v>0</v>
      </c>
      <c r="F32" s="11">
        <f t="shared" si="34"/>
        <v>3</v>
      </c>
      <c r="G32" s="11">
        <f t="shared" si="34"/>
        <v>2</v>
      </c>
      <c r="H32" s="11">
        <f t="shared" si="34"/>
        <v>0</v>
      </c>
      <c r="I32" s="11">
        <f t="shared" si="34"/>
        <v>0</v>
      </c>
      <c r="J32" s="11">
        <f t="shared" si="34"/>
        <v>1</v>
      </c>
      <c r="K32" s="11">
        <f t="shared" si="34"/>
        <v>0</v>
      </c>
      <c r="L32" s="11">
        <f t="shared" si="34"/>
        <v>0</v>
      </c>
      <c r="M32" s="11">
        <f t="shared" si="34"/>
        <v>5</v>
      </c>
    </row>
    <row r="33" spans="1:13" x14ac:dyDescent="0.25">
      <c r="A33" s="9" t="str">
        <f t="shared" si="24"/>
        <v>Phil Henderson</v>
      </c>
      <c r="B33" s="10"/>
      <c r="C33" s="11">
        <f t="shared" ref="C33:M37" si="35">IF(ISNUMBER($B14),C14/$B14," ")</f>
        <v>1.3333333333333333</v>
      </c>
      <c r="D33" s="11">
        <f t="shared" si="35"/>
        <v>0.66666666666666663</v>
      </c>
      <c r="E33" s="11">
        <f t="shared" si="35"/>
        <v>0.66666666666666663</v>
      </c>
      <c r="F33" s="11">
        <f t="shared" si="35"/>
        <v>3.3333333333333335</v>
      </c>
      <c r="G33" s="11">
        <f t="shared" si="35"/>
        <v>1.6666666666666667</v>
      </c>
      <c r="H33" s="11">
        <f t="shared" si="35"/>
        <v>1</v>
      </c>
      <c r="I33" s="11">
        <f t="shared" si="35"/>
        <v>0</v>
      </c>
      <c r="J33" s="11">
        <f t="shared" si="35"/>
        <v>0.66666666666666663</v>
      </c>
      <c r="K33" s="11">
        <f t="shared" si="35"/>
        <v>0</v>
      </c>
      <c r="L33" s="11">
        <f t="shared" si="35"/>
        <v>0</v>
      </c>
      <c r="M33" s="11">
        <f t="shared" si="35"/>
        <v>5.333333333333333</v>
      </c>
    </row>
    <row r="34" spans="1:13" x14ac:dyDescent="0.25">
      <c r="A34" s="9" t="str">
        <f t="shared" si="24"/>
        <v>Stephen Moger</v>
      </c>
      <c r="B34" s="10"/>
      <c r="C34" s="11">
        <f t="shared" si="35"/>
        <v>0</v>
      </c>
      <c r="D34" s="11">
        <f t="shared" si="35"/>
        <v>0</v>
      </c>
      <c r="E34" s="11">
        <f t="shared" si="35"/>
        <v>2</v>
      </c>
      <c r="F34" s="11">
        <f t="shared" si="35"/>
        <v>8</v>
      </c>
      <c r="G34" s="11">
        <f t="shared" si="35"/>
        <v>2</v>
      </c>
      <c r="H34" s="11">
        <f t="shared" si="35"/>
        <v>0</v>
      </c>
      <c r="I34" s="11">
        <f t="shared" si="35"/>
        <v>0</v>
      </c>
      <c r="J34" s="11">
        <f t="shared" si="35"/>
        <v>1</v>
      </c>
      <c r="K34" s="11">
        <f t="shared" si="35"/>
        <v>0</v>
      </c>
      <c r="L34" s="11">
        <f t="shared" si="35"/>
        <v>0</v>
      </c>
      <c r="M34" s="11">
        <f t="shared" si="35"/>
        <v>2</v>
      </c>
    </row>
    <row r="35" spans="1:13" x14ac:dyDescent="0.25">
      <c r="A35" s="9" t="str">
        <f t="shared" si="24"/>
        <v>David Hawke</v>
      </c>
      <c r="B35" s="10"/>
      <c r="C35" s="11">
        <f t="shared" si="35"/>
        <v>0</v>
      </c>
      <c r="D35" s="11">
        <f t="shared" si="35"/>
        <v>1</v>
      </c>
      <c r="E35" s="11">
        <f t="shared" si="35"/>
        <v>0</v>
      </c>
      <c r="F35" s="11">
        <f t="shared" si="35"/>
        <v>6</v>
      </c>
      <c r="G35" s="11">
        <f t="shared" si="35"/>
        <v>1</v>
      </c>
      <c r="H35" s="11">
        <f t="shared" si="35"/>
        <v>0</v>
      </c>
      <c r="I35" s="11">
        <f t="shared" si="35"/>
        <v>0</v>
      </c>
      <c r="J35" s="11">
        <f t="shared" si="35"/>
        <v>0</v>
      </c>
      <c r="K35" s="11">
        <f t="shared" si="35"/>
        <v>0</v>
      </c>
      <c r="L35" s="11">
        <f t="shared" si="35"/>
        <v>0</v>
      </c>
      <c r="M35" s="11">
        <f t="shared" si="35"/>
        <v>3</v>
      </c>
    </row>
    <row r="36" spans="1:13" x14ac:dyDescent="0.25">
      <c r="A36" s="9" t="str">
        <f t="shared" si="24"/>
        <v>Jordan Kitchener</v>
      </c>
      <c r="B36" s="10"/>
      <c r="C36" s="11">
        <f t="shared" si="35"/>
        <v>3.3333333333333335</v>
      </c>
      <c r="D36" s="11">
        <f t="shared" si="35"/>
        <v>1.5</v>
      </c>
      <c r="E36" s="11">
        <f t="shared" si="35"/>
        <v>0.33333333333333331</v>
      </c>
      <c r="F36" s="11">
        <f t="shared" si="35"/>
        <v>3.8333333333333335</v>
      </c>
      <c r="G36" s="11">
        <f t="shared" si="35"/>
        <v>3.8333333333333335</v>
      </c>
      <c r="H36" s="11">
        <f t="shared" si="35"/>
        <v>1</v>
      </c>
      <c r="I36" s="11">
        <f t="shared" si="35"/>
        <v>0.5</v>
      </c>
      <c r="J36" s="11">
        <f t="shared" si="35"/>
        <v>1.8333333333333333</v>
      </c>
      <c r="K36" s="11">
        <f t="shared" si="35"/>
        <v>0</v>
      </c>
      <c r="L36" s="11">
        <f t="shared" si="35"/>
        <v>0</v>
      </c>
      <c r="M36" s="11">
        <f t="shared" si="35"/>
        <v>11.5</v>
      </c>
    </row>
    <row r="37" spans="1:13" x14ac:dyDescent="0.25">
      <c r="A37" s="9" t="str">
        <f t="shared" si="24"/>
        <v>Morgan Bell</v>
      </c>
      <c r="B37" s="10"/>
      <c r="C37" s="11">
        <f t="shared" si="35"/>
        <v>2</v>
      </c>
      <c r="D37" s="11">
        <f t="shared" si="35"/>
        <v>3</v>
      </c>
      <c r="E37" s="11">
        <f t="shared" si="35"/>
        <v>2.5</v>
      </c>
      <c r="F37" s="11">
        <f t="shared" si="35"/>
        <v>1.5</v>
      </c>
      <c r="G37" s="11">
        <f t="shared" si="35"/>
        <v>2.5</v>
      </c>
      <c r="H37" s="11">
        <f t="shared" si="35"/>
        <v>1</v>
      </c>
      <c r="I37" s="11">
        <f t="shared" si="35"/>
        <v>0</v>
      </c>
      <c r="J37" s="11">
        <f t="shared" si="35"/>
        <v>2</v>
      </c>
      <c r="K37" s="11">
        <f t="shared" si="35"/>
        <v>0</v>
      </c>
      <c r="L37" s="11">
        <f t="shared" si="35"/>
        <v>0</v>
      </c>
      <c r="M37" s="11">
        <f t="shared" si="35"/>
        <v>15.5</v>
      </c>
    </row>
  </sheetData>
  <mergeCells count="3">
    <mergeCell ref="A20:M20"/>
    <mergeCell ref="A21:M21"/>
    <mergeCell ref="A2:O2"/>
  </mergeCells>
  <conditionalFormatting sqref="A4">
    <cfRule type="expression" dxfId="91" priority="12">
      <formula>O4&gt;12</formula>
    </cfRule>
  </conditionalFormatting>
  <conditionalFormatting sqref="A4">
    <cfRule type="expression" dxfId="90" priority="11">
      <formula>EXACT(A4,T4)</formula>
    </cfRule>
  </conditionalFormatting>
  <conditionalFormatting sqref="A19">
    <cfRule type="expression" dxfId="85" priority="6">
      <formula>O19&gt;13</formula>
    </cfRule>
  </conditionalFormatting>
  <conditionalFormatting sqref="A19">
    <cfRule type="expression" dxfId="84" priority="5">
      <formula>EXACT(A19,T19)</formula>
    </cfRule>
  </conditionalFormatting>
  <conditionalFormatting sqref="A5:A18">
    <cfRule type="expression" dxfId="81" priority="2">
      <formula>O5&gt;12</formula>
    </cfRule>
  </conditionalFormatting>
  <conditionalFormatting sqref="A5:A18">
    <cfRule type="expression" dxfId="80" priority="1">
      <formula>EXACT(A5,T5)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3399"/>
  </sheetPr>
  <dimension ref="A1:U42"/>
  <sheetViews>
    <sheetView workbookViewId="0">
      <selection activeCell="Q3" sqref="Q3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1" s="16" customFormat="1" x14ac:dyDescent="0.25">
      <c r="A1" t="s">
        <v>375</v>
      </c>
    </row>
    <row r="2" spans="1:21" x14ac:dyDescent="0.25">
      <c r="A2" s="44" t="s">
        <v>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23" t="s">
        <v>6</v>
      </c>
    </row>
    <row r="3" spans="1:21" x14ac:dyDescent="0.25">
      <c r="A3" s="8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17" t="s">
        <v>56</v>
      </c>
      <c r="O3" s="17" t="s">
        <v>57</v>
      </c>
      <c r="P3" s="17" t="s">
        <v>69</v>
      </c>
      <c r="Q3" s="16"/>
      <c r="R3" s="16" t="s">
        <v>70</v>
      </c>
      <c r="S3" s="16" t="s">
        <v>71</v>
      </c>
    </row>
    <row r="4" spans="1:21" x14ac:dyDescent="0.25">
      <c r="A4" s="9" t="s">
        <v>94</v>
      </c>
      <c r="B4" s="10">
        <v>1</v>
      </c>
      <c r="C4" s="10">
        <v>0</v>
      </c>
      <c r="D4" s="10">
        <v>0</v>
      </c>
      <c r="E4" s="10">
        <v>0</v>
      </c>
      <c r="F4" s="10">
        <v>6</v>
      </c>
      <c r="G4" s="10">
        <v>2</v>
      </c>
      <c r="H4" s="10">
        <v>4</v>
      </c>
      <c r="I4" s="10">
        <v>0</v>
      </c>
      <c r="J4" s="10">
        <v>1</v>
      </c>
      <c r="K4" s="10">
        <v>0</v>
      </c>
      <c r="L4" s="10">
        <v>0</v>
      </c>
      <c r="M4" s="10">
        <v>0</v>
      </c>
      <c r="N4" s="17">
        <f>VLOOKUP(A4,Games!$A$2:$D$527,3,FALSE)</f>
        <v>0</v>
      </c>
      <c r="O4" s="17">
        <f>VLOOKUP(A4,Games!$A$2:$D$527,4,FALSE)</f>
        <v>1</v>
      </c>
      <c r="P4" s="11">
        <f>(R4-S4)/B4</f>
        <v>10</v>
      </c>
      <c r="Q4" s="16"/>
      <c r="R4" s="16">
        <f>SUM(M4,I4,H4,G4,F4)</f>
        <v>12</v>
      </c>
      <c r="S4" s="16">
        <f>SUM((J4*2),(K4*3),(L4*4))</f>
        <v>2</v>
      </c>
      <c r="T4" s="16" t="str">
        <f>IFERROR(VLOOKUP(A4,Games!$I$2:$I$246,1,FALSE)," ")</f>
        <v xml:space="preserve"> </v>
      </c>
    </row>
    <row r="5" spans="1:21" x14ac:dyDescent="0.25">
      <c r="A5" s="9" t="s">
        <v>95</v>
      </c>
      <c r="B5" s="10">
        <v>4</v>
      </c>
      <c r="C5" s="10">
        <v>7</v>
      </c>
      <c r="D5" s="10">
        <v>1</v>
      </c>
      <c r="E5" s="10">
        <v>4</v>
      </c>
      <c r="F5" s="10">
        <v>30</v>
      </c>
      <c r="G5" s="10">
        <v>14</v>
      </c>
      <c r="H5" s="10">
        <v>9</v>
      </c>
      <c r="I5" s="10">
        <v>0</v>
      </c>
      <c r="J5" s="10">
        <v>10</v>
      </c>
      <c r="K5" s="10">
        <v>0</v>
      </c>
      <c r="L5" s="10">
        <v>0</v>
      </c>
      <c r="M5" s="10">
        <v>21</v>
      </c>
      <c r="N5" s="17">
        <f>VLOOKUP(A5,Games!$A$2:$D$527,3,FALSE)</f>
        <v>0</v>
      </c>
      <c r="O5" s="17">
        <f>VLOOKUP(A5,Games!$A$2:$D$527,4,FALSE)</f>
        <v>4</v>
      </c>
      <c r="P5" s="11">
        <f t="shared" ref="P5" si="0">(R5-S5)/B5</f>
        <v>13.5</v>
      </c>
      <c r="Q5" s="16"/>
      <c r="R5" s="16">
        <f t="shared" ref="R5" si="1">SUM(M5,I5,H5,G5,F5)</f>
        <v>74</v>
      </c>
      <c r="S5" s="16">
        <f t="shared" ref="S5" si="2">SUM((J5*2),(K5*3),(L5*4))</f>
        <v>20</v>
      </c>
      <c r="T5" s="16" t="str">
        <f>IFERROR(VLOOKUP(A5,Games!$I$2:$I$246,1,FALSE)," ")</f>
        <v xml:space="preserve"> </v>
      </c>
    </row>
    <row r="6" spans="1:21" x14ac:dyDescent="0.25">
      <c r="A6" s="9" t="s">
        <v>96</v>
      </c>
      <c r="B6" s="10">
        <v>19</v>
      </c>
      <c r="C6" s="10">
        <v>50</v>
      </c>
      <c r="D6" s="10">
        <v>1</v>
      </c>
      <c r="E6" s="10">
        <v>19</v>
      </c>
      <c r="F6" s="10">
        <v>103</v>
      </c>
      <c r="G6" s="10">
        <v>25</v>
      </c>
      <c r="H6" s="10">
        <v>11</v>
      </c>
      <c r="I6" s="10">
        <v>3</v>
      </c>
      <c r="J6" s="10">
        <v>51</v>
      </c>
      <c r="K6" s="10">
        <v>0</v>
      </c>
      <c r="L6" s="10">
        <v>0</v>
      </c>
      <c r="M6" s="10">
        <v>122</v>
      </c>
      <c r="N6" s="17">
        <f>VLOOKUP(A6,Games!$A$2:$D$527,3,FALSE)</f>
        <v>1</v>
      </c>
      <c r="O6" s="17">
        <f>VLOOKUP(A6,Games!$A$2:$D$527,4,FALSE)</f>
        <v>20</v>
      </c>
      <c r="P6" s="11">
        <f t="shared" ref="P6" si="3">(R6-S6)/B6</f>
        <v>8.526315789473685</v>
      </c>
      <c r="Q6" s="16"/>
      <c r="R6" s="16">
        <f t="shared" ref="R6" si="4">SUM(M6,I6,H6,G6,F6)</f>
        <v>264</v>
      </c>
      <c r="S6" s="16">
        <f t="shared" ref="S6" si="5">SUM((J6*2),(K6*3),(L6*4))</f>
        <v>102</v>
      </c>
      <c r="T6" s="16" t="str">
        <f>IFERROR(VLOOKUP(A6,Games!$I$2:$I$246,1,FALSE)," ")</f>
        <v xml:space="preserve"> </v>
      </c>
      <c r="U6" s="16"/>
    </row>
    <row r="7" spans="1:21" x14ac:dyDescent="0.25">
      <c r="A7" s="9" t="s">
        <v>61</v>
      </c>
      <c r="B7" s="10">
        <v>25</v>
      </c>
      <c r="C7" s="10">
        <v>35</v>
      </c>
      <c r="D7" s="10">
        <v>58</v>
      </c>
      <c r="E7" s="10">
        <v>4</v>
      </c>
      <c r="F7" s="10">
        <v>99</v>
      </c>
      <c r="G7" s="10">
        <v>37</v>
      </c>
      <c r="H7" s="10">
        <v>20</v>
      </c>
      <c r="I7" s="10">
        <v>0</v>
      </c>
      <c r="J7" s="10">
        <v>52</v>
      </c>
      <c r="K7" s="10">
        <v>1</v>
      </c>
      <c r="L7" s="10">
        <v>0</v>
      </c>
      <c r="M7" s="10">
        <v>248</v>
      </c>
      <c r="N7" s="17">
        <f>VLOOKUP(A7,Games!$A$2:$D$527,3,FALSE)</f>
        <v>0</v>
      </c>
      <c r="O7" s="17">
        <f>VLOOKUP(A7,Games!$A$2:$D$527,4,FALSE)</f>
        <v>25</v>
      </c>
      <c r="P7" s="11">
        <f t="shared" ref="P7:P15" si="6">(R7-S7)/B7</f>
        <v>11.88</v>
      </c>
      <c r="Q7" s="16"/>
      <c r="R7" s="16">
        <f t="shared" ref="R7:R15" si="7">SUM(M7,I7,H7,G7,F7)</f>
        <v>404</v>
      </c>
      <c r="S7" s="16">
        <f t="shared" ref="S7:S15" si="8">SUM((J7*2),(K7*3),(L7*4))</f>
        <v>107</v>
      </c>
      <c r="T7" s="16" t="str">
        <f>IFERROR(VLOOKUP(A7,Games!$I$2:$I$246,1,FALSE)," ")</f>
        <v xml:space="preserve"> </v>
      </c>
      <c r="U7" s="16"/>
    </row>
    <row r="8" spans="1:21" x14ac:dyDescent="0.25">
      <c r="A8" s="9" t="s">
        <v>339</v>
      </c>
      <c r="B8" s="10">
        <v>4</v>
      </c>
      <c r="C8" s="10">
        <v>5</v>
      </c>
      <c r="D8" s="10">
        <v>0</v>
      </c>
      <c r="E8" s="10">
        <v>0</v>
      </c>
      <c r="F8" s="10">
        <v>16</v>
      </c>
      <c r="G8" s="10">
        <v>5</v>
      </c>
      <c r="H8" s="10">
        <v>2</v>
      </c>
      <c r="I8" s="10">
        <v>1</v>
      </c>
      <c r="J8" s="10">
        <v>7</v>
      </c>
      <c r="K8" s="10">
        <v>0</v>
      </c>
      <c r="L8" s="10">
        <v>0</v>
      </c>
      <c r="M8" s="10">
        <v>10</v>
      </c>
      <c r="N8" s="17">
        <f>VLOOKUP(A8,Games!$A$2:$D$527,3,FALSE)</f>
        <v>0</v>
      </c>
      <c r="O8" s="17">
        <f>VLOOKUP(A8,Games!$A$2:$D$527,4,FALSE)</f>
        <v>4</v>
      </c>
      <c r="P8" s="11">
        <f t="shared" si="6"/>
        <v>5</v>
      </c>
      <c r="Q8" s="16"/>
      <c r="R8" s="16">
        <f t="shared" si="7"/>
        <v>34</v>
      </c>
      <c r="S8" s="16">
        <f t="shared" si="8"/>
        <v>14</v>
      </c>
      <c r="T8" s="16" t="str">
        <f>IFERROR(VLOOKUP(A8,Games!$I$2:$I$246,1,FALSE)," ")</f>
        <v xml:space="preserve"> </v>
      </c>
      <c r="U8" s="16"/>
    </row>
    <row r="9" spans="1:21" x14ac:dyDescent="0.25">
      <c r="A9" s="9" t="s">
        <v>80</v>
      </c>
      <c r="B9" s="10">
        <v>22</v>
      </c>
      <c r="C9" s="10">
        <v>112</v>
      </c>
      <c r="D9" s="10">
        <v>5</v>
      </c>
      <c r="E9" s="10">
        <v>33</v>
      </c>
      <c r="F9" s="10">
        <v>208</v>
      </c>
      <c r="G9" s="10">
        <v>50</v>
      </c>
      <c r="H9" s="10">
        <v>18</v>
      </c>
      <c r="I9" s="10">
        <v>35</v>
      </c>
      <c r="J9" s="10">
        <v>25</v>
      </c>
      <c r="K9" s="10">
        <v>0</v>
      </c>
      <c r="L9" s="10">
        <v>0</v>
      </c>
      <c r="M9" s="10">
        <v>272</v>
      </c>
      <c r="N9" s="17">
        <f>VLOOKUP(A9,Games!$A$2:$D$527,3,FALSE)</f>
        <v>2</v>
      </c>
      <c r="O9" s="17">
        <f>VLOOKUP(A9,Games!$A$2:$D$527,4,FALSE)</f>
        <v>24</v>
      </c>
      <c r="P9" s="11">
        <f t="shared" si="6"/>
        <v>24.227272727272727</v>
      </c>
      <c r="Q9" s="16"/>
      <c r="R9" s="16">
        <f t="shared" si="7"/>
        <v>583</v>
      </c>
      <c r="S9" s="16">
        <f t="shared" si="8"/>
        <v>50</v>
      </c>
      <c r="T9" s="16" t="str">
        <f>IFERROR(VLOOKUP(A9,Games!$I$2:$I$246,1,FALSE)," ")</f>
        <v xml:space="preserve"> </v>
      </c>
      <c r="U9" s="16"/>
    </row>
    <row r="10" spans="1:21" x14ac:dyDescent="0.25">
      <c r="A10" s="9" t="s">
        <v>7</v>
      </c>
      <c r="B10" s="10">
        <v>27</v>
      </c>
      <c r="C10" s="10">
        <v>15</v>
      </c>
      <c r="D10" s="10">
        <v>22</v>
      </c>
      <c r="E10" s="10">
        <v>9</v>
      </c>
      <c r="F10" s="10">
        <v>61</v>
      </c>
      <c r="G10" s="10">
        <v>22</v>
      </c>
      <c r="H10" s="10">
        <v>34</v>
      </c>
      <c r="I10" s="10">
        <v>0</v>
      </c>
      <c r="J10" s="10">
        <v>49</v>
      </c>
      <c r="K10" s="10">
        <v>0</v>
      </c>
      <c r="L10" s="10">
        <v>0</v>
      </c>
      <c r="M10" s="10">
        <v>105</v>
      </c>
      <c r="N10" s="17">
        <f>VLOOKUP(A10,Games!$A$2:$D$527,3,FALSE)</f>
        <v>0</v>
      </c>
      <c r="O10" s="17">
        <f>VLOOKUP(A10,Games!$A$2:$D$527,4,FALSE)</f>
        <v>27</v>
      </c>
      <c r="P10" s="11">
        <f t="shared" si="6"/>
        <v>4.5925925925925926</v>
      </c>
      <c r="Q10" s="16"/>
      <c r="R10" s="16">
        <f t="shared" si="7"/>
        <v>222</v>
      </c>
      <c r="S10" s="16">
        <f t="shared" si="8"/>
        <v>98</v>
      </c>
      <c r="T10" s="16" t="str">
        <f>IFERROR(VLOOKUP(A10,Games!$I$2:$I$246,1,FALSE)," ")</f>
        <v xml:space="preserve"> </v>
      </c>
      <c r="U10" s="16"/>
    </row>
    <row r="11" spans="1:21" x14ac:dyDescent="0.25">
      <c r="A11" s="9" t="s">
        <v>376</v>
      </c>
      <c r="B11" s="10">
        <v>10</v>
      </c>
      <c r="C11" s="10">
        <v>4</v>
      </c>
      <c r="D11" s="10">
        <v>6</v>
      </c>
      <c r="E11" s="10">
        <v>6</v>
      </c>
      <c r="F11" s="10">
        <v>21</v>
      </c>
      <c r="G11" s="10">
        <v>20</v>
      </c>
      <c r="H11" s="10">
        <v>13</v>
      </c>
      <c r="I11" s="10">
        <v>1</v>
      </c>
      <c r="J11" s="10">
        <v>13</v>
      </c>
      <c r="K11" s="10">
        <v>0</v>
      </c>
      <c r="L11" s="10">
        <v>0</v>
      </c>
      <c r="M11" s="10">
        <v>32</v>
      </c>
      <c r="N11" s="17">
        <f>VLOOKUP(A11,Games!$A$2:$D$527,3,FALSE)</f>
        <v>0</v>
      </c>
      <c r="O11" s="17">
        <f>VLOOKUP(A11,Games!$A$2:$D$527,4,FALSE)</f>
        <v>10</v>
      </c>
      <c r="P11" s="11">
        <f t="shared" si="6"/>
        <v>6.1</v>
      </c>
      <c r="Q11" s="16"/>
      <c r="R11" s="16">
        <f t="shared" si="7"/>
        <v>87</v>
      </c>
      <c r="S11" s="16">
        <f t="shared" si="8"/>
        <v>26</v>
      </c>
      <c r="T11" s="16" t="str">
        <f>IFERROR(VLOOKUP(A11,Games!$I$2:$I$246,1,FALSE)," ")</f>
        <v xml:space="preserve"> </v>
      </c>
      <c r="U11" s="16"/>
    </row>
    <row r="12" spans="1:21" x14ac:dyDescent="0.25">
      <c r="A12" s="9" t="s">
        <v>379</v>
      </c>
      <c r="B12" s="10">
        <v>19</v>
      </c>
      <c r="C12" s="10">
        <v>59</v>
      </c>
      <c r="D12" s="10">
        <v>1</v>
      </c>
      <c r="E12" s="10">
        <v>4</v>
      </c>
      <c r="F12" s="10">
        <v>65</v>
      </c>
      <c r="G12" s="10">
        <v>41</v>
      </c>
      <c r="H12" s="10">
        <v>23</v>
      </c>
      <c r="I12" s="10">
        <v>2</v>
      </c>
      <c r="J12" s="10">
        <v>24</v>
      </c>
      <c r="K12" s="10">
        <v>0</v>
      </c>
      <c r="L12" s="10">
        <v>0</v>
      </c>
      <c r="M12" s="10">
        <v>125</v>
      </c>
      <c r="N12" s="17">
        <f>VLOOKUP(A12,Games!$A$2:$D$527,3,FALSE)</f>
        <v>0</v>
      </c>
      <c r="O12" s="17">
        <f>VLOOKUP(A12,Games!$A$2:$D$527,4,FALSE)</f>
        <v>19</v>
      </c>
      <c r="P12" s="11">
        <f t="shared" si="6"/>
        <v>10.947368421052632</v>
      </c>
      <c r="Q12" s="16"/>
      <c r="R12" s="16">
        <f t="shared" si="7"/>
        <v>256</v>
      </c>
      <c r="S12" s="16">
        <f t="shared" si="8"/>
        <v>48</v>
      </c>
      <c r="T12" s="16" t="str">
        <f>IFERROR(VLOOKUP(A12,Games!$I$2:$I$246,1,FALSE)," ")</f>
        <v xml:space="preserve"> </v>
      </c>
      <c r="U12" s="16"/>
    </row>
    <row r="13" spans="1:21" x14ac:dyDescent="0.25">
      <c r="A13" s="9" t="s">
        <v>81</v>
      </c>
      <c r="B13" s="8">
        <v>24</v>
      </c>
      <c r="C13" s="8">
        <v>86</v>
      </c>
      <c r="D13" s="8">
        <v>18</v>
      </c>
      <c r="E13" s="8">
        <v>31</v>
      </c>
      <c r="F13" s="8">
        <v>66</v>
      </c>
      <c r="G13" s="8">
        <v>69</v>
      </c>
      <c r="H13" s="8">
        <v>22</v>
      </c>
      <c r="I13" s="8">
        <v>3</v>
      </c>
      <c r="J13" s="8">
        <v>27</v>
      </c>
      <c r="K13" s="8">
        <v>1</v>
      </c>
      <c r="L13" s="8">
        <v>0</v>
      </c>
      <c r="M13" s="8">
        <v>257</v>
      </c>
      <c r="N13" s="17">
        <f>VLOOKUP(A13,Games!$A$2:$D$527,3,FALSE)</f>
        <v>2</v>
      </c>
      <c r="O13" s="17">
        <f>VLOOKUP(A13,Games!$A$2:$D$527,4,FALSE)</f>
        <v>26</v>
      </c>
      <c r="P13" s="11">
        <f t="shared" si="6"/>
        <v>15</v>
      </c>
      <c r="Q13" s="16"/>
      <c r="R13" s="16">
        <f t="shared" si="7"/>
        <v>417</v>
      </c>
      <c r="S13" s="16">
        <f t="shared" si="8"/>
        <v>57</v>
      </c>
      <c r="T13" s="16" t="str">
        <f>IFERROR(VLOOKUP(A13,Games!$I$2:$I$246,1,FALSE)," ")</f>
        <v xml:space="preserve"> </v>
      </c>
      <c r="U13" s="16"/>
    </row>
    <row r="14" spans="1:21" x14ac:dyDescent="0.25">
      <c r="A14" s="9" t="s">
        <v>82</v>
      </c>
      <c r="B14" s="17">
        <v>30</v>
      </c>
      <c r="C14" s="17">
        <v>86</v>
      </c>
      <c r="D14" s="17">
        <v>0</v>
      </c>
      <c r="E14" s="17">
        <v>32</v>
      </c>
      <c r="F14" s="17">
        <v>181</v>
      </c>
      <c r="G14" s="17">
        <v>31</v>
      </c>
      <c r="H14" s="17">
        <v>20</v>
      </c>
      <c r="I14" s="17">
        <v>9</v>
      </c>
      <c r="J14" s="17">
        <v>58</v>
      </c>
      <c r="K14" s="17">
        <v>0</v>
      </c>
      <c r="L14" s="17">
        <v>0</v>
      </c>
      <c r="M14" s="17">
        <v>204</v>
      </c>
      <c r="N14" s="17">
        <f>VLOOKUP(A14,Games!$A$2:$D$527,3,FALSE)</f>
        <v>0</v>
      </c>
      <c r="O14" s="17">
        <f>VLOOKUP(A14,Games!$A$2:$D$527,4,FALSE)</f>
        <v>30</v>
      </c>
      <c r="P14" s="11">
        <f t="shared" si="6"/>
        <v>10.966666666666667</v>
      </c>
      <c r="Q14" s="16"/>
      <c r="R14" s="16">
        <f t="shared" si="7"/>
        <v>445</v>
      </c>
      <c r="S14" s="16">
        <f t="shared" si="8"/>
        <v>116</v>
      </c>
      <c r="T14" s="16" t="str">
        <f>IFERROR(VLOOKUP(A14,Games!$I$2:$I$246,1,FALSE)," ")</f>
        <v xml:space="preserve"> </v>
      </c>
      <c r="U14" s="16"/>
    </row>
    <row r="15" spans="1:21" s="16" customFormat="1" x14ac:dyDescent="0.25">
      <c r="A15" s="9" t="s">
        <v>395</v>
      </c>
      <c r="B15" s="17">
        <v>2</v>
      </c>
      <c r="C15" s="17">
        <v>5</v>
      </c>
      <c r="D15" s="17">
        <v>3</v>
      </c>
      <c r="E15" s="17">
        <v>4</v>
      </c>
      <c r="F15" s="17">
        <v>15</v>
      </c>
      <c r="G15" s="17">
        <v>5</v>
      </c>
      <c r="H15" s="17">
        <v>4</v>
      </c>
      <c r="I15" s="17">
        <v>0</v>
      </c>
      <c r="J15" s="17">
        <v>6</v>
      </c>
      <c r="K15" s="17">
        <v>0</v>
      </c>
      <c r="L15" s="17">
        <v>0</v>
      </c>
      <c r="M15" s="17">
        <v>23</v>
      </c>
      <c r="N15" s="17">
        <f>VLOOKUP(A15,Games!$A$2:$D$527,3,FALSE)</f>
        <v>0</v>
      </c>
      <c r="O15" s="17">
        <f>VLOOKUP(A15,Games!$A$2:$D$527,4,FALSE)</f>
        <v>2</v>
      </c>
      <c r="P15" s="11">
        <f t="shared" si="6"/>
        <v>17.5</v>
      </c>
      <c r="R15" s="16">
        <f t="shared" si="7"/>
        <v>47</v>
      </c>
      <c r="S15" s="16">
        <f t="shared" si="8"/>
        <v>12</v>
      </c>
      <c r="T15" s="16" t="str">
        <f>IFERROR(VLOOKUP(A15,Games!$I$2:$I$246,1,FALSE)," ")</f>
        <v xml:space="preserve"> </v>
      </c>
    </row>
    <row r="16" spans="1:21" s="16" customFormat="1" x14ac:dyDescent="0.25">
      <c r="A16" s="9" t="s">
        <v>424</v>
      </c>
      <c r="B16" s="17">
        <v>3</v>
      </c>
      <c r="C16" s="17">
        <v>10</v>
      </c>
      <c r="D16" s="17">
        <v>0</v>
      </c>
      <c r="E16" s="17">
        <v>2</v>
      </c>
      <c r="F16" s="17">
        <v>33</v>
      </c>
      <c r="G16" s="17">
        <v>9</v>
      </c>
      <c r="H16" s="17">
        <v>3</v>
      </c>
      <c r="I16" s="17">
        <v>0</v>
      </c>
      <c r="J16" s="17">
        <v>1</v>
      </c>
      <c r="K16" s="17">
        <v>0</v>
      </c>
      <c r="L16" s="17">
        <v>0</v>
      </c>
      <c r="M16" s="17">
        <v>22</v>
      </c>
      <c r="N16" s="17">
        <f>VLOOKUP(A16,Games!$A$2:$D$527,3,FALSE)</f>
        <v>0</v>
      </c>
      <c r="O16" s="17">
        <f>VLOOKUP(A16,Games!$A$2:$D$527,4,FALSE)</f>
        <v>3</v>
      </c>
      <c r="P16" s="11">
        <f t="shared" ref="P16" si="9">(R16-S16)/B16</f>
        <v>21.666666666666668</v>
      </c>
      <c r="R16" s="16">
        <f t="shared" ref="R16" si="10">SUM(M16,I16,H16,G16,F16)</f>
        <v>67</v>
      </c>
      <c r="S16" s="16">
        <f t="shared" ref="S16" si="11">SUM((J16*2),(K16*3),(L16*4))</f>
        <v>2</v>
      </c>
      <c r="T16" s="16" t="str">
        <f>IFERROR(VLOOKUP(A16,Games!$I$2:$I$246,1,FALSE)," ")</f>
        <v xml:space="preserve"> </v>
      </c>
    </row>
    <row r="17" spans="1:20" s="16" customFormat="1" x14ac:dyDescent="0.25">
      <c r="A17" s="9" t="s">
        <v>336</v>
      </c>
      <c r="B17" s="17">
        <v>1</v>
      </c>
      <c r="C17" s="17">
        <v>1</v>
      </c>
      <c r="D17" s="17">
        <v>4</v>
      </c>
      <c r="E17" s="17">
        <v>1</v>
      </c>
      <c r="F17" s="17">
        <v>1</v>
      </c>
      <c r="G17" s="17">
        <v>2</v>
      </c>
      <c r="H17" s="17">
        <v>2</v>
      </c>
      <c r="I17" s="17">
        <v>0</v>
      </c>
      <c r="J17" s="17">
        <v>0</v>
      </c>
      <c r="K17" s="17">
        <v>0</v>
      </c>
      <c r="L17" s="17">
        <v>0</v>
      </c>
      <c r="M17" s="17">
        <v>15</v>
      </c>
      <c r="N17" s="17">
        <f>VLOOKUP(A17,Games!$A$2:$D$527,3,FALSE)</f>
        <v>0</v>
      </c>
      <c r="O17" s="17">
        <f>VLOOKUP(A17,Games!$A$2:$D$527,4,FALSE)</f>
        <v>1</v>
      </c>
      <c r="P17" s="11">
        <f t="shared" ref="P17" si="12">(R17-S17)/B17</f>
        <v>20</v>
      </c>
      <c r="R17" s="16">
        <f t="shared" ref="R17" si="13">SUM(M17,I17,H17,G17,F17)</f>
        <v>20</v>
      </c>
      <c r="S17" s="16">
        <f t="shared" ref="S17" si="14">SUM((J17*2),(K17*3),(L17*4))</f>
        <v>0</v>
      </c>
      <c r="T17" s="16" t="str">
        <f>IFERROR(VLOOKUP(A17,Games!$I$2:$I$246,1,FALSE)," ")</f>
        <v xml:space="preserve"> </v>
      </c>
    </row>
    <row r="18" spans="1:20" s="16" customFormat="1" x14ac:dyDescent="0.25">
      <c r="A18" s="9" t="s">
        <v>340</v>
      </c>
      <c r="B18" s="17">
        <v>7</v>
      </c>
      <c r="C18" s="17">
        <v>3</v>
      </c>
      <c r="D18" s="17">
        <v>1</v>
      </c>
      <c r="E18" s="17">
        <v>1</v>
      </c>
      <c r="F18" s="17">
        <v>35</v>
      </c>
      <c r="G18" s="17">
        <v>21</v>
      </c>
      <c r="H18" s="17">
        <v>4</v>
      </c>
      <c r="I18" s="17">
        <v>4</v>
      </c>
      <c r="J18" s="17">
        <v>17</v>
      </c>
      <c r="K18" s="17">
        <v>0</v>
      </c>
      <c r="L18" s="17">
        <v>0</v>
      </c>
      <c r="M18" s="17">
        <v>10</v>
      </c>
      <c r="N18" s="17">
        <f>VLOOKUP(A18,Games!$A$2:$D$527,3,FALSE)</f>
        <v>0</v>
      </c>
      <c r="O18" s="17">
        <f>VLOOKUP(A18,Games!$A$2:$D$527,4,FALSE)</f>
        <v>7</v>
      </c>
      <c r="P18" s="11">
        <f t="shared" ref="P18" si="15">(R18-S18)/B18</f>
        <v>5.7142857142857144</v>
      </c>
      <c r="R18" s="16">
        <f t="shared" ref="R18" si="16">SUM(M18,I18,H18,G18,F18)</f>
        <v>74</v>
      </c>
      <c r="S18" s="16">
        <f t="shared" ref="S18" si="17">SUM((J18*2),(K18*3),(L18*4))</f>
        <v>34</v>
      </c>
      <c r="T18" s="16" t="str">
        <f>IFERROR(VLOOKUP(A18,Games!$I$2:$I$246,1,FALSE)," ")</f>
        <v xml:space="preserve"> </v>
      </c>
    </row>
    <row r="19" spans="1:20" s="16" customFormat="1" x14ac:dyDescent="0.25">
      <c r="A19" s="9" t="s">
        <v>422</v>
      </c>
      <c r="B19" s="17">
        <v>2</v>
      </c>
      <c r="C19" s="17">
        <v>4</v>
      </c>
      <c r="D19" s="17">
        <v>1</v>
      </c>
      <c r="E19" s="17">
        <v>2</v>
      </c>
      <c r="F19" s="17">
        <v>11</v>
      </c>
      <c r="G19" s="17">
        <v>4</v>
      </c>
      <c r="H19" s="17">
        <v>5</v>
      </c>
      <c r="I19" s="17">
        <v>0</v>
      </c>
      <c r="J19" s="17">
        <v>2</v>
      </c>
      <c r="K19" s="17">
        <v>0</v>
      </c>
      <c r="L19" s="17">
        <v>0</v>
      </c>
      <c r="M19" s="17">
        <v>13</v>
      </c>
      <c r="N19" s="17">
        <f>VLOOKUP(A19,Games!$A$2:$D$527,3,FALSE)</f>
        <v>0</v>
      </c>
      <c r="O19" s="17">
        <f>VLOOKUP(A19,Games!$A$2:$D$527,4,FALSE)</f>
        <v>2</v>
      </c>
      <c r="P19" s="11">
        <f t="shared" ref="P19" si="18">(R19-S19)/B19</f>
        <v>14.5</v>
      </c>
      <c r="R19" s="16">
        <f t="shared" ref="R19" si="19">SUM(M19,I19,H19,G19,F19)</f>
        <v>33</v>
      </c>
      <c r="S19" s="16">
        <f t="shared" ref="S19" si="20">SUM((J19*2),(K19*3),(L19*4))</f>
        <v>4</v>
      </c>
      <c r="T19" s="16" t="str">
        <f>IFERROR(VLOOKUP(A19,Games!$I$2:$I$246,1,FALSE)," ")</f>
        <v xml:space="preserve"> </v>
      </c>
    </row>
    <row r="20" spans="1:20" s="16" customFormat="1" x14ac:dyDescent="0.25">
      <c r="A20" s="9" t="s">
        <v>398</v>
      </c>
      <c r="B20" s="17">
        <v>1</v>
      </c>
      <c r="C20" s="17">
        <v>0</v>
      </c>
      <c r="D20" s="17">
        <v>0</v>
      </c>
      <c r="E20" s="17">
        <v>0</v>
      </c>
      <c r="F20" s="17">
        <v>1</v>
      </c>
      <c r="G20" s="17">
        <v>0</v>
      </c>
      <c r="H20" s="17">
        <v>0</v>
      </c>
      <c r="I20" s="17">
        <v>0</v>
      </c>
      <c r="J20" s="17">
        <v>4</v>
      </c>
      <c r="K20" s="17">
        <v>0</v>
      </c>
      <c r="L20" s="17">
        <v>0</v>
      </c>
      <c r="M20" s="17">
        <v>0</v>
      </c>
      <c r="N20" s="17">
        <f>VLOOKUP(A20,Games!$A$2:$D$527,3,FALSE)</f>
        <v>0</v>
      </c>
      <c r="O20" s="17">
        <f>VLOOKUP(A20,Games!$A$2:$D$527,4,FALSE)</f>
        <v>1</v>
      </c>
      <c r="P20" s="11">
        <f t="shared" ref="P20" si="21">(R20-S20)/B20</f>
        <v>-7</v>
      </c>
      <c r="R20" s="16">
        <f t="shared" ref="R20" si="22">SUM(M20,I20,H20,G20,F20)</f>
        <v>1</v>
      </c>
      <c r="S20" s="16">
        <f t="shared" ref="S20" si="23">SUM((J20*2),(K20*3),(L20*4))</f>
        <v>8</v>
      </c>
      <c r="T20" s="16" t="str">
        <f>IFERROR(VLOOKUP(A20,Games!$I$2:$I$246,1,FALSE)," ")</f>
        <v xml:space="preserve"> </v>
      </c>
    </row>
    <row r="21" spans="1:20" s="16" customFormat="1" x14ac:dyDescent="0.25">
      <c r="A21" s="9" t="s">
        <v>408</v>
      </c>
      <c r="B21" s="17">
        <v>6</v>
      </c>
      <c r="C21" s="17">
        <v>14</v>
      </c>
      <c r="D21" s="17">
        <v>0</v>
      </c>
      <c r="E21" s="17">
        <v>8</v>
      </c>
      <c r="F21" s="17">
        <v>41</v>
      </c>
      <c r="G21" s="17">
        <v>4</v>
      </c>
      <c r="H21" s="17">
        <v>4</v>
      </c>
      <c r="I21" s="17">
        <v>0</v>
      </c>
      <c r="J21" s="17">
        <v>18</v>
      </c>
      <c r="K21" s="17">
        <v>0</v>
      </c>
      <c r="L21" s="17">
        <v>0</v>
      </c>
      <c r="M21" s="17">
        <v>36</v>
      </c>
      <c r="N21" s="17">
        <f>VLOOKUP(A21,Games!$A$2:$D$527,3,FALSE)</f>
        <v>0</v>
      </c>
      <c r="O21" s="17">
        <f>VLOOKUP(A21,Games!$A$2:$D$527,4,FALSE)</f>
        <v>6</v>
      </c>
      <c r="P21" s="11">
        <f t="shared" ref="P21" si="24">(R21-S21)/B21</f>
        <v>8.1666666666666661</v>
      </c>
      <c r="R21" s="16">
        <f t="shared" ref="R21" si="25">SUM(M21,I21,H21,G21,F21)</f>
        <v>85</v>
      </c>
      <c r="S21" s="16">
        <f t="shared" ref="S21" si="26">SUM((J21*2),(K21*3),(L21*4))</f>
        <v>36</v>
      </c>
      <c r="T21" s="16" t="str">
        <f>IFERROR(VLOOKUP(A21,Games!$I$2:$I$246,1,FALSE)," ")</f>
        <v xml:space="preserve"> </v>
      </c>
    </row>
    <row r="22" spans="1:20" x14ac:dyDescent="0.25">
      <c r="A22" s="38" t="s">
        <v>32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20" x14ac:dyDescent="0.25">
      <c r="A23" s="42" t="s">
        <v>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20" x14ac:dyDescent="0.25">
      <c r="A24" s="8" t="s">
        <v>19</v>
      </c>
      <c r="B24" s="8" t="s">
        <v>20</v>
      </c>
      <c r="C24" s="8" t="s">
        <v>21</v>
      </c>
      <c r="D24" s="8" t="s">
        <v>22</v>
      </c>
      <c r="E24" s="8" t="s">
        <v>23</v>
      </c>
      <c r="F24" s="8" t="s">
        <v>24</v>
      </c>
      <c r="G24" s="8" t="s">
        <v>25</v>
      </c>
      <c r="H24" s="8" t="s">
        <v>26</v>
      </c>
      <c r="I24" s="8" t="s">
        <v>27</v>
      </c>
      <c r="J24" s="8" t="s">
        <v>28</v>
      </c>
      <c r="K24" s="8" t="s">
        <v>29</v>
      </c>
      <c r="L24" s="8" t="s">
        <v>30</v>
      </c>
      <c r="M24" s="8" t="s">
        <v>31</v>
      </c>
    </row>
    <row r="25" spans="1:20" x14ac:dyDescent="0.25">
      <c r="A25" s="9" t="str">
        <f t="shared" ref="A25:A42" si="27">IF(A4=""," ",A4)</f>
        <v>Andrew Dankiw</v>
      </c>
      <c r="B25" s="10"/>
      <c r="C25" s="11">
        <f t="shared" ref="C25:M25" si="28">IF(ISNUMBER($B4),C4/$B4," ")</f>
        <v>0</v>
      </c>
      <c r="D25" s="11">
        <f t="shared" si="28"/>
        <v>0</v>
      </c>
      <c r="E25" s="11">
        <f t="shared" si="28"/>
        <v>0</v>
      </c>
      <c r="F25" s="11">
        <f t="shared" si="28"/>
        <v>6</v>
      </c>
      <c r="G25" s="11">
        <f t="shared" si="28"/>
        <v>2</v>
      </c>
      <c r="H25" s="11">
        <f t="shared" si="28"/>
        <v>4</v>
      </c>
      <c r="I25" s="11">
        <f t="shared" si="28"/>
        <v>0</v>
      </c>
      <c r="J25" s="11">
        <f t="shared" si="28"/>
        <v>1</v>
      </c>
      <c r="K25" s="11">
        <f t="shared" si="28"/>
        <v>0</v>
      </c>
      <c r="L25" s="11">
        <f t="shared" si="28"/>
        <v>0</v>
      </c>
      <c r="M25" s="11">
        <f t="shared" si="28"/>
        <v>0</v>
      </c>
    </row>
    <row r="26" spans="1:20" x14ac:dyDescent="0.25">
      <c r="A26" s="9" t="str">
        <f t="shared" si="27"/>
        <v>Ben Little</v>
      </c>
      <c r="B26" s="10"/>
      <c r="C26" s="11">
        <f t="shared" ref="C26:M26" si="29">IF(ISNUMBER($B5),C5/$B5," ")</f>
        <v>1.75</v>
      </c>
      <c r="D26" s="11">
        <f t="shared" si="29"/>
        <v>0.25</v>
      </c>
      <c r="E26" s="11">
        <f t="shared" si="29"/>
        <v>1</v>
      </c>
      <c r="F26" s="11">
        <f t="shared" si="29"/>
        <v>7.5</v>
      </c>
      <c r="G26" s="11">
        <f t="shared" si="29"/>
        <v>3.5</v>
      </c>
      <c r="H26" s="11">
        <f t="shared" si="29"/>
        <v>2.25</v>
      </c>
      <c r="I26" s="11">
        <f t="shared" si="29"/>
        <v>0</v>
      </c>
      <c r="J26" s="11">
        <f t="shared" si="29"/>
        <v>2.5</v>
      </c>
      <c r="K26" s="11">
        <f t="shared" si="29"/>
        <v>0</v>
      </c>
      <c r="L26" s="11">
        <f t="shared" si="29"/>
        <v>0</v>
      </c>
      <c r="M26" s="11">
        <f t="shared" si="29"/>
        <v>5.25</v>
      </c>
    </row>
    <row r="27" spans="1:20" x14ac:dyDescent="0.25">
      <c r="A27" s="9" t="str">
        <f t="shared" si="27"/>
        <v>Daniel Jones</v>
      </c>
      <c r="B27" s="10"/>
      <c r="C27" s="11">
        <f t="shared" ref="C27:M27" si="30">IF(ISNUMBER($B6),C6/$B6," ")</f>
        <v>2.6315789473684212</v>
      </c>
      <c r="D27" s="11">
        <f t="shared" si="30"/>
        <v>5.2631578947368418E-2</v>
      </c>
      <c r="E27" s="11">
        <f t="shared" si="30"/>
        <v>1</v>
      </c>
      <c r="F27" s="11">
        <f t="shared" si="30"/>
        <v>5.4210526315789478</v>
      </c>
      <c r="G27" s="11">
        <f t="shared" si="30"/>
        <v>1.3157894736842106</v>
      </c>
      <c r="H27" s="11">
        <f t="shared" si="30"/>
        <v>0.57894736842105265</v>
      </c>
      <c r="I27" s="11">
        <f t="shared" si="30"/>
        <v>0.15789473684210525</v>
      </c>
      <c r="J27" s="11">
        <f t="shared" si="30"/>
        <v>2.6842105263157894</v>
      </c>
      <c r="K27" s="11">
        <f t="shared" si="30"/>
        <v>0</v>
      </c>
      <c r="L27" s="11">
        <f t="shared" si="30"/>
        <v>0</v>
      </c>
      <c r="M27" s="11">
        <f t="shared" si="30"/>
        <v>6.4210526315789478</v>
      </c>
    </row>
    <row r="28" spans="1:20" x14ac:dyDescent="0.25">
      <c r="A28" s="9" t="str">
        <f t="shared" si="27"/>
        <v>Dave Peters</v>
      </c>
      <c r="B28" s="10"/>
      <c r="C28" s="11">
        <f t="shared" ref="C28:M28" si="31">IF(ISNUMBER($B7),C7/$B7," ")</f>
        <v>1.4</v>
      </c>
      <c r="D28" s="11">
        <f t="shared" si="31"/>
        <v>2.3199999999999998</v>
      </c>
      <c r="E28" s="11">
        <f t="shared" si="31"/>
        <v>0.16</v>
      </c>
      <c r="F28" s="11">
        <f t="shared" si="31"/>
        <v>3.96</v>
      </c>
      <c r="G28" s="11">
        <f t="shared" si="31"/>
        <v>1.48</v>
      </c>
      <c r="H28" s="11">
        <f t="shared" si="31"/>
        <v>0.8</v>
      </c>
      <c r="I28" s="11">
        <f t="shared" si="31"/>
        <v>0</v>
      </c>
      <c r="J28" s="11">
        <f t="shared" si="31"/>
        <v>2.08</v>
      </c>
      <c r="K28" s="11">
        <f t="shared" si="31"/>
        <v>0.04</v>
      </c>
      <c r="L28" s="11">
        <f t="shared" si="31"/>
        <v>0</v>
      </c>
      <c r="M28" s="11">
        <f t="shared" si="31"/>
        <v>9.92</v>
      </c>
    </row>
    <row r="29" spans="1:20" x14ac:dyDescent="0.25">
      <c r="A29" s="9" t="str">
        <f t="shared" si="27"/>
        <v>Edward Craft</v>
      </c>
      <c r="B29" s="10"/>
      <c r="C29" s="11">
        <f t="shared" ref="C29:M29" si="32">IF(ISNUMBER($B8),C8/$B8," ")</f>
        <v>1.25</v>
      </c>
      <c r="D29" s="11">
        <f t="shared" si="32"/>
        <v>0</v>
      </c>
      <c r="E29" s="11">
        <f t="shared" si="32"/>
        <v>0</v>
      </c>
      <c r="F29" s="11">
        <f t="shared" si="32"/>
        <v>4</v>
      </c>
      <c r="G29" s="11">
        <f t="shared" si="32"/>
        <v>1.25</v>
      </c>
      <c r="H29" s="11">
        <f t="shared" si="32"/>
        <v>0.5</v>
      </c>
      <c r="I29" s="11">
        <f t="shared" si="32"/>
        <v>0.25</v>
      </c>
      <c r="J29" s="11">
        <f t="shared" si="32"/>
        <v>1.75</v>
      </c>
      <c r="K29" s="11">
        <f t="shared" si="32"/>
        <v>0</v>
      </c>
      <c r="L29" s="11">
        <f t="shared" si="32"/>
        <v>0</v>
      </c>
      <c r="M29" s="11">
        <f t="shared" si="32"/>
        <v>2.5</v>
      </c>
    </row>
    <row r="30" spans="1:20" x14ac:dyDescent="0.25">
      <c r="A30" s="9" t="str">
        <f t="shared" si="27"/>
        <v>Joshua Barclay</v>
      </c>
      <c r="B30" s="10"/>
      <c r="C30" s="11">
        <f t="shared" ref="C30:M30" si="33">IF(ISNUMBER($B9),C9/$B9," ")</f>
        <v>5.0909090909090908</v>
      </c>
      <c r="D30" s="11">
        <f t="shared" si="33"/>
        <v>0.22727272727272727</v>
      </c>
      <c r="E30" s="11">
        <f t="shared" si="33"/>
        <v>1.5</v>
      </c>
      <c r="F30" s="11">
        <f t="shared" si="33"/>
        <v>9.454545454545455</v>
      </c>
      <c r="G30" s="11">
        <f t="shared" si="33"/>
        <v>2.2727272727272729</v>
      </c>
      <c r="H30" s="11">
        <f t="shared" si="33"/>
        <v>0.81818181818181823</v>
      </c>
      <c r="I30" s="11">
        <f t="shared" si="33"/>
        <v>1.5909090909090908</v>
      </c>
      <c r="J30" s="11">
        <f t="shared" si="33"/>
        <v>1.1363636363636365</v>
      </c>
      <c r="K30" s="11">
        <f t="shared" si="33"/>
        <v>0</v>
      </c>
      <c r="L30" s="11">
        <f t="shared" si="33"/>
        <v>0</v>
      </c>
      <c r="M30" s="11">
        <f t="shared" si="33"/>
        <v>12.363636363636363</v>
      </c>
    </row>
    <row r="31" spans="1:20" x14ac:dyDescent="0.25">
      <c r="A31" s="9" t="str">
        <f t="shared" si="27"/>
        <v>Leif Nilsson</v>
      </c>
      <c r="B31" s="10"/>
      <c r="C31" s="11">
        <f t="shared" ref="C31:M31" si="34">IF(ISNUMBER($B10),C10/$B10," ")</f>
        <v>0.55555555555555558</v>
      </c>
      <c r="D31" s="11">
        <f t="shared" si="34"/>
        <v>0.81481481481481477</v>
      </c>
      <c r="E31" s="11">
        <f t="shared" si="34"/>
        <v>0.33333333333333331</v>
      </c>
      <c r="F31" s="11">
        <f t="shared" si="34"/>
        <v>2.2592592592592591</v>
      </c>
      <c r="G31" s="11">
        <f t="shared" si="34"/>
        <v>0.81481481481481477</v>
      </c>
      <c r="H31" s="11">
        <f t="shared" si="34"/>
        <v>1.2592592592592593</v>
      </c>
      <c r="I31" s="11">
        <f t="shared" si="34"/>
        <v>0</v>
      </c>
      <c r="J31" s="11">
        <f t="shared" si="34"/>
        <v>1.8148148148148149</v>
      </c>
      <c r="K31" s="11">
        <f t="shared" si="34"/>
        <v>0</v>
      </c>
      <c r="L31" s="11">
        <f t="shared" si="34"/>
        <v>0</v>
      </c>
      <c r="M31" s="11">
        <f t="shared" si="34"/>
        <v>3.8888888888888888</v>
      </c>
    </row>
    <row r="32" spans="1:20" x14ac:dyDescent="0.25">
      <c r="A32" s="9" t="str">
        <f t="shared" si="27"/>
        <v>Rob Gibson</v>
      </c>
      <c r="B32" s="10"/>
      <c r="C32" s="11">
        <f t="shared" ref="C32:M32" si="35">IF(ISNUMBER($B11),C11/$B11," ")</f>
        <v>0.4</v>
      </c>
      <c r="D32" s="11">
        <f t="shared" si="35"/>
        <v>0.6</v>
      </c>
      <c r="E32" s="11">
        <f t="shared" si="35"/>
        <v>0.6</v>
      </c>
      <c r="F32" s="11">
        <f t="shared" si="35"/>
        <v>2.1</v>
      </c>
      <c r="G32" s="11">
        <f t="shared" si="35"/>
        <v>2</v>
      </c>
      <c r="H32" s="11">
        <f t="shared" si="35"/>
        <v>1.3</v>
      </c>
      <c r="I32" s="11">
        <f t="shared" si="35"/>
        <v>0.1</v>
      </c>
      <c r="J32" s="11">
        <f t="shared" si="35"/>
        <v>1.3</v>
      </c>
      <c r="K32" s="11">
        <f t="shared" si="35"/>
        <v>0</v>
      </c>
      <c r="L32" s="11">
        <f t="shared" si="35"/>
        <v>0</v>
      </c>
      <c r="M32" s="11">
        <f t="shared" si="35"/>
        <v>3.2</v>
      </c>
    </row>
    <row r="33" spans="1:13" x14ac:dyDescent="0.25">
      <c r="A33" s="9" t="str">
        <f t="shared" si="27"/>
        <v>Steve LeCerf</v>
      </c>
      <c r="B33" s="10"/>
      <c r="C33" s="11">
        <f t="shared" ref="C33:M35" si="36">IF(ISNUMBER($B12),C12/$B12," ")</f>
        <v>3.1052631578947367</v>
      </c>
      <c r="D33" s="11">
        <f t="shared" si="36"/>
        <v>5.2631578947368418E-2</v>
      </c>
      <c r="E33" s="11">
        <f t="shared" si="36"/>
        <v>0.21052631578947367</v>
      </c>
      <c r="F33" s="11">
        <f t="shared" si="36"/>
        <v>3.4210526315789473</v>
      </c>
      <c r="G33" s="11">
        <f t="shared" si="36"/>
        <v>2.1578947368421053</v>
      </c>
      <c r="H33" s="11">
        <f t="shared" si="36"/>
        <v>1.2105263157894737</v>
      </c>
      <c r="I33" s="11">
        <f t="shared" si="36"/>
        <v>0.10526315789473684</v>
      </c>
      <c r="J33" s="11">
        <f t="shared" si="36"/>
        <v>1.263157894736842</v>
      </c>
      <c r="K33" s="11">
        <f t="shared" si="36"/>
        <v>0</v>
      </c>
      <c r="L33" s="11">
        <f t="shared" si="36"/>
        <v>0</v>
      </c>
      <c r="M33" s="11">
        <f t="shared" si="36"/>
        <v>6.5789473684210522</v>
      </c>
    </row>
    <row r="34" spans="1:13" x14ac:dyDescent="0.25">
      <c r="A34" s="9" t="str">
        <f t="shared" si="27"/>
        <v>Steven Barclay</v>
      </c>
      <c r="B34" s="8"/>
      <c r="C34" s="11">
        <f t="shared" ref="C34:M34" si="37">IF(ISNUMBER($B13),C13/$B13," ")</f>
        <v>3.5833333333333335</v>
      </c>
      <c r="D34" s="11">
        <f t="shared" si="37"/>
        <v>0.75</v>
      </c>
      <c r="E34" s="11">
        <f t="shared" si="37"/>
        <v>1.2916666666666667</v>
      </c>
      <c r="F34" s="11">
        <f t="shared" si="37"/>
        <v>2.75</v>
      </c>
      <c r="G34" s="11">
        <f t="shared" si="37"/>
        <v>2.875</v>
      </c>
      <c r="H34" s="11">
        <f t="shared" si="37"/>
        <v>0.91666666666666663</v>
      </c>
      <c r="I34" s="11">
        <f t="shared" si="37"/>
        <v>0.125</v>
      </c>
      <c r="J34" s="11">
        <f t="shared" si="37"/>
        <v>1.125</v>
      </c>
      <c r="K34" s="11">
        <f t="shared" si="37"/>
        <v>4.1666666666666664E-2</v>
      </c>
      <c r="L34" s="11">
        <f t="shared" si="37"/>
        <v>0</v>
      </c>
      <c r="M34" s="11">
        <f t="shared" si="37"/>
        <v>10.708333333333334</v>
      </c>
    </row>
    <row r="35" spans="1:13" x14ac:dyDescent="0.25">
      <c r="A35" s="9" t="str">
        <f t="shared" si="27"/>
        <v>Steven Favell</v>
      </c>
      <c r="B35" s="10"/>
      <c r="C35" s="11">
        <f t="shared" si="36"/>
        <v>2.8666666666666667</v>
      </c>
      <c r="D35" s="11">
        <f t="shared" si="36"/>
        <v>0</v>
      </c>
      <c r="E35" s="11">
        <f t="shared" si="36"/>
        <v>1.0666666666666667</v>
      </c>
      <c r="F35" s="11">
        <f t="shared" si="36"/>
        <v>6.0333333333333332</v>
      </c>
      <c r="G35" s="11">
        <f t="shared" si="36"/>
        <v>1.0333333333333334</v>
      </c>
      <c r="H35" s="11">
        <f t="shared" si="36"/>
        <v>0.66666666666666663</v>
      </c>
      <c r="I35" s="11">
        <f t="shared" si="36"/>
        <v>0.3</v>
      </c>
      <c r="J35" s="11">
        <f t="shared" si="36"/>
        <v>1.9333333333333333</v>
      </c>
      <c r="K35" s="11">
        <f t="shared" si="36"/>
        <v>0</v>
      </c>
      <c r="L35" s="11">
        <f t="shared" si="36"/>
        <v>0</v>
      </c>
      <c r="M35" s="11">
        <f t="shared" si="36"/>
        <v>6.8</v>
      </c>
    </row>
    <row r="36" spans="1:13" x14ac:dyDescent="0.25">
      <c r="A36" s="9" t="str">
        <f t="shared" si="27"/>
        <v>Zac Brill-Luck</v>
      </c>
      <c r="B36" s="10"/>
      <c r="C36" s="11">
        <f t="shared" ref="C36:M36" si="38">IF(ISNUMBER($B15),C15/$B15," ")</f>
        <v>2.5</v>
      </c>
      <c r="D36" s="11">
        <f t="shared" si="38"/>
        <v>1.5</v>
      </c>
      <c r="E36" s="11">
        <f t="shared" si="38"/>
        <v>2</v>
      </c>
      <c r="F36" s="11">
        <f t="shared" si="38"/>
        <v>7.5</v>
      </c>
      <c r="G36" s="11">
        <f t="shared" si="38"/>
        <v>2.5</v>
      </c>
      <c r="H36" s="11">
        <f t="shared" si="38"/>
        <v>2</v>
      </c>
      <c r="I36" s="11">
        <f t="shared" si="38"/>
        <v>0</v>
      </c>
      <c r="J36" s="11">
        <f t="shared" si="38"/>
        <v>3</v>
      </c>
      <c r="K36" s="11">
        <f t="shared" si="38"/>
        <v>0</v>
      </c>
      <c r="L36" s="11">
        <f t="shared" si="38"/>
        <v>0</v>
      </c>
      <c r="M36" s="11">
        <f t="shared" si="38"/>
        <v>11.5</v>
      </c>
    </row>
    <row r="37" spans="1:13" x14ac:dyDescent="0.25">
      <c r="A37" s="9" t="str">
        <f t="shared" si="27"/>
        <v>Tony Fleming</v>
      </c>
      <c r="B37" s="10"/>
      <c r="C37" s="11">
        <f t="shared" ref="C37:M42" si="39">IF(ISNUMBER($B16),C16/$B16," ")</f>
        <v>3.3333333333333335</v>
      </c>
      <c r="D37" s="11">
        <f t="shared" si="39"/>
        <v>0</v>
      </c>
      <c r="E37" s="11">
        <f t="shared" si="39"/>
        <v>0.66666666666666663</v>
      </c>
      <c r="F37" s="11">
        <f t="shared" si="39"/>
        <v>11</v>
      </c>
      <c r="G37" s="11">
        <f t="shared" si="39"/>
        <v>3</v>
      </c>
      <c r="H37" s="11">
        <f t="shared" si="39"/>
        <v>1</v>
      </c>
      <c r="I37" s="11">
        <f t="shared" si="39"/>
        <v>0</v>
      </c>
      <c r="J37" s="11">
        <f t="shared" si="39"/>
        <v>0.33333333333333331</v>
      </c>
      <c r="K37" s="11">
        <f t="shared" si="39"/>
        <v>0</v>
      </c>
      <c r="L37" s="11">
        <f t="shared" si="39"/>
        <v>0</v>
      </c>
      <c r="M37" s="11">
        <f t="shared" si="39"/>
        <v>7.333333333333333</v>
      </c>
    </row>
    <row r="38" spans="1:13" x14ac:dyDescent="0.25">
      <c r="A38" s="9" t="str">
        <f t="shared" si="27"/>
        <v>Che Peters</v>
      </c>
      <c r="B38" s="10"/>
      <c r="C38" s="11">
        <f t="shared" si="39"/>
        <v>1</v>
      </c>
      <c r="D38" s="11">
        <f t="shared" si="39"/>
        <v>4</v>
      </c>
      <c r="E38" s="11">
        <f t="shared" si="39"/>
        <v>1</v>
      </c>
      <c r="F38" s="11">
        <f t="shared" si="39"/>
        <v>1</v>
      </c>
      <c r="G38" s="11">
        <f t="shared" si="39"/>
        <v>2</v>
      </c>
      <c r="H38" s="11">
        <f t="shared" si="39"/>
        <v>2</v>
      </c>
      <c r="I38" s="11">
        <f t="shared" si="39"/>
        <v>0</v>
      </c>
      <c r="J38" s="11">
        <f t="shared" si="39"/>
        <v>0</v>
      </c>
      <c r="K38" s="11">
        <f t="shared" si="39"/>
        <v>0</v>
      </c>
      <c r="L38" s="11">
        <f t="shared" si="39"/>
        <v>0</v>
      </c>
      <c r="M38" s="11">
        <f t="shared" si="39"/>
        <v>15</v>
      </c>
    </row>
    <row r="39" spans="1:13" x14ac:dyDescent="0.25">
      <c r="A39" s="9" t="str">
        <f t="shared" si="27"/>
        <v>Jason Dymowski</v>
      </c>
      <c r="B39" s="10"/>
      <c r="C39" s="11">
        <f t="shared" si="39"/>
        <v>0.42857142857142855</v>
      </c>
      <c r="D39" s="11">
        <f t="shared" si="39"/>
        <v>0.14285714285714285</v>
      </c>
      <c r="E39" s="11">
        <f t="shared" si="39"/>
        <v>0.14285714285714285</v>
      </c>
      <c r="F39" s="11">
        <f t="shared" si="39"/>
        <v>5</v>
      </c>
      <c r="G39" s="11">
        <f t="shared" si="39"/>
        <v>3</v>
      </c>
      <c r="H39" s="11">
        <f t="shared" si="39"/>
        <v>0.5714285714285714</v>
      </c>
      <c r="I39" s="11">
        <f t="shared" si="39"/>
        <v>0.5714285714285714</v>
      </c>
      <c r="J39" s="11">
        <f t="shared" si="39"/>
        <v>2.4285714285714284</v>
      </c>
      <c r="K39" s="11">
        <f t="shared" si="39"/>
        <v>0</v>
      </c>
      <c r="L39" s="11">
        <f t="shared" si="39"/>
        <v>0</v>
      </c>
      <c r="M39" s="11">
        <f t="shared" si="39"/>
        <v>1.4285714285714286</v>
      </c>
    </row>
    <row r="40" spans="1:13" x14ac:dyDescent="0.25">
      <c r="A40" s="9" t="str">
        <f t="shared" si="27"/>
        <v>Andrew Bonetti</v>
      </c>
      <c r="B40" s="10"/>
      <c r="C40" s="11">
        <f t="shared" si="39"/>
        <v>2</v>
      </c>
      <c r="D40" s="11">
        <f t="shared" si="39"/>
        <v>0.5</v>
      </c>
      <c r="E40" s="11">
        <f t="shared" si="39"/>
        <v>1</v>
      </c>
      <c r="F40" s="11">
        <f t="shared" si="39"/>
        <v>5.5</v>
      </c>
      <c r="G40" s="11">
        <f t="shared" si="39"/>
        <v>2</v>
      </c>
      <c r="H40" s="11">
        <f t="shared" si="39"/>
        <v>2.5</v>
      </c>
      <c r="I40" s="11">
        <f t="shared" si="39"/>
        <v>0</v>
      </c>
      <c r="J40" s="11">
        <f t="shared" si="39"/>
        <v>1</v>
      </c>
      <c r="K40" s="11">
        <f t="shared" si="39"/>
        <v>0</v>
      </c>
      <c r="L40" s="11">
        <f t="shared" si="39"/>
        <v>0</v>
      </c>
      <c r="M40" s="11">
        <f t="shared" si="39"/>
        <v>6.5</v>
      </c>
    </row>
    <row r="41" spans="1:13" x14ac:dyDescent="0.25">
      <c r="A41" s="9" t="str">
        <f t="shared" si="27"/>
        <v>Murray McCormack</v>
      </c>
      <c r="B41" s="10"/>
      <c r="C41" s="11">
        <f t="shared" si="39"/>
        <v>0</v>
      </c>
      <c r="D41" s="11">
        <f t="shared" si="39"/>
        <v>0</v>
      </c>
      <c r="E41" s="11">
        <f t="shared" si="39"/>
        <v>0</v>
      </c>
      <c r="F41" s="11">
        <f t="shared" si="39"/>
        <v>1</v>
      </c>
      <c r="G41" s="11">
        <f t="shared" si="39"/>
        <v>0</v>
      </c>
      <c r="H41" s="11">
        <f t="shared" si="39"/>
        <v>0</v>
      </c>
      <c r="I41" s="11">
        <f t="shared" si="39"/>
        <v>0</v>
      </c>
      <c r="J41" s="11">
        <f t="shared" si="39"/>
        <v>4</v>
      </c>
      <c r="K41" s="11">
        <f t="shared" si="39"/>
        <v>0</v>
      </c>
      <c r="L41" s="11">
        <f t="shared" si="39"/>
        <v>0</v>
      </c>
      <c r="M41" s="11">
        <f t="shared" si="39"/>
        <v>0</v>
      </c>
    </row>
    <row r="42" spans="1:13" x14ac:dyDescent="0.25">
      <c r="A42" s="9" t="str">
        <f t="shared" si="27"/>
        <v>Oliver Pether</v>
      </c>
      <c r="B42" s="10"/>
      <c r="C42" s="11">
        <f t="shared" si="39"/>
        <v>2.3333333333333335</v>
      </c>
      <c r="D42" s="11">
        <f t="shared" si="39"/>
        <v>0</v>
      </c>
      <c r="E42" s="11">
        <f t="shared" si="39"/>
        <v>1.3333333333333333</v>
      </c>
      <c r="F42" s="11">
        <f t="shared" si="39"/>
        <v>6.833333333333333</v>
      </c>
      <c r="G42" s="11">
        <f t="shared" si="39"/>
        <v>0.66666666666666663</v>
      </c>
      <c r="H42" s="11">
        <f t="shared" si="39"/>
        <v>0.66666666666666663</v>
      </c>
      <c r="I42" s="11">
        <f t="shared" si="39"/>
        <v>0</v>
      </c>
      <c r="J42" s="11">
        <f t="shared" si="39"/>
        <v>3</v>
      </c>
      <c r="K42" s="11">
        <f t="shared" si="39"/>
        <v>0</v>
      </c>
      <c r="L42" s="11">
        <f t="shared" si="39"/>
        <v>0</v>
      </c>
      <c r="M42" s="11">
        <f t="shared" si="39"/>
        <v>6</v>
      </c>
    </row>
  </sheetData>
  <mergeCells count="3">
    <mergeCell ref="A22:M22"/>
    <mergeCell ref="A23:M23"/>
    <mergeCell ref="A2:P2"/>
  </mergeCells>
  <conditionalFormatting sqref="A4:A15">
    <cfRule type="expression" dxfId="79" priority="14">
      <formula>O4&gt;13</formula>
    </cfRule>
  </conditionalFormatting>
  <conditionalFormatting sqref="A4:A15">
    <cfRule type="expression" dxfId="78" priority="13">
      <formula>EXACT(A4,T4)</formula>
    </cfRule>
  </conditionalFormatting>
  <conditionalFormatting sqref="A16">
    <cfRule type="expression" dxfId="77" priority="12">
      <formula>O16&gt;13</formula>
    </cfRule>
  </conditionalFormatting>
  <conditionalFormatting sqref="A16">
    <cfRule type="expression" dxfId="76" priority="11">
      <formula>EXACT(A16,T16)</formula>
    </cfRule>
  </conditionalFormatting>
  <conditionalFormatting sqref="A17">
    <cfRule type="expression" dxfId="75" priority="10">
      <formula>O17&gt;13</formula>
    </cfRule>
  </conditionalFormatting>
  <conditionalFormatting sqref="A17">
    <cfRule type="expression" dxfId="74" priority="9">
      <formula>EXACT(A17,T17)</formula>
    </cfRule>
  </conditionalFormatting>
  <conditionalFormatting sqref="A18">
    <cfRule type="expression" dxfId="73" priority="8">
      <formula>O18&gt;13</formula>
    </cfRule>
  </conditionalFormatting>
  <conditionalFormatting sqref="A18">
    <cfRule type="expression" dxfId="72" priority="7">
      <formula>EXACT(A18,T18)</formula>
    </cfRule>
  </conditionalFormatting>
  <conditionalFormatting sqref="A19">
    <cfRule type="expression" dxfId="71" priority="6">
      <formula>O19&gt;13</formula>
    </cfRule>
  </conditionalFormatting>
  <conditionalFormatting sqref="A19">
    <cfRule type="expression" dxfId="70" priority="5">
      <formula>EXACT(A19,T19)</formula>
    </cfRule>
  </conditionalFormatting>
  <conditionalFormatting sqref="A20">
    <cfRule type="expression" dxfId="69" priority="4">
      <formula>O20&gt;13</formula>
    </cfRule>
  </conditionalFormatting>
  <conditionalFormatting sqref="A20">
    <cfRule type="expression" dxfId="68" priority="3">
      <formula>EXACT(A20,T20)</formula>
    </cfRule>
  </conditionalFormatting>
  <conditionalFormatting sqref="A21">
    <cfRule type="expression" dxfId="67" priority="2">
      <formula>O21&gt;13</formula>
    </cfRule>
  </conditionalFormatting>
  <conditionalFormatting sqref="A21">
    <cfRule type="expression" dxfId="66" priority="1">
      <formula>EXACT(A21,T21)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U29"/>
  <sheetViews>
    <sheetView workbookViewId="0">
      <selection activeCell="Q3" sqref="Q3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1" s="16" customFormat="1" x14ac:dyDescent="0.25">
      <c r="A1" t="s">
        <v>375</v>
      </c>
    </row>
    <row r="2" spans="1:21" x14ac:dyDescent="0.25">
      <c r="A2" s="46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28"/>
      <c r="Q2" s="23" t="s">
        <v>8</v>
      </c>
    </row>
    <row r="3" spans="1:21" x14ac:dyDescent="0.25">
      <c r="A3" s="8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17" t="s">
        <v>56</v>
      </c>
      <c r="O3" s="17" t="s">
        <v>57</v>
      </c>
      <c r="P3" s="17" t="s">
        <v>69</v>
      </c>
      <c r="Q3" s="16"/>
      <c r="R3" s="16" t="s">
        <v>70</v>
      </c>
      <c r="S3" s="16" t="s">
        <v>71</v>
      </c>
    </row>
    <row r="4" spans="1:21" x14ac:dyDescent="0.25">
      <c r="A4" s="9" t="s">
        <v>9</v>
      </c>
      <c r="B4" s="10">
        <v>31</v>
      </c>
      <c r="C4" s="10">
        <v>127</v>
      </c>
      <c r="D4" s="10">
        <v>5</v>
      </c>
      <c r="E4" s="10">
        <v>57</v>
      </c>
      <c r="F4" s="10">
        <v>139</v>
      </c>
      <c r="G4" s="10">
        <v>97</v>
      </c>
      <c r="H4" s="10">
        <v>64</v>
      </c>
      <c r="I4" s="10">
        <v>5</v>
      </c>
      <c r="J4" s="10">
        <v>69</v>
      </c>
      <c r="K4" s="10">
        <v>2</v>
      </c>
      <c r="L4" s="10">
        <v>1</v>
      </c>
      <c r="M4" s="10">
        <v>326</v>
      </c>
      <c r="N4" s="17">
        <f>VLOOKUP(A4,Games!$A$2:$D$527,3,FALSE)</f>
        <v>0</v>
      </c>
      <c r="O4" s="17">
        <f>VLOOKUP(A4,Games!$A$2:$D$527,4,FALSE)</f>
        <v>31</v>
      </c>
      <c r="P4" s="11">
        <f>(R4-S4)/B4</f>
        <v>15.580645161290322</v>
      </c>
      <c r="Q4" s="16"/>
      <c r="R4" s="16">
        <f>SUM(M4,I4,H4,G4,F4)</f>
        <v>631</v>
      </c>
      <c r="S4" s="16">
        <f>SUM((J4*2),(K4*3),(L4*4))</f>
        <v>148</v>
      </c>
      <c r="T4" s="16" t="str">
        <f>IFERROR(VLOOKUP(A4,Games!$I$2:$I$246,1,FALSE)," ")</f>
        <v xml:space="preserve"> </v>
      </c>
    </row>
    <row r="5" spans="1:21" x14ac:dyDescent="0.25">
      <c r="A5" s="9" t="s">
        <v>67</v>
      </c>
      <c r="B5" s="10">
        <v>26</v>
      </c>
      <c r="C5" s="10">
        <v>131</v>
      </c>
      <c r="D5" s="10">
        <v>4</v>
      </c>
      <c r="E5" s="10">
        <v>16</v>
      </c>
      <c r="F5" s="10">
        <v>119</v>
      </c>
      <c r="G5" s="10">
        <v>59</v>
      </c>
      <c r="H5" s="10">
        <v>39</v>
      </c>
      <c r="I5" s="10">
        <v>2</v>
      </c>
      <c r="J5" s="10">
        <v>35</v>
      </c>
      <c r="K5" s="10">
        <v>0</v>
      </c>
      <c r="L5" s="10">
        <v>0</v>
      </c>
      <c r="M5" s="10">
        <v>290</v>
      </c>
      <c r="N5" s="17">
        <f>VLOOKUP(A5,Games!$A$2:$D$527,3,FALSE)</f>
        <v>0</v>
      </c>
      <c r="O5" s="17">
        <f>VLOOKUP(A5,Games!$A$2:$D$527,4,FALSE)</f>
        <v>26</v>
      </c>
      <c r="P5" s="11">
        <f t="shared" ref="P5:P11" si="0">(R5-S5)/B5</f>
        <v>16.884615384615383</v>
      </c>
      <c r="Q5" s="16"/>
      <c r="R5" s="16">
        <f t="shared" ref="R5:R11" si="1">SUM(M5,I5,H5,G5,F5)</f>
        <v>509</v>
      </c>
      <c r="S5" s="16">
        <f t="shared" ref="S5:S11" si="2">SUM((J5*2),(K5*3),(L5*4))</f>
        <v>70</v>
      </c>
      <c r="T5" s="16" t="str">
        <f>IFERROR(VLOOKUP(A5,Games!$I$2:$I$246,1,FALSE)," ")</f>
        <v xml:space="preserve"> </v>
      </c>
    </row>
    <row r="6" spans="1:21" x14ac:dyDescent="0.25">
      <c r="A6" s="9" t="s">
        <v>10</v>
      </c>
      <c r="B6" s="10">
        <v>24</v>
      </c>
      <c r="C6" s="10">
        <v>80</v>
      </c>
      <c r="D6" s="10">
        <v>1</v>
      </c>
      <c r="E6" s="10">
        <v>35</v>
      </c>
      <c r="F6" s="10">
        <v>210</v>
      </c>
      <c r="G6" s="10">
        <v>39</v>
      </c>
      <c r="H6" s="10">
        <v>43</v>
      </c>
      <c r="I6" s="10">
        <v>3</v>
      </c>
      <c r="J6" s="10">
        <v>50</v>
      </c>
      <c r="K6" s="10">
        <v>0</v>
      </c>
      <c r="L6" s="10">
        <v>0</v>
      </c>
      <c r="M6" s="10">
        <v>198</v>
      </c>
      <c r="N6" s="17">
        <f>VLOOKUP(A6,Games!$A$2:$D$527,3,FALSE)</f>
        <v>1</v>
      </c>
      <c r="O6" s="17">
        <f>VLOOKUP(A6,Games!$A$2:$D$527,4,FALSE)</f>
        <v>25</v>
      </c>
      <c r="P6" s="11">
        <f t="shared" si="0"/>
        <v>16.375</v>
      </c>
      <c r="Q6" s="16"/>
      <c r="R6" s="16">
        <f t="shared" si="1"/>
        <v>493</v>
      </c>
      <c r="S6" s="16">
        <f t="shared" si="2"/>
        <v>100</v>
      </c>
      <c r="T6" s="16" t="str">
        <f>IFERROR(VLOOKUP(A6,Games!$I$2:$I$246,1,FALSE)," ")</f>
        <v xml:space="preserve"> </v>
      </c>
    </row>
    <row r="7" spans="1:21" x14ac:dyDescent="0.25">
      <c r="A7" s="9" t="s">
        <v>11</v>
      </c>
      <c r="B7" s="10">
        <v>31</v>
      </c>
      <c r="C7" s="10">
        <v>35</v>
      </c>
      <c r="D7" s="10">
        <v>23</v>
      </c>
      <c r="E7" s="10">
        <v>5</v>
      </c>
      <c r="F7" s="10">
        <v>138</v>
      </c>
      <c r="G7" s="10">
        <v>54</v>
      </c>
      <c r="H7" s="10">
        <v>41</v>
      </c>
      <c r="I7" s="10">
        <v>4</v>
      </c>
      <c r="J7" s="10">
        <v>57</v>
      </c>
      <c r="K7" s="10">
        <v>2</v>
      </c>
      <c r="L7" s="10">
        <v>0</v>
      </c>
      <c r="M7" s="10">
        <v>144</v>
      </c>
      <c r="N7" s="17">
        <f>VLOOKUP(A7,Games!$A$2:$D$527,3,FALSE)</f>
        <v>0</v>
      </c>
      <c r="O7" s="17">
        <f>VLOOKUP(A7,Games!$A$2:$D$527,4,FALSE)</f>
        <v>31</v>
      </c>
      <c r="P7" s="11">
        <f t="shared" si="0"/>
        <v>8.4193548387096779</v>
      </c>
      <c r="Q7" s="16"/>
      <c r="R7" s="16">
        <f t="shared" si="1"/>
        <v>381</v>
      </c>
      <c r="S7" s="16">
        <f t="shared" si="2"/>
        <v>120</v>
      </c>
      <c r="T7" s="16" t="str">
        <f>IFERROR(VLOOKUP(A7,Games!$I$2:$I$246,1,FALSE)," ")</f>
        <v xml:space="preserve"> </v>
      </c>
    </row>
    <row r="8" spans="1:21" x14ac:dyDescent="0.25">
      <c r="A8" s="9" t="s">
        <v>77</v>
      </c>
      <c r="B8" s="10">
        <v>31</v>
      </c>
      <c r="C8" s="10">
        <v>32</v>
      </c>
      <c r="D8" s="10">
        <v>25</v>
      </c>
      <c r="E8" s="10">
        <v>14</v>
      </c>
      <c r="F8" s="10">
        <v>79</v>
      </c>
      <c r="G8" s="10">
        <v>58</v>
      </c>
      <c r="H8" s="10">
        <v>32</v>
      </c>
      <c r="I8" s="10">
        <v>3</v>
      </c>
      <c r="J8" s="10">
        <v>37</v>
      </c>
      <c r="K8" s="10">
        <v>2</v>
      </c>
      <c r="L8" s="10">
        <v>0</v>
      </c>
      <c r="M8" s="10">
        <v>153</v>
      </c>
      <c r="N8" s="17">
        <f>VLOOKUP(A8,Games!$A$2:$D$527,3,FALSE)</f>
        <v>0</v>
      </c>
      <c r="O8" s="17">
        <f>VLOOKUP(A8,Games!$A$2:$D$527,4,FALSE)</f>
        <v>31</v>
      </c>
      <c r="P8" s="11">
        <f t="shared" si="0"/>
        <v>7.903225806451613</v>
      </c>
      <c r="Q8" s="16"/>
      <c r="R8" s="16">
        <f t="shared" si="1"/>
        <v>325</v>
      </c>
      <c r="S8" s="16">
        <f t="shared" si="2"/>
        <v>80</v>
      </c>
      <c r="T8" s="16" t="str">
        <f>IFERROR(VLOOKUP(A8,Games!$I$2:$I$246,1,FALSE)," ")</f>
        <v xml:space="preserve"> </v>
      </c>
    </row>
    <row r="9" spans="1:21" x14ac:dyDescent="0.25">
      <c r="A9" s="9" t="s">
        <v>12</v>
      </c>
      <c r="B9" s="10">
        <v>19</v>
      </c>
      <c r="C9" s="10">
        <v>10</v>
      </c>
      <c r="D9" s="10">
        <v>11</v>
      </c>
      <c r="E9" s="10">
        <v>2</v>
      </c>
      <c r="F9" s="10">
        <v>46</v>
      </c>
      <c r="G9" s="10">
        <v>16</v>
      </c>
      <c r="H9" s="10">
        <v>8</v>
      </c>
      <c r="I9" s="10">
        <v>2</v>
      </c>
      <c r="J9" s="10">
        <v>19</v>
      </c>
      <c r="K9" s="10">
        <v>2</v>
      </c>
      <c r="L9" s="10">
        <v>0</v>
      </c>
      <c r="M9" s="10">
        <v>55</v>
      </c>
      <c r="N9" s="17">
        <f>VLOOKUP(A9,Games!$A$2:$D$527,3,FALSE)</f>
        <v>0</v>
      </c>
      <c r="O9" s="17">
        <f>VLOOKUP(A9,Games!$A$2:$D$527,4,FALSE)</f>
        <v>19</v>
      </c>
      <c r="P9" s="11">
        <f t="shared" si="0"/>
        <v>4.3684210526315788</v>
      </c>
      <c r="Q9" s="16"/>
      <c r="R9" s="16">
        <f t="shared" si="1"/>
        <v>127</v>
      </c>
      <c r="S9" s="16">
        <f t="shared" si="2"/>
        <v>44</v>
      </c>
      <c r="T9" s="16" t="str">
        <f>IFERROR(VLOOKUP(A9,Games!$I$2:$I$246,1,FALSE)," ")</f>
        <v xml:space="preserve"> </v>
      </c>
    </row>
    <row r="10" spans="1:21" x14ac:dyDescent="0.25">
      <c r="A10" s="9" t="s">
        <v>341</v>
      </c>
      <c r="B10" s="10">
        <v>21</v>
      </c>
      <c r="C10" s="10">
        <v>51</v>
      </c>
      <c r="D10" s="10">
        <v>3</v>
      </c>
      <c r="E10" s="10">
        <v>19</v>
      </c>
      <c r="F10" s="10">
        <v>106</v>
      </c>
      <c r="G10" s="10">
        <v>6</v>
      </c>
      <c r="H10" s="10">
        <v>12</v>
      </c>
      <c r="I10" s="10">
        <v>2</v>
      </c>
      <c r="J10" s="10">
        <v>13</v>
      </c>
      <c r="K10" s="10">
        <v>1</v>
      </c>
      <c r="L10" s="10">
        <v>1</v>
      </c>
      <c r="M10" s="10">
        <v>130</v>
      </c>
      <c r="N10" s="17">
        <f>VLOOKUP(A10,Games!$A$2:$D$527,3,FALSE)</f>
        <v>1</v>
      </c>
      <c r="O10" s="17">
        <f>VLOOKUP(A10,Games!$A$2:$D$527,4,FALSE)</f>
        <v>22</v>
      </c>
      <c r="P10" s="11">
        <f t="shared" ref="P10" si="3">(R10-S10)/B10</f>
        <v>10.619047619047619</v>
      </c>
      <c r="Q10" s="16"/>
      <c r="R10" s="16">
        <f t="shared" ref="R10" si="4">SUM(M10,I10,H10,G10,F10)</f>
        <v>256</v>
      </c>
      <c r="S10" s="16">
        <f t="shared" ref="S10" si="5">SUM((J10*2),(K10*3),(L10*4))</f>
        <v>33</v>
      </c>
      <c r="T10" s="16" t="str">
        <f>IFERROR(VLOOKUP(A10,Games!$I$2:$I$246,1,FALSE)," ")</f>
        <v xml:space="preserve"> </v>
      </c>
    </row>
    <row r="11" spans="1:21" x14ac:dyDescent="0.25">
      <c r="A11" s="9" t="s">
        <v>52</v>
      </c>
      <c r="B11" s="10">
        <v>14</v>
      </c>
      <c r="C11" s="10">
        <v>23</v>
      </c>
      <c r="D11" s="10">
        <v>3</v>
      </c>
      <c r="E11" s="10">
        <v>7</v>
      </c>
      <c r="F11" s="10">
        <v>89</v>
      </c>
      <c r="G11" s="10">
        <v>17</v>
      </c>
      <c r="H11" s="10">
        <v>18</v>
      </c>
      <c r="I11" s="10">
        <v>1</v>
      </c>
      <c r="J11" s="10">
        <v>23</v>
      </c>
      <c r="K11" s="10">
        <v>0</v>
      </c>
      <c r="L11" s="10">
        <v>0</v>
      </c>
      <c r="M11" s="10">
        <v>62</v>
      </c>
      <c r="N11" s="17">
        <f>VLOOKUP(A11,Games!$A$2:$D$527,3,FALSE)</f>
        <v>3</v>
      </c>
      <c r="O11" s="17">
        <f>VLOOKUP(A11,Games!$A$2:$D$527,4,FALSE)</f>
        <v>17</v>
      </c>
      <c r="P11" s="11">
        <f t="shared" si="0"/>
        <v>10.071428571428571</v>
      </c>
      <c r="Q11" s="16"/>
      <c r="R11" s="16">
        <f t="shared" si="1"/>
        <v>187</v>
      </c>
      <c r="S11" s="16">
        <f t="shared" si="2"/>
        <v>46</v>
      </c>
      <c r="T11" s="16" t="str">
        <f>IFERROR(VLOOKUP(A11,Games!$I$2:$I$246,1,FALSE)," ")</f>
        <v xml:space="preserve"> </v>
      </c>
    </row>
    <row r="12" spans="1:21" x14ac:dyDescent="0.25">
      <c r="A12" s="9" t="s">
        <v>342</v>
      </c>
      <c r="B12" s="10">
        <v>28</v>
      </c>
      <c r="C12" s="10">
        <v>88</v>
      </c>
      <c r="D12" s="10">
        <v>2</v>
      </c>
      <c r="E12" s="10">
        <v>45</v>
      </c>
      <c r="F12" s="10">
        <v>271</v>
      </c>
      <c r="G12" s="10">
        <v>28</v>
      </c>
      <c r="H12" s="10">
        <v>24</v>
      </c>
      <c r="I12" s="10">
        <v>8</v>
      </c>
      <c r="J12" s="10">
        <v>89</v>
      </c>
      <c r="K12" s="10">
        <v>2</v>
      </c>
      <c r="L12" s="10">
        <v>0</v>
      </c>
      <c r="M12" s="10">
        <v>227</v>
      </c>
      <c r="N12" s="17">
        <f>VLOOKUP(A12,Games!$A$2:$D$527,3,FALSE)</f>
        <v>0</v>
      </c>
      <c r="O12" s="17">
        <f>VLOOKUP(A12,Games!$A$2:$D$527,4,FALSE)</f>
        <v>28</v>
      </c>
      <c r="P12" s="11">
        <f t="shared" ref="P12" si="6">(R12-S12)/B12</f>
        <v>13.357142857142858</v>
      </c>
      <c r="Q12" s="16"/>
      <c r="R12" s="16">
        <f t="shared" ref="R12" si="7">SUM(M12,I12,H12,G12,F12)</f>
        <v>558</v>
      </c>
      <c r="S12" s="16">
        <f t="shared" ref="S12" si="8">SUM((J12*2),(K12*3),(L12*4))</f>
        <v>184</v>
      </c>
      <c r="T12" s="16" t="str">
        <f>IFERROR(VLOOKUP(A12,Games!$I$2:$I$246,1,FALSE)," ")</f>
        <v xml:space="preserve"> </v>
      </c>
      <c r="U12" s="16"/>
    </row>
    <row r="13" spans="1:2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7"/>
      <c r="O13" s="17"/>
      <c r="P13" s="11"/>
      <c r="Q13" s="16"/>
      <c r="R13" s="16">
        <f t="shared" ref="R13" si="9">SUM(M13,I13,H13,G13,F13)</f>
        <v>0</v>
      </c>
      <c r="S13" s="16">
        <f t="shared" ref="S13" si="10">SUM((J13*2),(K13*3),(L13*4))</f>
        <v>0</v>
      </c>
      <c r="T13" s="16" t="str">
        <f>IFERROR(VLOOKUP(A13,Games!$I$2:$I$246,1,FALSE)," ")</f>
        <v xml:space="preserve"> </v>
      </c>
      <c r="U13" s="16"/>
    </row>
    <row r="14" spans="1:21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7"/>
      <c r="O14" s="17"/>
      <c r="P14" s="11"/>
      <c r="Q14" s="16"/>
      <c r="R14" s="16"/>
      <c r="S14" s="16"/>
    </row>
    <row r="15" spans="1:21" s="16" customFormat="1" x14ac:dyDescent="0.2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21" x14ac:dyDescent="0.25">
      <c r="A16" s="38" t="s">
        <v>32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x14ac:dyDescent="0.25">
      <c r="A17" s="46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x14ac:dyDescent="0.25">
      <c r="A18" s="8" t="s">
        <v>19</v>
      </c>
      <c r="B18" s="8" t="s">
        <v>20</v>
      </c>
      <c r="C18" s="8" t="s">
        <v>21</v>
      </c>
      <c r="D18" s="8" t="s">
        <v>22</v>
      </c>
      <c r="E18" s="8" t="s">
        <v>23</v>
      </c>
      <c r="F18" s="8" t="s">
        <v>24</v>
      </c>
      <c r="G18" s="8" t="s">
        <v>25</v>
      </c>
      <c r="H18" s="8" t="s">
        <v>26</v>
      </c>
      <c r="I18" s="8" t="s">
        <v>27</v>
      </c>
      <c r="J18" s="8" t="s">
        <v>28</v>
      </c>
      <c r="K18" s="8" t="s">
        <v>29</v>
      </c>
      <c r="L18" s="8" t="s">
        <v>30</v>
      </c>
      <c r="M18" s="8" t="s">
        <v>31</v>
      </c>
    </row>
    <row r="19" spans="1:13" x14ac:dyDescent="0.25">
      <c r="A19" s="9" t="str">
        <f t="shared" ref="A19:A29" si="11">IF(A4=""," ",A4)</f>
        <v>Aaron McMillan</v>
      </c>
      <c r="B19" s="10"/>
      <c r="C19" s="11">
        <f t="shared" ref="C19:M19" si="12">IF(ISNUMBER($B4),C4/$B4," ")</f>
        <v>4.096774193548387</v>
      </c>
      <c r="D19" s="11">
        <f t="shared" si="12"/>
        <v>0.16129032258064516</v>
      </c>
      <c r="E19" s="11">
        <f t="shared" si="12"/>
        <v>1.8387096774193548</v>
      </c>
      <c r="F19" s="11">
        <f t="shared" si="12"/>
        <v>4.4838709677419351</v>
      </c>
      <c r="G19" s="11">
        <f t="shared" si="12"/>
        <v>3.129032258064516</v>
      </c>
      <c r="H19" s="11">
        <f t="shared" si="12"/>
        <v>2.064516129032258</v>
      </c>
      <c r="I19" s="11">
        <f t="shared" si="12"/>
        <v>0.16129032258064516</v>
      </c>
      <c r="J19" s="11">
        <f t="shared" si="12"/>
        <v>2.225806451612903</v>
      </c>
      <c r="K19" s="11">
        <f t="shared" si="12"/>
        <v>6.4516129032258063E-2</v>
      </c>
      <c r="L19" s="11">
        <f t="shared" si="12"/>
        <v>3.2258064516129031E-2</v>
      </c>
      <c r="M19" s="11">
        <f t="shared" si="12"/>
        <v>10.516129032258064</v>
      </c>
    </row>
    <row r="20" spans="1:13" x14ac:dyDescent="0.25">
      <c r="A20" s="9" t="str">
        <f t="shared" si="11"/>
        <v>Fergus Cotton</v>
      </c>
      <c r="B20" s="10"/>
      <c r="C20" s="11">
        <f t="shared" ref="C20:M20" si="13">IF(ISNUMBER($B5),C5/$B5," ")</f>
        <v>5.0384615384615383</v>
      </c>
      <c r="D20" s="11">
        <f t="shared" si="13"/>
        <v>0.15384615384615385</v>
      </c>
      <c r="E20" s="11">
        <f t="shared" si="13"/>
        <v>0.61538461538461542</v>
      </c>
      <c r="F20" s="11">
        <f t="shared" si="13"/>
        <v>4.5769230769230766</v>
      </c>
      <c r="G20" s="11">
        <f t="shared" si="13"/>
        <v>2.2692307692307692</v>
      </c>
      <c r="H20" s="11">
        <f t="shared" si="13"/>
        <v>1.5</v>
      </c>
      <c r="I20" s="11">
        <f t="shared" si="13"/>
        <v>7.6923076923076927E-2</v>
      </c>
      <c r="J20" s="11">
        <f t="shared" si="13"/>
        <v>1.3461538461538463</v>
      </c>
      <c r="K20" s="11">
        <f t="shared" si="13"/>
        <v>0</v>
      </c>
      <c r="L20" s="11">
        <f t="shared" si="13"/>
        <v>0</v>
      </c>
      <c r="M20" s="11">
        <f t="shared" si="13"/>
        <v>11.153846153846153</v>
      </c>
    </row>
    <row r="21" spans="1:13" x14ac:dyDescent="0.25">
      <c r="A21" s="9" t="str">
        <f t="shared" si="11"/>
        <v>Jac Richardson</v>
      </c>
      <c r="B21" s="10"/>
      <c r="C21" s="11">
        <f t="shared" ref="C21:M21" si="14">IF(ISNUMBER($B6),C6/$B6," ")</f>
        <v>3.3333333333333335</v>
      </c>
      <c r="D21" s="11">
        <f t="shared" si="14"/>
        <v>4.1666666666666664E-2</v>
      </c>
      <c r="E21" s="11">
        <f t="shared" si="14"/>
        <v>1.4583333333333333</v>
      </c>
      <c r="F21" s="11">
        <f t="shared" si="14"/>
        <v>8.75</v>
      </c>
      <c r="G21" s="11">
        <f t="shared" si="14"/>
        <v>1.625</v>
      </c>
      <c r="H21" s="11">
        <f t="shared" si="14"/>
        <v>1.7916666666666667</v>
      </c>
      <c r="I21" s="11">
        <f t="shared" si="14"/>
        <v>0.125</v>
      </c>
      <c r="J21" s="11">
        <f t="shared" si="14"/>
        <v>2.0833333333333335</v>
      </c>
      <c r="K21" s="11">
        <f t="shared" si="14"/>
        <v>0</v>
      </c>
      <c r="L21" s="11">
        <f t="shared" si="14"/>
        <v>0</v>
      </c>
      <c r="M21" s="11">
        <f t="shared" si="14"/>
        <v>8.25</v>
      </c>
    </row>
    <row r="22" spans="1:13" x14ac:dyDescent="0.25">
      <c r="A22" s="9" t="str">
        <f t="shared" si="11"/>
        <v>Jason Brown</v>
      </c>
      <c r="B22" s="10"/>
      <c r="C22" s="11">
        <f t="shared" ref="C22:M22" si="15">IF(ISNUMBER($B7),C7/$B7," ")</f>
        <v>1.1290322580645162</v>
      </c>
      <c r="D22" s="11">
        <f t="shared" si="15"/>
        <v>0.74193548387096775</v>
      </c>
      <c r="E22" s="11">
        <f t="shared" si="15"/>
        <v>0.16129032258064516</v>
      </c>
      <c r="F22" s="11">
        <f t="shared" si="15"/>
        <v>4.4516129032258061</v>
      </c>
      <c r="G22" s="11">
        <f t="shared" si="15"/>
        <v>1.7419354838709677</v>
      </c>
      <c r="H22" s="11">
        <f t="shared" si="15"/>
        <v>1.3225806451612903</v>
      </c>
      <c r="I22" s="11">
        <f t="shared" si="15"/>
        <v>0.12903225806451613</v>
      </c>
      <c r="J22" s="11">
        <f t="shared" si="15"/>
        <v>1.8387096774193548</v>
      </c>
      <c r="K22" s="11">
        <f t="shared" si="15"/>
        <v>6.4516129032258063E-2</v>
      </c>
      <c r="L22" s="11">
        <f t="shared" si="15"/>
        <v>0</v>
      </c>
      <c r="M22" s="11">
        <f t="shared" si="15"/>
        <v>4.645161290322581</v>
      </c>
    </row>
    <row r="23" spans="1:13" x14ac:dyDescent="0.25">
      <c r="A23" s="9" t="str">
        <f t="shared" si="11"/>
        <v>Jason Turner</v>
      </c>
      <c r="B23" s="10"/>
      <c r="C23" s="11">
        <f t="shared" ref="C23:M23" si="16">IF(ISNUMBER($B8),C8/$B8," ")</f>
        <v>1.032258064516129</v>
      </c>
      <c r="D23" s="11">
        <f t="shared" si="16"/>
        <v>0.80645161290322576</v>
      </c>
      <c r="E23" s="11">
        <f t="shared" si="16"/>
        <v>0.45161290322580644</v>
      </c>
      <c r="F23" s="11">
        <f t="shared" si="16"/>
        <v>2.5483870967741935</v>
      </c>
      <c r="G23" s="11">
        <f t="shared" si="16"/>
        <v>1.8709677419354838</v>
      </c>
      <c r="H23" s="11">
        <f t="shared" si="16"/>
        <v>1.032258064516129</v>
      </c>
      <c r="I23" s="11">
        <f t="shared" si="16"/>
        <v>9.6774193548387094E-2</v>
      </c>
      <c r="J23" s="11">
        <f t="shared" si="16"/>
        <v>1.1935483870967742</v>
      </c>
      <c r="K23" s="11">
        <f t="shared" si="16"/>
        <v>6.4516129032258063E-2</v>
      </c>
      <c r="L23" s="11">
        <f t="shared" si="16"/>
        <v>0</v>
      </c>
      <c r="M23" s="11">
        <f t="shared" si="16"/>
        <v>4.935483870967742</v>
      </c>
    </row>
    <row r="24" spans="1:13" x14ac:dyDescent="0.25">
      <c r="A24" s="9" t="str">
        <f t="shared" si="11"/>
        <v>Marc Brown</v>
      </c>
      <c r="B24" s="10"/>
      <c r="C24" s="11">
        <f t="shared" ref="C24:M24" si="17">IF(ISNUMBER($B9),C9/$B9," ")</f>
        <v>0.52631578947368418</v>
      </c>
      <c r="D24" s="11">
        <f t="shared" si="17"/>
        <v>0.57894736842105265</v>
      </c>
      <c r="E24" s="11">
        <f t="shared" si="17"/>
        <v>0.10526315789473684</v>
      </c>
      <c r="F24" s="11">
        <f t="shared" si="17"/>
        <v>2.4210526315789473</v>
      </c>
      <c r="G24" s="11">
        <f t="shared" si="17"/>
        <v>0.84210526315789469</v>
      </c>
      <c r="H24" s="11">
        <f t="shared" si="17"/>
        <v>0.42105263157894735</v>
      </c>
      <c r="I24" s="11">
        <f t="shared" si="17"/>
        <v>0.10526315789473684</v>
      </c>
      <c r="J24" s="11">
        <f t="shared" si="17"/>
        <v>1</v>
      </c>
      <c r="K24" s="11">
        <f t="shared" si="17"/>
        <v>0.10526315789473684</v>
      </c>
      <c r="L24" s="11">
        <f t="shared" si="17"/>
        <v>0</v>
      </c>
      <c r="M24" s="11">
        <f t="shared" si="17"/>
        <v>2.8947368421052633</v>
      </c>
    </row>
    <row r="25" spans="1:13" x14ac:dyDescent="0.25">
      <c r="A25" s="9" t="str">
        <f t="shared" si="11"/>
        <v>Patrick Maher</v>
      </c>
      <c r="B25" s="10"/>
      <c r="C25" s="11">
        <f t="shared" ref="C25:M25" si="18">IF(ISNUMBER($B10),C10/$B10," ")</f>
        <v>2.4285714285714284</v>
      </c>
      <c r="D25" s="11">
        <f t="shared" si="18"/>
        <v>0.14285714285714285</v>
      </c>
      <c r="E25" s="11">
        <f t="shared" si="18"/>
        <v>0.90476190476190477</v>
      </c>
      <c r="F25" s="11">
        <f t="shared" si="18"/>
        <v>5.0476190476190474</v>
      </c>
      <c r="G25" s="11">
        <f t="shared" si="18"/>
        <v>0.2857142857142857</v>
      </c>
      <c r="H25" s="11">
        <f t="shared" si="18"/>
        <v>0.5714285714285714</v>
      </c>
      <c r="I25" s="11">
        <f t="shared" si="18"/>
        <v>9.5238095238095233E-2</v>
      </c>
      <c r="J25" s="11">
        <f t="shared" si="18"/>
        <v>0.61904761904761907</v>
      </c>
      <c r="K25" s="11">
        <f t="shared" si="18"/>
        <v>4.7619047619047616E-2</v>
      </c>
      <c r="L25" s="11">
        <f t="shared" si="18"/>
        <v>4.7619047619047616E-2</v>
      </c>
      <c r="M25" s="11">
        <f t="shared" si="18"/>
        <v>6.1904761904761907</v>
      </c>
    </row>
    <row r="26" spans="1:13" x14ac:dyDescent="0.25">
      <c r="A26" s="9" t="str">
        <f t="shared" si="11"/>
        <v>Shaun Allan</v>
      </c>
      <c r="B26" s="10"/>
      <c r="C26" s="11">
        <f t="shared" ref="C26:M26" si="19">IF(ISNUMBER($B11),C11/$B11," ")</f>
        <v>1.6428571428571428</v>
      </c>
      <c r="D26" s="11">
        <f t="shared" si="19"/>
        <v>0.21428571428571427</v>
      </c>
      <c r="E26" s="11">
        <f t="shared" si="19"/>
        <v>0.5</v>
      </c>
      <c r="F26" s="11">
        <f t="shared" si="19"/>
        <v>6.3571428571428568</v>
      </c>
      <c r="G26" s="11">
        <f t="shared" si="19"/>
        <v>1.2142857142857142</v>
      </c>
      <c r="H26" s="11">
        <f t="shared" si="19"/>
        <v>1.2857142857142858</v>
      </c>
      <c r="I26" s="11">
        <f t="shared" si="19"/>
        <v>7.1428571428571425E-2</v>
      </c>
      <c r="J26" s="11">
        <f t="shared" si="19"/>
        <v>1.6428571428571428</v>
      </c>
      <c r="K26" s="11">
        <f t="shared" si="19"/>
        <v>0</v>
      </c>
      <c r="L26" s="11">
        <f t="shared" si="19"/>
        <v>0</v>
      </c>
      <c r="M26" s="11">
        <f t="shared" si="19"/>
        <v>4.4285714285714288</v>
      </c>
    </row>
    <row r="27" spans="1:13" x14ac:dyDescent="0.25">
      <c r="A27" s="9" t="str">
        <f t="shared" si="11"/>
        <v>Tom Banson</v>
      </c>
      <c r="B27" s="10"/>
      <c r="C27" s="11">
        <f t="shared" ref="C27:M27" si="20">IF(ISNUMBER($B12),C12/$B12," ")</f>
        <v>3.1428571428571428</v>
      </c>
      <c r="D27" s="11">
        <f t="shared" si="20"/>
        <v>7.1428571428571425E-2</v>
      </c>
      <c r="E27" s="11">
        <f t="shared" si="20"/>
        <v>1.6071428571428572</v>
      </c>
      <c r="F27" s="11">
        <f t="shared" si="20"/>
        <v>9.6785714285714288</v>
      </c>
      <c r="G27" s="11">
        <f t="shared" si="20"/>
        <v>1</v>
      </c>
      <c r="H27" s="11">
        <f t="shared" si="20"/>
        <v>0.8571428571428571</v>
      </c>
      <c r="I27" s="11">
        <f t="shared" si="20"/>
        <v>0.2857142857142857</v>
      </c>
      <c r="J27" s="11">
        <f t="shared" si="20"/>
        <v>3.1785714285714284</v>
      </c>
      <c r="K27" s="11">
        <f t="shared" si="20"/>
        <v>7.1428571428571425E-2</v>
      </c>
      <c r="L27" s="11">
        <f t="shared" si="20"/>
        <v>0</v>
      </c>
      <c r="M27" s="11">
        <f t="shared" si="20"/>
        <v>8.1071428571428577</v>
      </c>
    </row>
    <row r="28" spans="1:13" x14ac:dyDescent="0.25">
      <c r="A28" s="9" t="str">
        <f t="shared" si="11"/>
        <v xml:space="preserve"> </v>
      </c>
      <c r="B28" s="10"/>
      <c r="C28" s="11" t="str">
        <f t="shared" ref="C28:M28" si="21">IF(ISNUMBER($B13),C13/$B13," ")</f>
        <v xml:space="preserve"> </v>
      </c>
      <c r="D28" s="11" t="str">
        <f t="shared" si="21"/>
        <v xml:space="preserve"> </v>
      </c>
      <c r="E28" s="11" t="str">
        <f t="shared" si="21"/>
        <v xml:space="preserve"> </v>
      </c>
      <c r="F28" s="11" t="str">
        <f t="shared" si="21"/>
        <v xml:space="preserve"> </v>
      </c>
      <c r="G28" s="11" t="str">
        <f t="shared" si="21"/>
        <v xml:space="preserve"> </v>
      </c>
      <c r="H28" s="11" t="str">
        <f t="shared" si="21"/>
        <v xml:space="preserve"> </v>
      </c>
      <c r="I28" s="11" t="str">
        <f t="shared" si="21"/>
        <v xml:space="preserve"> </v>
      </c>
      <c r="J28" s="11" t="str">
        <f t="shared" si="21"/>
        <v xml:space="preserve"> </v>
      </c>
      <c r="K28" s="11" t="str">
        <f t="shared" si="21"/>
        <v xml:space="preserve"> </v>
      </c>
      <c r="L28" s="11" t="str">
        <f t="shared" si="21"/>
        <v xml:space="preserve"> </v>
      </c>
      <c r="M28" s="11" t="str">
        <f t="shared" si="21"/>
        <v xml:space="preserve"> </v>
      </c>
    </row>
    <row r="29" spans="1:13" x14ac:dyDescent="0.25">
      <c r="A29" s="9" t="str">
        <f t="shared" si="11"/>
        <v xml:space="preserve"> </v>
      </c>
      <c r="B29" s="10"/>
      <c r="C29" s="11" t="str">
        <f t="shared" ref="C29:M29" si="22">IF(ISNUMBER($B14),C14/$B14," ")</f>
        <v xml:space="preserve"> </v>
      </c>
      <c r="D29" s="11" t="str">
        <f t="shared" si="22"/>
        <v xml:space="preserve"> </v>
      </c>
      <c r="E29" s="11" t="str">
        <f t="shared" si="22"/>
        <v xml:space="preserve"> </v>
      </c>
      <c r="F29" s="11" t="str">
        <f t="shared" si="22"/>
        <v xml:space="preserve"> </v>
      </c>
      <c r="G29" s="11" t="str">
        <f t="shared" si="22"/>
        <v xml:space="preserve"> </v>
      </c>
      <c r="H29" s="11" t="str">
        <f t="shared" si="22"/>
        <v xml:space="preserve"> </v>
      </c>
      <c r="I29" s="11" t="str">
        <f t="shared" si="22"/>
        <v xml:space="preserve"> </v>
      </c>
      <c r="J29" s="11" t="str">
        <f t="shared" si="22"/>
        <v xml:space="preserve"> </v>
      </c>
      <c r="K29" s="11" t="str">
        <f t="shared" si="22"/>
        <v xml:space="preserve"> </v>
      </c>
      <c r="L29" s="11" t="str">
        <f t="shared" si="22"/>
        <v xml:space="preserve"> </v>
      </c>
      <c r="M29" s="11" t="str">
        <f t="shared" si="22"/>
        <v xml:space="preserve"> </v>
      </c>
    </row>
  </sheetData>
  <mergeCells count="3">
    <mergeCell ref="A16:M16"/>
    <mergeCell ref="A17:M17"/>
    <mergeCell ref="A2:O2"/>
  </mergeCells>
  <conditionalFormatting sqref="A4:A13">
    <cfRule type="expression" dxfId="65" priority="2">
      <formula>O4&gt;13</formula>
    </cfRule>
  </conditionalFormatting>
  <conditionalFormatting sqref="A4:A13">
    <cfRule type="expression" dxfId="64" priority="1">
      <formula>EXACT(A4,T4)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T37"/>
  <sheetViews>
    <sheetView workbookViewId="0">
      <selection activeCell="U4" sqref="U4"/>
    </sheetView>
  </sheetViews>
  <sheetFormatPr defaultRowHeight="15" x14ac:dyDescent="0.25"/>
  <cols>
    <col min="1" max="1" width="23.85546875" style="16" bestFit="1" customWidth="1"/>
    <col min="2" max="13" width="9.140625" style="16"/>
    <col min="14" max="14" width="17" style="16" bestFit="1" customWidth="1"/>
    <col min="15" max="15" width="15.140625" style="16" bestFit="1" customWidth="1"/>
    <col min="16" max="16" width="15.140625" style="16" customWidth="1"/>
    <col min="17" max="17" width="9.140625" style="16"/>
    <col min="18" max="20" width="0" style="16" hidden="1" customWidth="1"/>
    <col min="21" max="16384" width="9.140625" style="16"/>
  </cols>
  <sheetData>
    <row r="1" spans="1:20" x14ac:dyDescent="0.25">
      <c r="A1" t="s">
        <v>375</v>
      </c>
    </row>
    <row r="2" spans="1:20" x14ac:dyDescent="0.25">
      <c r="A2" s="49" t="s">
        <v>369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32"/>
      <c r="Q2" s="23" t="s">
        <v>369</v>
      </c>
    </row>
    <row r="3" spans="1:20" x14ac:dyDescent="0.25">
      <c r="A3" s="17" t="s">
        <v>19</v>
      </c>
      <c r="B3" s="17" t="s">
        <v>20</v>
      </c>
      <c r="C3" s="17" t="s">
        <v>21</v>
      </c>
      <c r="D3" s="17" t="s">
        <v>22</v>
      </c>
      <c r="E3" s="17" t="s">
        <v>23</v>
      </c>
      <c r="F3" s="17" t="s">
        <v>24</v>
      </c>
      <c r="G3" s="17" t="s">
        <v>25</v>
      </c>
      <c r="H3" s="17" t="s">
        <v>26</v>
      </c>
      <c r="I3" s="17" t="s">
        <v>27</v>
      </c>
      <c r="J3" s="17" t="s">
        <v>28</v>
      </c>
      <c r="K3" s="17" t="s">
        <v>29</v>
      </c>
      <c r="L3" s="17" t="s">
        <v>30</v>
      </c>
      <c r="M3" s="17" t="s">
        <v>31</v>
      </c>
      <c r="N3" s="17" t="s">
        <v>56</v>
      </c>
      <c r="O3" s="17" t="s">
        <v>57</v>
      </c>
      <c r="P3" s="17" t="s">
        <v>69</v>
      </c>
      <c r="R3" s="16" t="s">
        <v>70</v>
      </c>
      <c r="S3" s="16" t="s">
        <v>71</v>
      </c>
    </row>
    <row r="4" spans="1:20" x14ac:dyDescent="0.25">
      <c r="A4" s="9" t="s">
        <v>370</v>
      </c>
      <c r="B4" s="10">
        <v>1</v>
      </c>
      <c r="C4" s="10">
        <v>0</v>
      </c>
      <c r="D4" s="10">
        <v>1</v>
      </c>
      <c r="E4" s="10">
        <v>0</v>
      </c>
      <c r="F4" s="10">
        <v>6</v>
      </c>
      <c r="G4" s="10">
        <v>2</v>
      </c>
      <c r="H4" s="10">
        <v>1</v>
      </c>
      <c r="I4" s="10">
        <v>2</v>
      </c>
      <c r="J4" s="10">
        <v>2</v>
      </c>
      <c r="K4" s="10">
        <v>0</v>
      </c>
      <c r="L4" s="10">
        <v>0</v>
      </c>
      <c r="M4" s="10">
        <v>3</v>
      </c>
      <c r="N4" s="17">
        <f>VLOOKUP(A4,Games!$A$2:$D$527,3,FALSE)</f>
        <v>0</v>
      </c>
      <c r="O4" s="17">
        <f>VLOOKUP(A4,Games!$A$2:$D$527,4,FALSE)</f>
        <v>1</v>
      </c>
      <c r="P4" s="11">
        <f>(R4-S4)/B4</f>
        <v>10</v>
      </c>
      <c r="R4" s="16">
        <f>SUM(M4,I4,H4,G4,F4)</f>
        <v>14</v>
      </c>
      <c r="S4" s="16">
        <f>SUM((J4*2),(K4*3),(L4*4))</f>
        <v>4</v>
      </c>
      <c r="T4" s="16" t="str">
        <f>IFERROR(VLOOKUP(A4,Games!$I$2:$I$246,1,FALSE)," ")</f>
        <v xml:space="preserve"> </v>
      </c>
    </row>
    <row r="5" spans="1:20" x14ac:dyDescent="0.25">
      <c r="A5" s="9" t="s">
        <v>84</v>
      </c>
      <c r="B5" s="10">
        <v>27</v>
      </c>
      <c r="C5" s="10">
        <v>71</v>
      </c>
      <c r="D5" s="10">
        <v>2</v>
      </c>
      <c r="E5" s="10">
        <v>20</v>
      </c>
      <c r="F5" s="10">
        <v>135</v>
      </c>
      <c r="G5" s="10">
        <v>38</v>
      </c>
      <c r="H5" s="10">
        <v>46</v>
      </c>
      <c r="I5" s="10">
        <v>8</v>
      </c>
      <c r="J5" s="10">
        <v>31</v>
      </c>
      <c r="K5" s="10">
        <v>0</v>
      </c>
      <c r="L5" s="10">
        <v>0</v>
      </c>
      <c r="M5" s="10">
        <v>168</v>
      </c>
      <c r="N5" s="17">
        <f>VLOOKUP(A5,Games!$A$2:$D$527,3,FALSE)</f>
        <v>0</v>
      </c>
      <c r="O5" s="17">
        <f>VLOOKUP(A5,Games!$A$2:$D$527,4,FALSE)</f>
        <v>27</v>
      </c>
      <c r="P5" s="11">
        <f t="shared" ref="P5:P11" si="0">(R5-S5)/B5</f>
        <v>12.333333333333334</v>
      </c>
      <c r="R5" s="16">
        <f t="shared" ref="R5:R11" si="1">SUM(M5,I5,H5,G5,F5)</f>
        <v>395</v>
      </c>
      <c r="S5" s="16">
        <f t="shared" ref="S5:S11" si="2">SUM((J5*2),(K5*3),(L5*4))</f>
        <v>62</v>
      </c>
      <c r="T5" s="16" t="str">
        <f>IFERROR(VLOOKUP(A5,Games!$I$2:$I$246,1,FALSE)," ")</f>
        <v xml:space="preserve"> </v>
      </c>
    </row>
    <row r="6" spans="1:20" x14ac:dyDescent="0.25">
      <c r="A6" s="9" t="s">
        <v>74</v>
      </c>
      <c r="B6" s="10">
        <v>20</v>
      </c>
      <c r="C6" s="10">
        <v>49</v>
      </c>
      <c r="D6" s="10">
        <v>7</v>
      </c>
      <c r="E6" s="10">
        <v>16</v>
      </c>
      <c r="F6" s="10">
        <v>92</v>
      </c>
      <c r="G6" s="10">
        <v>68</v>
      </c>
      <c r="H6" s="10">
        <v>25</v>
      </c>
      <c r="I6" s="10">
        <v>12</v>
      </c>
      <c r="J6" s="10">
        <v>43</v>
      </c>
      <c r="K6" s="10">
        <v>0</v>
      </c>
      <c r="L6" s="10">
        <v>0</v>
      </c>
      <c r="M6" s="10">
        <v>135</v>
      </c>
      <c r="N6" s="17">
        <f>VLOOKUP(A6,Games!$A$2:$D$527,3,FALSE)</f>
        <v>0</v>
      </c>
      <c r="O6" s="17">
        <f>VLOOKUP(A6,Games!$A$2:$D$527,4,FALSE)</f>
        <v>20</v>
      </c>
      <c r="P6" s="11">
        <f t="shared" si="0"/>
        <v>12.3</v>
      </c>
      <c r="R6" s="16">
        <f t="shared" si="1"/>
        <v>332</v>
      </c>
      <c r="S6" s="16">
        <f t="shared" si="2"/>
        <v>86</v>
      </c>
      <c r="T6" s="16" t="str">
        <f>IFERROR(VLOOKUP(A6,Games!$I$2:$I$246,1,FALSE)," ")</f>
        <v xml:space="preserve"> </v>
      </c>
    </row>
    <row r="7" spans="1:20" x14ac:dyDescent="0.25">
      <c r="A7" s="9" t="s">
        <v>66</v>
      </c>
      <c r="B7" s="10">
        <v>22</v>
      </c>
      <c r="C7" s="10">
        <v>24</v>
      </c>
      <c r="D7" s="10">
        <v>14</v>
      </c>
      <c r="E7" s="10">
        <v>16</v>
      </c>
      <c r="F7" s="10">
        <v>70</v>
      </c>
      <c r="G7" s="10">
        <v>31</v>
      </c>
      <c r="H7" s="10">
        <v>16</v>
      </c>
      <c r="I7" s="10">
        <v>4</v>
      </c>
      <c r="J7" s="10">
        <v>22</v>
      </c>
      <c r="K7" s="10">
        <v>5</v>
      </c>
      <c r="L7" s="10">
        <v>0</v>
      </c>
      <c r="M7" s="10">
        <v>106</v>
      </c>
      <c r="N7" s="17">
        <f>VLOOKUP(A7,Games!$A$2:$D$527,3,FALSE)</f>
        <v>0</v>
      </c>
      <c r="O7" s="17">
        <f>VLOOKUP(A7,Games!$A$2:$D$527,4,FALSE)</f>
        <v>22</v>
      </c>
      <c r="P7" s="11">
        <f t="shared" si="0"/>
        <v>7.6363636363636367</v>
      </c>
      <c r="R7" s="16">
        <f t="shared" si="1"/>
        <v>227</v>
      </c>
      <c r="S7" s="16">
        <f t="shared" si="2"/>
        <v>59</v>
      </c>
      <c r="T7" s="16" t="str">
        <f>IFERROR(VLOOKUP(A7,Games!$I$2:$I$246,1,FALSE)," ")</f>
        <v xml:space="preserve"> </v>
      </c>
    </row>
    <row r="8" spans="1:20" x14ac:dyDescent="0.25">
      <c r="A8" s="9" t="s">
        <v>64</v>
      </c>
      <c r="B8" s="10">
        <v>26</v>
      </c>
      <c r="C8" s="10">
        <v>100</v>
      </c>
      <c r="D8" s="10">
        <v>3</v>
      </c>
      <c r="E8" s="10">
        <v>40</v>
      </c>
      <c r="F8" s="10">
        <v>152</v>
      </c>
      <c r="G8" s="10">
        <v>91</v>
      </c>
      <c r="H8" s="10">
        <v>57</v>
      </c>
      <c r="I8" s="10">
        <v>2</v>
      </c>
      <c r="J8" s="10">
        <v>35</v>
      </c>
      <c r="K8" s="10">
        <v>0</v>
      </c>
      <c r="L8" s="10">
        <v>0</v>
      </c>
      <c r="M8" s="10">
        <v>249</v>
      </c>
      <c r="N8" s="17">
        <f>VLOOKUP(A8,Games!$A$2:$D$527,3,FALSE)</f>
        <v>0</v>
      </c>
      <c r="O8" s="17">
        <f>VLOOKUP(A8,Games!$A$2:$D$527,4,FALSE)</f>
        <v>26</v>
      </c>
      <c r="P8" s="11">
        <f t="shared" si="0"/>
        <v>18.5</v>
      </c>
      <c r="R8" s="16">
        <f t="shared" si="1"/>
        <v>551</v>
      </c>
      <c r="S8" s="16">
        <f t="shared" si="2"/>
        <v>70</v>
      </c>
      <c r="T8" s="16" t="str">
        <f>IFERROR(VLOOKUP(A8,Games!$I$2:$I$246,1,FALSE)," ")</f>
        <v xml:space="preserve"> </v>
      </c>
    </row>
    <row r="9" spans="1:20" x14ac:dyDescent="0.25">
      <c r="A9" s="9" t="s">
        <v>65</v>
      </c>
      <c r="B9" s="10">
        <v>17</v>
      </c>
      <c r="C9" s="10">
        <v>17</v>
      </c>
      <c r="D9" s="10">
        <v>13</v>
      </c>
      <c r="E9" s="10">
        <v>4</v>
      </c>
      <c r="F9" s="10">
        <v>37</v>
      </c>
      <c r="G9" s="10">
        <v>18</v>
      </c>
      <c r="H9" s="10">
        <v>15</v>
      </c>
      <c r="I9" s="10">
        <v>1</v>
      </c>
      <c r="J9" s="10">
        <v>20</v>
      </c>
      <c r="K9" s="10">
        <v>0</v>
      </c>
      <c r="L9" s="10">
        <v>0</v>
      </c>
      <c r="M9" s="10">
        <v>77</v>
      </c>
      <c r="N9" s="17">
        <f>VLOOKUP(A9,Games!$A$2:$D$527,3,FALSE)</f>
        <v>0</v>
      </c>
      <c r="O9" s="17">
        <f>VLOOKUP(A9,Games!$A$2:$D$527,4,FALSE)</f>
        <v>17</v>
      </c>
      <c r="P9" s="11">
        <f t="shared" si="0"/>
        <v>6.3529411764705879</v>
      </c>
      <c r="R9" s="16">
        <f t="shared" si="1"/>
        <v>148</v>
      </c>
      <c r="S9" s="16">
        <f t="shared" si="2"/>
        <v>40</v>
      </c>
      <c r="T9" s="16" t="str">
        <f>IFERROR(VLOOKUP(A9,Games!$I$2:$I$246,1,FALSE)," ")</f>
        <v xml:space="preserve"> </v>
      </c>
    </row>
    <row r="10" spans="1:20" x14ac:dyDescent="0.25">
      <c r="A10" s="9" t="s">
        <v>102</v>
      </c>
      <c r="B10" s="10">
        <v>16</v>
      </c>
      <c r="C10" s="10">
        <v>16</v>
      </c>
      <c r="D10" s="10">
        <v>17</v>
      </c>
      <c r="E10" s="10">
        <v>10</v>
      </c>
      <c r="F10" s="10">
        <v>39</v>
      </c>
      <c r="G10" s="10">
        <v>28</v>
      </c>
      <c r="H10" s="10">
        <v>8</v>
      </c>
      <c r="I10" s="10">
        <v>1</v>
      </c>
      <c r="J10" s="10">
        <v>22</v>
      </c>
      <c r="K10" s="10">
        <v>0</v>
      </c>
      <c r="L10" s="10">
        <v>0</v>
      </c>
      <c r="M10" s="10">
        <v>93</v>
      </c>
      <c r="N10" s="17">
        <f>VLOOKUP(A10,Games!$A$2:$D$527,3,FALSE)</f>
        <v>0</v>
      </c>
      <c r="O10" s="17">
        <f>VLOOKUP(A10,Games!$A$2:$D$527,4,FALSE)</f>
        <v>16</v>
      </c>
      <c r="P10" s="11">
        <f t="shared" si="0"/>
        <v>7.8125</v>
      </c>
      <c r="R10" s="16">
        <f t="shared" si="1"/>
        <v>169</v>
      </c>
      <c r="S10" s="16">
        <f t="shared" si="2"/>
        <v>44</v>
      </c>
      <c r="T10" s="16" t="str">
        <f>IFERROR(VLOOKUP(A10,Games!$I$2:$I$246,1,FALSE)," ")</f>
        <v xml:space="preserve"> </v>
      </c>
    </row>
    <row r="11" spans="1:20" x14ac:dyDescent="0.25">
      <c r="A11" s="9" t="s">
        <v>371</v>
      </c>
      <c r="B11" s="10">
        <v>2</v>
      </c>
      <c r="C11" s="10">
        <v>0</v>
      </c>
      <c r="D11" s="10">
        <v>1</v>
      </c>
      <c r="E11" s="10">
        <v>1</v>
      </c>
      <c r="F11" s="10">
        <v>3</v>
      </c>
      <c r="G11" s="10">
        <v>6</v>
      </c>
      <c r="H11" s="10">
        <v>2</v>
      </c>
      <c r="I11" s="10">
        <v>1</v>
      </c>
      <c r="J11" s="10">
        <v>5</v>
      </c>
      <c r="K11" s="10">
        <v>0</v>
      </c>
      <c r="L11" s="10">
        <v>0</v>
      </c>
      <c r="M11" s="10">
        <v>4</v>
      </c>
      <c r="N11" s="17">
        <f>VLOOKUP(A11,Games!$A$2:$D$527,3,FALSE)</f>
        <v>0</v>
      </c>
      <c r="O11" s="17">
        <f>VLOOKUP(A11,Games!$A$2:$D$527,4,FALSE)</f>
        <v>2</v>
      </c>
      <c r="P11" s="11">
        <f t="shared" si="0"/>
        <v>3</v>
      </c>
      <c r="R11" s="16">
        <f t="shared" si="1"/>
        <v>16</v>
      </c>
      <c r="S11" s="16">
        <f t="shared" si="2"/>
        <v>10</v>
      </c>
      <c r="T11" s="16" t="str">
        <f>IFERROR(VLOOKUP(A11,Games!$I$2:$I$246,1,FALSE)," ")</f>
        <v xml:space="preserve"> </v>
      </c>
    </row>
    <row r="12" spans="1:20" x14ac:dyDescent="0.25">
      <c r="A12" s="9" t="s">
        <v>92</v>
      </c>
      <c r="B12" s="10">
        <v>19</v>
      </c>
      <c r="C12" s="10">
        <v>53</v>
      </c>
      <c r="D12" s="10">
        <v>10</v>
      </c>
      <c r="E12" s="10">
        <v>5</v>
      </c>
      <c r="F12" s="10">
        <v>106</v>
      </c>
      <c r="G12" s="10">
        <v>36</v>
      </c>
      <c r="H12" s="10">
        <v>15</v>
      </c>
      <c r="I12" s="10">
        <v>2</v>
      </c>
      <c r="J12" s="10">
        <v>31</v>
      </c>
      <c r="K12" s="10">
        <v>2</v>
      </c>
      <c r="L12" s="10">
        <v>0</v>
      </c>
      <c r="M12" s="10">
        <v>141</v>
      </c>
      <c r="N12" s="17">
        <f>VLOOKUP(A12,Games!$A$2:$D$527,3,FALSE)</f>
        <v>0</v>
      </c>
      <c r="O12" s="17">
        <f>VLOOKUP(A12,Games!$A$2:$D$527,4,FALSE)</f>
        <v>19</v>
      </c>
      <c r="P12" s="11">
        <f t="shared" ref="P12" si="3">(R12-S12)/B12</f>
        <v>12.210526315789474</v>
      </c>
      <c r="R12" s="16">
        <f t="shared" ref="R12" si="4">SUM(M12,I12,H12,G12,F12)</f>
        <v>300</v>
      </c>
      <c r="S12" s="16">
        <f t="shared" ref="S12" si="5">SUM((J12*2),(K12*3),(L12*4))</f>
        <v>68</v>
      </c>
      <c r="T12" s="16" t="str">
        <f>IFERROR(VLOOKUP(A12,Games!$I$2:$I$246,1,FALSE)," ")</f>
        <v xml:space="preserve"> </v>
      </c>
    </row>
    <row r="13" spans="1:20" x14ac:dyDescent="0.25">
      <c r="A13" s="9" t="s">
        <v>75</v>
      </c>
      <c r="B13" s="17">
        <v>10</v>
      </c>
      <c r="C13" s="17">
        <v>19</v>
      </c>
      <c r="D13" s="17">
        <v>9</v>
      </c>
      <c r="E13" s="17">
        <v>0</v>
      </c>
      <c r="F13" s="17">
        <v>17</v>
      </c>
      <c r="G13" s="17">
        <v>24</v>
      </c>
      <c r="H13" s="17">
        <v>10</v>
      </c>
      <c r="I13" s="17">
        <v>0</v>
      </c>
      <c r="J13" s="17">
        <v>15</v>
      </c>
      <c r="K13" s="17">
        <v>0</v>
      </c>
      <c r="L13" s="17">
        <v>0</v>
      </c>
      <c r="M13" s="17">
        <v>65</v>
      </c>
      <c r="N13" s="17">
        <f>VLOOKUP(A13,Games!$A$2:$D$527,3,FALSE)</f>
        <v>0</v>
      </c>
      <c r="O13" s="17">
        <f>VLOOKUP(A13,Games!$A$2:$D$527,4,FALSE)</f>
        <v>10</v>
      </c>
      <c r="P13" s="11">
        <f t="shared" ref="P13:P14" si="6">(R13-S13)/B13</f>
        <v>8.6</v>
      </c>
      <c r="R13" s="16">
        <f t="shared" ref="R13:R14" si="7">SUM(M13,I13,H13,G13,F13)</f>
        <v>116</v>
      </c>
      <c r="S13" s="16">
        <f t="shared" ref="S13:S14" si="8">SUM((J13*2),(K13*3),(L13*4))</f>
        <v>30</v>
      </c>
      <c r="T13" s="16" t="str">
        <f>IFERROR(VLOOKUP(A13,Games!$I$2:$I$246,1,FALSE)," ")</f>
        <v xml:space="preserve"> </v>
      </c>
    </row>
    <row r="14" spans="1:20" x14ac:dyDescent="0.25">
      <c r="A14" s="9" t="s">
        <v>101</v>
      </c>
      <c r="B14" s="17">
        <v>25</v>
      </c>
      <c r="C14" s="17">
        <v>23</v>
      </c>
      <c r="D14" s="17">
        <v>6</v>
      </c>
      <c r="E14" s="17">
        <v>19</v>
      </c>
      <c r="F14" s="17">
        <v>78</v>
      </c>
      <c r="G14" s="17">
        <v>29</v>
      </c>
      <c r="H14" s="17">
        <v>25</v>
      </c>
      <c r="I14" s="17">
        <v>2</v>
      </c>
      <c r="J14" s="17">
        <v>30</v>
      </c>
      <c r="K14" s="17">
        <v>0</v>
      </c>
      <c r="L14" s="17">
        <v>1</v>
      </c>
      <c r="M14" s="17">
        <v>83</v>
      </c>
      <c r="N14" s="17">
        <f>VLOOKUP(A14,Games!$A$2:$D$527,3,FALSE)</f>
        <v>0</v>
      </c>
      <c r="O14" s="17">
        <f>VLOOKUP(A14,Games!$A$2:$D$527,4,FALSE)</f>
        <v>25</v>
      </c>
      <c r="P14" s="11">
        <f t="shared" si="6"/>
        <v>6.12</v>
      </c>
      <c r="R14" s="16">
        <f t="shared" si="7"/>
        <v>217</v>
      </c>
      <c r="S14" s="16">
        <f t="shared" si="8"/>
        <v>64</v>
      </c>
      <c r="T14" s="16" t="str">
        <f>IFERROR(VLOOKUP(A14,Games!$I$2:$I$246,1,FALSE)," ")</f>
        <v xml:space="preserve"> </v>
      </c>
    </row>
    <row r="15" spans="1:20" x14ac:dyDescent="0.25">
      <c r="A15" s="9" t="s">
        <v>68</v>
      </c>
      <c r="B15" s="17">
        <v>23</v>
      </c>
      <c r="C15" s="17">
        <v>91</v>
      </c>
      <c r="D15" s="17">
        <v>21</v>
      </c>
      <c r="E15" s="17">
        <v>41</v>
      </c>
      <c r="F15" s="17">
        <v>160</v>
      </c>
      <c r="G15" s="17">
        <v>35</v>
      </c>
      <c r="H15" s="17">
        <v>16</v>
      </c>
      <c r="I15" s="17">
        <v>19</v>
      </c>
      <c r="J15" s="17">
        <v>18</v>
      </c>
      <c r="K15" s="17">
        <v>0</v>
      </c>
      <c r="L15" s="17">
        <v>1</v>
      </c>
      <c r="M15" s="17">
        <v>286</v>
      </c>
      <c r="N15" s="17">
        <f>VLOOKUP(A15,Games!$A$2:$D$527,3,FALSE)</f>
        <v>0</v>
      </c>
      <c r="O15" s="17">
        <f>VLOOKUP(A15,Games!$A$2:$D$527,4,FALSE)</f>
        <v>23</v>
      </c>
      <c r="P15" s="11">
        <f t="shared" ref="P15" si="9">(R15-S15)/B15</f>
        <v>20.695652173913043</v>
      </c>
      <c r="R15" s="16">
        <f t="shared" ref="R15" si="10">SUM(M15,I15,H15,G15,F15)</f>
        <v>516</v>
      </c>
      <c r="S15" s="16">
        <f t="shared" ref="S15" si="11">SUM((J15*2),(K15*3),(L15*4))</f>
        <v>40</v>
      </c>
      <c r="T15" s="16" t="str">
        <f>IFERROR(VLOOKUP(A15,Games!$I$2:$I$246,1,FALSE)," ")</f>
        <v xml:space="preserve"> </v>
      </c>
    </row>
    <row r="16" spans="1:20" x14ac:dyDescent="0.25">
      <c r="A16" s="9" t="s">
        <v>332</v>
      </c>
      <c r="B16" s="17">
        <v>13</v>
      </c>
      <c r="C16" s="17">
        <v>27</v>
      </c>
      <c r="D16" s="17">
        <v>10</v>
      </c>
      <c r="E16" s="17">
        <v>13</v>
      </c>
      <c r="F16" s="17">
        <v>75</v>
      </c>
      <c r="G16" s="17">
        <v>19</v>
      </c>
      <c r="H16" s="17">
        <v>17</v>
      </c>
      <c r="I16" s="17">
        <v>5</v>
      </c>
      <c r="J16" s="17">
        <v>7</v>
      </c>
      <c r="K16" s="17">
        <v>0</v>
      </c>
      <c r="L16" s="17">
        <v>0</v>
      </c>
      <c r="M16" s="17">
        <v>97</v>
      </c>
      <c r="N16" s="17">
        <f>VLOOKUP(A16,Games!$A$2:$D$527,3,FALSE)</f>
        <v>0</v>
      </c>
      <c r="O16" s="17">
        <f>VLOOKUP(A16,Games!$A$2:$D$527,4,FALSE)</f>
        <v>13</v>
      </c>
      <c r="P16" s="11">
        <f t="shared" ref="P16" si="12">(R16-S16)/B16</f>
        <v>15.307692307692308</v>
      </c>
      <c r="R16" s="16">
        <f t="shared" ref="R16" si="13">SUM(M16,I16,H16,G16,F16)</f>
        <v>213</v>
      </c>
      <c r="S16" s="16">
        <f t="shared" ref="S16" si="14">SUM((J16*2),(K16*3),(L16*4))</f>
        <v>14</v>
      </c>
      <c r="T16" s="16" t="str">
        <f>IFERROR(VLOOKUP(A16,Games!$I$2:$I$246,1,FALSE)," ")</f>
        <v xml:space="preserve"> </v>
      </c>
    </row>
    <row r="17" spans="1:20" x14ac:dyDescent="0.25">
      <c r="A17" s="9" t="s">
        <v>387</v>
      </c>
      <c r="B17" s="17">
        <v>1</v>
      </c>
      <c r="C17" s="17">
        <v>2</v>
      </c>
      <c r="D17" s="17">
        <v>0</v>
      </c>
      <c r="E17" s="17">
        <v>1</v>
      </c>
      <c r="F17" s="17">
        <v>6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5</v>
      </c>
      <c r="N17" s="17">
        <f>VLOOKUP(A17,Games!$A$2:$D$527,3,FALSE)</f>
        <v>0</v>
      </c>
      <c r="O17" s="17">
        <f>VLOOKUP(A17,Games!$A$2:$D$527,4,FALSE)</f>
        <v>1</v>
      </c>
      <c r="P17" s="11">
        <f t="shared" ref="P17:P18" si="15">(R17-S17)/B17</f>
        <v>11</v>
      </c>
      <c r="R17" s="16">
        <f t="shared" ref="R17:R18" si="16">SUM(M17,I17,H17,G17,F17)</f>
        <v>11</v>
      </c>
      <c r="S17" s="16">
        <f t="shared" ref="S17:S18" si="17">SUM((J17*2),(K17*3),(L17*4))</f>
        <v>0</v>
      </c>
      <c r="T17" s="16" t="str">
        <f>IFERROR(VLOOKUP(A17,Games!$I$2:$I$246,1,FALSE)," ")</f>
        <v xml:space="preserve"> </v>
      </c>
    </row>
    <row r="18" spans="1:20" x14ac:dyDescent="0.25">
      <c r="A18" s="9" t="s">
        <v>391</v>
      </c>
      <c r="B18" s="17">
        <v>4</v>
      </c>
      <c r="C18" s="17">
        <v>22</v>
      </c>
      <c r="D18" s="17">
        <v>0</v>
      </c>
      <c r="E18" s="17">
        <v>11</v>
      </c>
      <c r="F18" s="17">
        <v>31</v>
      </c>
      <c r="G18" s="17">
        <v>3</v>
      </c>
      <c r="H18" s="17">
        <v>4</v>
      </c>
      <c r="I18" s="17">
        <v>3</v>
      </c>
      <c r="J18" s="17">
        <v>8</v>
      </c>
      <c r="K18" s="17">
        <v>0</v>
      </c>
      <c r="L18" s="17">
        <v>1</v>
      </c>
      <c r="M18" s="17">
        <v>55</v>
      </c>
      <c r="N18" s="17">
        <f>VLOOKUP(A18,Games!$A$2:$D$527,3,FALSE)</f>
        <v>0</v>
      </c>
      <c r="O18" s="17">
        <f>VLOOKUP(A18,Games!$A$2:$D$527,4,FALSE)</f>
        <v>4</v>
      </c>
      <c r="P18" s="11">
        <f t="shared" si="15"/>
        <v>19</v>
      </c>
      <c r="R18" s="16">
        <f t="shared" si="16"/>
        <v>96</v>
      </c>
      <c r="S18" s="16">
        <f t="shared" si="17"/>
        <v>20</v>
      </c>
      <c r="T18" s="16" t="str">
        <f>IFERROR(VLOOKUP(A18,Games!$I$2:$I$246,1,FALSE)," ")</f>
        <v xml:space="preserve"> </v>
      </c>
    </row>
    <row r="19" spans="1:20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6"/>
    </row>
    <row r="20" spans="1:20" x14ac:dyDescent="0.25">
      <c r="A20" s="38" t="s">
        <v>32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20" x14ac:dyDescent="0.25">
      <c r="A21" s="49" t="s">
        <v>369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20" x14ac:dyDescent="0.25">
      <c r="A22" s="17" t="s">
        <v>19</v>
      </c>
      <c r="B22" s="17" t="s">
        <v>20</v>
      </c>
      <c r="C22" s="17" t="s">
        <v>21</v>
      </c>
      <c r="D22" s="17" t="s">
        <v>22</v>
      </c>
      <c r="E22" s="17" t="s">
        <v>23</v>
      </c>
      <c r="F22" s="17" t="s">
        <v>24</v>
      </c>
      <c r="G22" s="17" t="s">
        <v>25</v>
      </c>
      <c r="H22" s="17" t="s">
        <v>26</v>
      </c>
      <c r="I22" s="17" t="s">
        <v>27</v>
      </c>
      <c r="J22" s="17" t="s">
        <v>28</v>
      </c>
      <c r="K22" s="17" t="s">
        <v>29</v>
      </c>
      <c r="L22" s="17" t="s">
        <v>30</v>
      </c>
      <c r="M22" s="17" t="s">
        <v>31</v>
      </c>
    </row>
    <row r="23" spans="1:20" x14ac:dyDescent="0.25">
      <c r="A23" s="9" t="str">
        <f t="shared" ref="A23:A37" si="18">IF(A4=""," ",A4)</f>
        <v>Adam King</v>
      </c>
      <c r="B23" s="10"/>
      <c r="C23" s="11">
        <f t="shared" ref="C23:M23" si="19">IF(ISNUMBER($B4),C4/$B4," ")</f>
        <v>0</v>
      </c>
      <c r="D23" s="11">
        <f t="shared" si="19"/>
        <v>1</v>
      </c>
      <c r="E23" s="11">
        <f t="shared" si="19"/>
        <v>0</v>
      </c>
      <c r="F23" s="11">
        <f t="shared" si="19"/>
        <v>6</v>
      </c>
      <c r="G23" s="11">
        <f t="shared" si="19"/>
        <v>2</v>
      </c>
      <c r="H23" s="11">
        <f t="shared" si="19"/>
        <v>1</v>
      </c>
      <c r="I23" s="11">
        <f t="shared" si="19"/>
        <v>2</v>
      </c>
      <c r="J23" s="11">
        <f t="shared" si="19"/>
        <v>2</v>
      </c>
      <c r="K23" s="11">
        <f t="shared" si="19"/>
        <v>0</v>
      </c>
      <c r="L23" s="11">
        <f t="shared" si="19"/>
        <v>0</v>
      </c>
      <c r="M23" s="11">
        <f t="shared" si="19"/>
        <v>3</v>
      </c>
    </row>
    <row r="24" spans="1:20" x14ac:dyDescent="0.25">
      <c r="A24" s="9" t="str">
        <f t="shared" si="18"/>
        <v>Adam Llewellyn</v>
      </c>
      <c r="B24" s="10"/>
      <c r="C24" s="11">
        <f t="shared" ref="C24:M24" si="20">IF(ISNUMBER($B5),C5/$B5," ")</f>
        <v>2.6296296296296298</v>
      </c>
      <c r="D24" s="11">
        <f t="shared" si="20"/>
        <v>7.407407407407407E-2</v>
      </c>
      <c r="E24" s="11">
        <f t="shared" si="20"/>
        <v>0.7407407407407407</v>
      </c>
      <c r="F24" s="11">
        <f t="shared" si="20"/>
        <v>5</v>
      </c>
      <c r="G24" s="11">
        <f t="shared" si="20"/>
        <v>1.4074074074074074</v>
      </c>
      <c r="H24" s="11">
        <f t="shared" si="20"/>
        <v>1.7037037037037037</v>
      </c>
      <c r="I24" s="11">
        <f t="shared" si="20"/>
        <v>0.29629629629629628</v>
      </c>
      <c r="J24" s="11">
        <f t="shared" si="20"/>
        <v>1.1481481481481481</v>
      </c>
      <c r="K24" s="11">
        <f t="shared" si="20"/>
        <v>0</v>
      </c>
      <c r="L24" s="11">
        <f t="shared" si="20"/>
        <v>0</v>
      </c>
      <c r="M24" s="11">
        <f t="shared" si="20"/>
        <v>6.2222222222222223</v>
      </c>
    </row>
    <row r="25" spans="1:20" x14ac:dyDescent="0.25">
      <c r="A25" s="9" t="str">
        <f t="shared" si="18"/>
        <v>Aidan Tandy</v>
      </c>
      <c r="B25" s="10"/>
      <c r="C25" s="11">
        <f t="shared" ref="C25:M25" si="21">IF(ISNUMBER($B6),C6/$B6," ")</f>
        <v>2.4500000000000002</v>
      </c>
      <c r="D25" s="11">
        <f t="shared" si="21"/>
        <v>0.35</v>
      </c>
      <c r="E25" s="11">
        <f t="shared" si="21"/>
        <v>0.8</v>
      </c>
      <c r="F25" s="11">
        <f t="shared" si="21"/>
        <v>4.5999999999999996</v>
      </c>
      <c r="G25" s="11">
        <f t="shared" si="21"/>
        <v>3.4</v>
      </c>
      <c r="H25" s="11">
        <f t="shared" si="21"/>
        <v>1.25</v>
      </c>
      <c r="I25" s="11">
        <f t="shared" si="21"/>
        <v>0.6</v>
      </c>
      <c r="J25" s="11">
        <f t="shared" si="21"/>
        <v>2.15</v>
      </c>
      <c r="K25" s="11">
        <f t="shared" si="21"/>
        <v>0</v>
      </c>
      <c r="L25" s="11">
        <f t="shared" si="21"/>
        <v>0</v>
      </c>
      <c r="M25" s="11">
        <f t="shared" si="21"/>
        <v>6.75</v>
      </c>
    </row>
    <row r="26" spans="1:20" x14ac:dyDescent="0.25">
      <c r="A26" s="9" t="str">
        <f t="shared" si="18"/>
        <v>Andrew Baird</v>
      </c>
      <c r="B26" s="10"/>
      <c r="C26" s="11">
        <f t="shared" ref="C26:M26" si="22">IF(ISNUMBER($B7),C7/$B7," ")</f>
        <v>1.0909090909090908</v>
      </c>
      <c r="D26" s="11">
        <f t="shared" si="22"/>
        <v>0.63636363636363635</v>
      </c>
      <c r="E26" s="11">
        <f t="shared" si="22"/>
        <v>0.72727272727272729</v>
      </c>
      <c r="F26" s="11">
        <f t="shared" si="22"/>
        <v>3.1818181818181817</v>
      </c>
      <c r="G26" s="11">
        <f t="shared" si="22"/>
        <v>1.4090909090909092</v>
      </c>
      <c r="H26" s="11">
        <f t="shared" si="22"/>
        <v>0.72727272727272729</v>
      </c>
      <c r="I26" s="11">
        <f t="shared" si="22"/>
        <v>0.18181818181818182</v>
      </c>
      <c r="J26" s="11">
        <f t="shared" si="22"/>
        <v>1</v>
      </c>
      <c r="K26" s="11">
        <f t="shared" si="22"/>
        <v>0.22727272727272727</v>
      </c>
      <c r="L26" s="11">
        <f t="shared" si="22"/>
        <v>0</v>
      </c>
      <c r="M26" s="11">
        <f t="shared" si="22"/>
        <v>4.8181818181818183</v>
      </c>
    </row>
    <row r="27" spans="1:20" x14ac:dyDescent="0.25">
      <c r="A27" s="9" t="str">
        <f t="shared" si="18"/>
        <v>Graeme Dickson</v>
      </c>
      <c r="B27" s="10"/>
      <c r="C27" s="11">
        <f t="shared" ref="C27:M27" si="23">IF(ISNUMBER($B8),C8/$B8," ")</f>
        <v>3.8461538461538463</v>
      </c>
      <c r="D27" s="11">
        <f t="shared" si="23"/>
        <v>0.11538461538461539</v>
      </c>
      <c r="E27" s="11">
        <f t="shared" si="23"/>
        <v>1.5384615384615385</v>
      </c>
      <c r="F27" s="11">
        <f t="shared" si="23"/>
        <v>5.8461538461538458</v>
      </c>
      <c r="G27" s="11">
        <f t="shared" si="23"/>
        <v>3.5</v>
      </c>
      <c r="H27" s="11">
        <f t="shared" si="23"/>
        <v>2.1923076923076925</v>
      </c>
      <c r="I27" s="11">
        <f t="shared" si="23"/>
        <v>7.6923076923076927E-2</v>
      </c>
      <c r="J27" s="11">
        <f t="shared" si="23"/>
        <v>1.3461538461538463</v>
      </c>
      <c r="K27" s="11">
        <f t="shared" si="23"/>
        <v>0</v>
      </c>
      <c r="L27" s="11">
        <f t="shared" si="23"/>
        <v>0</v>
      </c>
      <c r="M27" s="11">
        <f t="shared" si="23"/>
        <v>9.5769230769230766</v>
      </c>
    </row>
    <row r="28" spans="1:20" x14ac:dyDescent="0.25">
      <c r="A28" s="9" t="str">
        <f t="shared" si="18"/>
        <v>Ian Meagher</v>
      </c>
      <c r="B28" s="10"/>
      <c r="C28" s="11">
        <f t="shared" ref="C28:M28" si="24">IF(ISNUMBER($B9),C9/$B9," ")</f>
        <v>1</v>
      </c>
      <c r="D28" s="11">
        <f t="shared" si="24"/>
        <v>0.76470588235294112</v>
      </c>
      <c r="E28" s="11">
        <f t="shared" si="24"/>
        <v>0.23529411764705882</v>
      </c>
      <c r="F28" s="11">
        <f t="shared" si="24"/>
        <v>2.1764705882352939</v>
      </c>
      <c r="G28" s="11">
        <f t="shared" si="24"/>
        <v>1.0588235294117647</v>
      </c>
      <c r="H28" s="11">
        <f t="shared" si="24"/>
        <v>0.88235294117647056</v>
      </c>
      <c r="I28" s="11">
        <f t="shared" si="24"/>
        <v>5.8823529411764705E-2</v>
      </c>
      <c r="J28" s="11">
        <f t="shared" si="24"/>
        <v>1.1764705882352942</v>
      </c>
      <c r="K28" s="11">
        <f t="shared" si="24"/>
        <v>0</v>
      </c>
      <c r="L28" s="11">
        <f t="shared" si="24"/>
        <v>0</v>
      </c>
      <c r="M28" s="11">
        <f t="shared" si="24"/>
        <v>4.5294117647058822</v>
      </c>
    </row>
    <row r="29" spans="1:20" x14ac:dyDescent="0.25">
      <c r="A29" s="9" t="str">
        <f t="shared" si="18"/>
        <v>Josh Howard</v>
      </c>
      <c r="B29" s="10"/>
      <c r="C29" s="11">
        <f t="shared" ref="C29:M29" si="25">IF(ISNUMBER($B10),C10/$B10," ")</f>
        <v>1</v>
      </c>
      <c r="D29" s="11">
        <f t="shared" si="25"/>
        <v>1.0625</v>
      </c>
      <c r="E29" s="11">
        <f t="shared" si="25"/>
        <v>0.625</v>
      </c>
      <c r="F29" s="11">
        <f t="shared" si="25"/>
        <v>2.4375</v>
      </c>
      <c r="G29" s="11">
        <f t="shared" si="25"/>
        <v>1.75</v>
      </c>
      <c r="H29" s="11">
        <f t="shared" si="25"/>
        <v>0.5</v>
      </c>
      <c r="I29" s="11">
        <f t="shared" si="25"/>
        <v>6.25E-2</v>
      </c>
      <c r="J29" s="11">
        <f t="shared" si="25"/>
        <v>1.375</v>
      </c>
      <c r="K29" s="11">
        <f t="shared" si="25"/>
        <v>0</v>
      </c>
      <c r="L29" s="11">
        <f t="shared" si="25"/>
        <v>0</v>
      </c>
      <c r="M29" s="11">
        <f t="shared" si="25"/>
        <v>5.8125</v>
      </c>
    </row>
    <row r="30" spans="1:20" x14ac:dyDescent="0.25">
      <c r="A30" s="9" t="str">
        <f t="shared" si="18"/>
        <v>Josh Yewdall</v>
      </c>
      <c r="B30" s="10"/>
      <c r="C30" s="11">
        <f t="shared" ref="C30:M30" si="26">IF(ISNUMBER($B11),C11/$B11," ")</f>
        <v>0</v>
      </c>
      <c r="D30" s="11">
        <f t="shared" si="26"/>
        <v>0.5</v>
      </c>
      <c r="E30" s="11">
        <f t="shared" si="26"/>
        <v>0.5</v>
      </c>
      <c r="F30" s="11">
        <f t="shared" si="26"/>
        <v>1.5</v>
      </c>
      <c r="G30" s="11">
        <f t="shared" si="26"/>
        <v>3</v>
      </c>
      <c r="H30" s="11">
        <f t="shared" si="26"/>
        <v>1</v>
      </c>
      <c r="I30" s="11">
        <f t="shared" si="26"/>
        <v>0.5</v>
      </c>
      <c r="J30" s="11">
        <f t="shared" si="26"/>
        <v>2.5</v>
      </c>
      <c r="K30" s="11">
        <f t="shared" si="26"/>
        <v>0</v>
      </c>
      <c r="L30" s="11">
        <f t="shared" si="26"/>
        <v>0</v>
      </c>
      <c r="M30" s="11">
        <f t="shared" si="26"/>
        <v>2</v>
      </c>
    </row>
    <row r="31" spans="1:20" x14ac:dyDescent="0.25">
      <c r="A31" s="9" t="str">
        <f t="shared" si="18"/>
        <v>Matthew Goodwin</v>
      </c>
      <c r="B31" s="10"/>
      <c r="C31" s="11">
        <f t="shared" ref="C31:M31" si="27">IF(ISNUMBER($B12),C12/$B12," ")</f>
        <v>2.7894736842105261</v>
      </c>
      <c r="D31" s="11">
        <f t="shared" si="27"/>
        <v>0.52631578947368418</v>
      </c>
      <c r="E31" s="11">
        <f t="shared" si="27"/>
        <v>0.26315789473684209</v>
      </c>
      <c r="F31" s="11">
        <f t="shared" si="27"/>
        <v>5.5789473684210522</v>
      </c>
      <c r="G31" s="11">
        <f t="shared" si="27"/>
        <v>1.8947368421052631</v>
      </c>
      <c r="H31" s="11">
        <f t="shared" si="27"/>
        <v>0.78947368421052633</v>
      </c>
      <c r="I31" s="11">
        <f t="shared" si="27"/>
        <v>0.10526315789473684</v>
      </c>
      <c r="J31" s="11">
        <f t="shared" si="27"/>
        <v>1.631578947368421</v>
      </c>
      <c r="K31" s="11">
        <f t="shared" si="27"/>
        <v>0.10526315789473684</v>
      </c>
      <c r="L31" s="11">
        <f t="shared" si="27"/>
        <v>0</v>
      </c>
      <c r="M31" s="11">
        <f t="shared" si="27"/>
        <v>7.4210526315789478</v>
      </c>
    </row>
    <row r="32" spans="1:20" x14ac:dyDescent="0.25">
      <c r="A32" s="9" t="str">
        <f t="shared" si="18"/>
        <v>Shannan Pye</v>
      </c>
      <c r="B32" s="17"/>
      <c r="C32" s="11">
        <f t="shared" ref="C32:M32" si="28">IF(ISNUMBER($B13),C13/$B13," ")</f>
        <v>1.9</v>
      </c>
      <c r="D32" s="11">
        <f t="shared" si="28"/>
        <v>0.9</v>
      </c>
      <c r="E32" s="11">
        <f t="shared" si="28"/>
        <v>0</v>
      </c>
      <c r="F32" s="11">
        <f t="shared" si="28"/>
        <v>1.7</v>
      </c>
      <c r="G32" s="11">
        <f t="shared" si="28"/>
        <v>2.4</v>
      </c>
      <c r="H32" s="11">
        <f t="shared" si="28"/>
        <v>1</v>
      </c>
      <c r="I32" s="11">
        <f t="shared" si="28"/>
        <v>0</v>
      </c>
      <c r="J32" s="11">
        <f t="shared" si="28"/>
        <v>1.5</v>
      </c>
      <c r="K32" s="11">
        <f t="shared" si="28"/>
        <v>0</v>
      </c>
      <c r="L32" s="11">
        <f t="shared" si="28"/>
        <v>0</v>
      </c>
      <c r="M32" s="11">
        <f t="shared" si="28"/>
        <v>6.5</v>
      </c>
    </row>
    <row r="33" spans="1:13" x14ac:dyDescent="0.25">
      <c r="A33" s="9" t="str">
        <f t="shared" si="18"/>
        <v>Simon Boyes</v>
      </c>
      <c r="B33" s="17"/>
      <c r="C33" s="11">
        <f t="shared" ref="C33:M35" si="29">IF(ISNUMBER($B14),C14/$B14," ")</f>
        <v>0.92</v>
      </c>
      <c r="D33" s="11">
        <f t="shared" si="29"/>
        <v>0.24</v>
      </c>
      <c r="E33" s="11">
        <f t="shared" si="29"/>
        <v>0.76</v>
      </c>
      <c r="F33" s="11">
        <f t="shared" si="29"/>
        <v>3.12</v>
      </c>
      <c r="G33" s="11">
        <f t="shared" si="29"/>
        <v>1.1599999999999999</v>
      </c>
      <c r="H33" s="11">
        <f t="shared" si="29"/>
        <v>1</v>
      </c>
      <c r="I33" s="11">
        <f t="shared" si="29"/>
        <v>0.08</v>
      </c>
      <c r="J33" s="11">
        <f t="shared" si="29"/>
        <v>1.2</v>
      </c>
      <c r="K33" s="11">
        <f t="shared" si="29"/>
        <v>0</v>
      </c>
      <c r="L33" s="11">
        <f t="shared" si="29"/>
        <v>0.04</v>
      </c>
      <c r="M33" s="11">
        <f t="shared" si="29"/>
        <v>3.32</v>
      </c>
    </row>
    <row r="34" spans="1:13" x14ac:dyDescent="0.25">
      <c r="A34" s="9" t="str">
        <f t="shared" si="18"/>
        <v>Steve Rudic</v>
      </c>
      <c r="B34" s="17"/>
      <c r="C34" s="11">
        <f t="shared" si="29"/>
        <v>3.9565217391304346</v>
      </c>
      <c r="D34" s="11">
        <f t="shared" si="29"/>
        <v>0.91304347826086951</v>
      </c>
      <c r="E34" s="11">
        <f t="shared" si="29"/>
        <v>1.7826086956521738</v>
      </c>
      <c r="F34" s="11">
        <f t="shared" si="29"/>
        <v>6.9565217391304346</v>
      </c>
      <c r="G34" s="11">
        <f t="shared" si="29"/>
        <v>1.5217391304347827</v>
      </c>
      <c r="H34" s="11">
        <f t="shared" si="29"/>
        <v>0.69565217391304346</v>
      </c>
      <c r="I34" s="11">
        <f t="shared" si="29"/>
        <v>0.82608695652173914</v>
      </c>
      <c r="J34" s="11">
        <f t="shared" si="29"/>
        <v>0.78260869565217395</v>
      </c>
      <c r="K34" s="11">
        <f t="shared" si="29"/>
        <v>0</v>
      </c>
      <c r="L34" s="11">
        <f t="shared" si="29"/>
        <v>4.3478260869565216E-2</v>
      </c>
      <c r="M34" s="11">
        <f t="shared" si="29"/>
        <v>12.434782608695652</v>
      </c>
    </row>
    <row r="35" spans="1:13" x14ac:dyDescent="0.25">
      <c r="A35" s="9" t="str">
        <f t="shared" si="18"/>
        <v>Daniel Richardson</v>
      </c>
      <c r="B35" s="17"/>
      <c r="C35" s="11">
        <f t="shared" si="29"/>
        <v>2.0769230769230771</v>
      </c>
      <c r="D35" s="11">
        <f t="shared" si="29"/>
        <v>0.76923076923076927</v>
      </c>
      <c r="E35" s="11">
        <f t="shared" si="29"/>
        <v>1</v>
      </c>
      <c r="F35" s="11">
        <f t="shared" si="29"/>
        <v>5.7692307692307692</v>
      </c>
      <c r="G35" s="11">
        <f t="shared" si="29"/>
        <v>1.4615384615384615</v>
      </c>
      <c r="H35" s="11">
        <f t="shared" si="29"/>
        <v>1.3076923076923077</v>
      </c>
      <c r="I35" s="11">
        <f t="shared" si="29"/>
        <v>0.38461538461538464</v>
      </c>
      <c r="J35" s="11">
        <f t="shared" si="29"/>
        <v>0.53846153846153844</v>
      </c>
      <c r="K35" s="11">
        <f t="shared" si="29"/>
        <v>0</v>
      </c>
      <c r="L35" s="11">
        <f t="shared" si="29"/>
        <v>0</v>
      </c>
      <c r="M35" s="11">
        <f t="shared" si="29"/>
        <v>7.4615384615384617</v>
      </c>
    </row>
    <row r="36" spans="1:13" x14ac:dyDescent="0.25">
      <c r="A36" s="9" t="str">
        <f t="shared" si="18"/>
        <v>Caleb Hall</v>
      </c>
      <c r="B36" s="17"/>
      <c r="C36" s="11">
        <f t="shared" ref="C36:M36" si="30">IF(ISNUMBER($B17),C17/$B17," ")</f>
        <v>2</v>
      </c>
      <c r="D36" s="11">
        <f t="shared" si="30"/>
        <v>0</v>
      </c>
      <c r="E36" s="11">
        <f t="shared" si="30"/>
        <v>1</v>
      </c>
      <c r="F36" s="11">
        <f t="shared" si="30"/>
        <v>6</v>
      </c>
      <c r="G36" s="11">
        <f t="shared" si="30"/>
        <v>0</v>
      </c>
      <c r="H36" s="11">
        <f t="shared" si="30"/>
        <v>0</v>
      </c>
      <c r="I36" s="11">
        <f t="shared" si="30"/>
        <v>0</v>
      </c>
      <c r="J36" s="11">
        <f t="shared" si="30"/>
        <v>0</v>
      </c>
      <c r="K36" s="11">
        <f t="shared" si="30"/>
        <v>0</v>
      </c>
      <c r="L36" s="11">
        <f t="shared" si="30"/>
        <v>0</v>
      </c>
      <c r="M36" s="11">
        <f t="shared" si="30"/>
        <v>5</v>
      </c>
    </row>
    <row r="37" spans="1:13" x14ac:dyDescent="0.25">
      <c r="A37" s="9" t="str">
        <f t="shared" si="18"/>
        <v>Chris Hall (CD)</v>
      </c>
      <c r="B37" s="17"/>
      <c r="C37" s="11">
        <f t="shared" ref="C37:M37" si="31">IF(ISNUMBER($B18),C18/$B18," ")</f>
        <v>5.5</v>
      </c>
      <c r="D37" s="11">
        <f t="shared" si="31"/>
        <v>0</v>
      </c>
      <c r="E37" s="11">
        <f t="shared" si="31"/>
        <v>2.75</v>
      </c>
      <c r="F37" s="11">
        <f t="shared" si="31"/>
        <v>7.75</v>
      </c>
      <c r="G37" s="11">
        <f t="shared" si="31"/>
        <v>0.75</v>
      </c>
      <c r="H37" s="11">
        <f t="shared" si="31"/>
        <v>1</v>
      </c>
      <c r="I37" s="11">
        <f t="shared" si="31"/>
        <v>0.75</v>
      </c>
      <c r="J37" s="11">
        <f t="shared" si="31"/>
        <v>2</v>
      </c>
      <c r="K37" s="11">
        <f t="shared" si="31"/>
        <v>0</v>
      </c>
      <c r="L37" s="11">
        <f t="shared" si="31"/>
        <v>0.25</v>
      </c>
      <c r="M37" s="11">
        <f t="shared" si="31"/>
        <v>13.75</v>
      </c>
    </row>
  </sheetData>
  <mergeCells count="3">
    <mergeCell ref="A20:M20"/>
    <mergeCell ref="A21:M21"/>
    <mergeCell ref="A2:O2"/>
  </mergeCells>
  <conditionalFormatting sqref="A4">
    <cfRule type="expression" dxfId="63" priority="12">
      <formula>O4&gt;12</formula>
    </cfRule>
  </conditionalFormatting>
  <conditionalFormatting sqref="A4">
    <cfRule type="expression" dxfId="62" priority="11">
      <formula>EXACT(A4,T4)</formula>
    </cfRule>
  </conditionalFormatting>
  <conditionalFormatting sqref="A19">
    <cfRule type="expression" dxfId="61" priority="6">
      <formula>O19&gt;13</formula>
    </cfRule>
  </conditionalFormatting>
  <conditionalFormatting sqref="A19">
    <cfRule type="expression" dxfId="60" priority="5">
      <formula>EXACT(A19,T19)</formula>
    </cfRule>
  </conditionalFormatting>
  <conditionalFormatting sqref="A5:A18">
    <cfRule type="expression" dxfId="59" priority="2">
      <formula>O5&gt;12</formula>
    </cfRule>
  </conditionalFormatting>
  <conditionalFormatting sqref="A5:A18">
    <cfRule type="expression" dxfId="58" priority="1">
      <formula>EXACT(A5,T5)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V55"/>
  <sheetViews>
    <sheetView workbookViewId="0">
      <selection activeCell="Q4" sqref="Q4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2" s="16" customFormat="1" x14ac:dyDescent="0.25">
      <c r="A1" t="s">
        <v>375</v>
      </c>
    </row>
    <row r="2" spans="1:22" x14ac:dyDescent="0.25">
      <c r="A2" s="53" t="s">
        <v>83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3" t="s">
        <v>83</v>
      </c>
    </row>
    <row r="3" spans="1:22" x14ac:dyDescent="0.25">
      <c r="A3" s="8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17" t="s">
        <v>56</v>
      </c>
      <c r="O3" s="17" t="s">
        <v>57</v>
      </c>
      <c r="P3" s="17" t="s">
        <v>69</v>
      </c>
      <c r="Q3" s="16"/>
      <c r="R3" s="16" t="s">
        <v>70</v>
      </c>
      <c r="S3" s="16" t="s">
        <v>71</v>
      </c>
    </row>
    <row r="4" spans="1:22" x14ac:dyDescent="0.25">
      <c r="A4" s="9" t="s">
        <v>335</v>
      </c>
      <c r="B4" s="10">
        <v>8</v>
      </c>
      <c r="C4" s="10">
        <v>14</v>
      </c>
      <c r="D4" s="10">
        <v>7</v>
      </c>
      <c r="E4" s="10">
        <v>5</v>
      </c>
      <c r="F4" s="10">
        <v>31</v>
      </c>
      <c r="G4" s="10">
        <v>8</v>
      </c>
      <c r="H4" s="10">
        <v>6</v>
      </c>
      <c r="I4" s="10">
        <v>1</v>
      </c>
      <c r="J4" s="10">
        <v>6</v>
      </c>
      <c r="K4" s="10">
        <v>0</v>
      </c>
      <c r="L4" s="10">
        <v>0</v>
      </c>
      <c r="M4" s="10">
        <v>54</v>
      </c>
      <c r="N4" s="17">
        <f>VLOOKUP(A4,Games!$A$2:$D$527,3,FALSE)</f>
        <v>0</v>
      </c>
      <c r="O4" s="17">
        <f>VLOOKUP(A4,Games!$A$2:$D$527,4,FALSE)</f>
        <v>8</v>
      </c>
      <c r="P4" s="11">
        <f>(R4-S4)/B4</f>
        <v>11</v>
      </c>
      <c r="Q4" s="16"/>
      <c r="R4" s="16">
        <f>SUM(M4,I4,H4,G4,F4)</f>
        <v>100</v>
      </c>
      <c r="S4" s="16">
        <f>SUM((J4*2),(K4*3),(L4*4))</f>
        <v>12</v>
      </c>
      <c r="T4" s="16" t="str">
        <f>IFERROR(VLOOKUP(A4,Games!$I$2:$I$246,1,FALSE)," ")</f>
        <v xml:space="preserve"> </v>
      </c>
    </row>
    <row r="5" spans="1:22" x14ac:dyDescent="0.25">
      <c r="A5" s="9" t="s">
        <v>62</v>
      </c>
      <c r="B5" s="10">
        <v>27</v>
      </c>
      <c r="C5" s="10">
        <v>35</v>
      </c>
      <c r="D5" s="10">
        <v>17</v>
      </c>
      <c r="E5" s="10">
        <v>17</v>
      </c>
      <c r="F5" s="10">
        <v>134</v>
      </c>
      <c r="G5" s="10">
        <v>51</v>
      </c>
      <c r="H5" s="10">
        <v>43</v>
      </c>
      <c r="I5" s="10">
        <v>2</v>
      </c>
      <c r="J5" s="10">
        <v>29</v>
      </c>
      <c r="K5" s="10">
        <v>0</v>
      </c>
      <c r="L5" s="10">
        <v>0</v>
      </c>
      <c r="M5" s="10">
        <v>138</v>
      </c>
      <c r="N5" s="17">
        <f>VLOOKUP(A5,Games!$A$2:$D$527,3,FALSE)</f>
        <v>0</v>
      </c>
      <c r="O5" s="17">
        <f>VLOOKUP(A5,Games!$A$2:$D$527,4,FALSE)</f>
        <v>27</v>
      </c>
      <c r="P5" s="11">
        <f t="shared" ref="P5:P12" si="0">(R5-S5)/B5</f>
        <v>11.481481481481481</v>
      </c>
      <c r="Q5" s="16"/>
      <c r="R5" s="16">
        <f t="shared" ref="R5:R12" si="1">SUM(M5,I5,H5,G5,F5)</f>
        <v>368</v>
      </c>
      <c r="S5" s="16">
        <f t="shared" ref="S5:S12" si="2">SUM((J5*2),(K5*3),(L5*4))</f>
        <v>58</v>
      </c>
      <c r="T5" s="16" t="str">
        <f>IFERROR(VLOOKUP(A5,Games!$I$2:$I$246,1,FALSE)," ")</f>
        <v xml:space="preserve"> </v>
      </c>
    </row>
    <row r="6" spans="1:22" x14ac:dyDescent="0.25">
      <c r="A6" s="9" t="s">
        <v>343</v>
      </c>
      <c r="B6" s="10">
        <v>10</v>
      </c>
      <c r="C6" s="10">
        <v>8</v>
      </c>
      <c r="D6" s="10">
        <v>22</v>
      </c>
      <c r="E6" s="10">
        <v>6</v>
      </c>
      <c r="F6" s="10">
        <v>23</v>
      </c>
      <c r="G6" s="10">
        <v>13</v>
      </c>
      <c r="H6" s="10">
        <v>7</v>
      </c>
      <c r="I6" s="10">
        <v>1</v>
      </c>
      <c r="J6" s="10">
        <v>9</v>
      </c>
      <c r="K6" s="10">
        <v>0</v>
      </c>
      <c r="L6" s="10">
        <v>0</v>
      </c>
      <c r="M6" s="10">
        <v>88</v>
      </c>
      <c r="N6" s="17">
        <f>VLOOKUP(A6,Games!$A$2:$D$527,3,FALSE)</f>
        <v>2</v>
      </c>
      <c r="O6" s="17">
        <f>VLOOKUP(A6,Games!$A$2:$D$527,4,FALSE)</f>
        <v>12</v>
      </c>
      <c r="P6" s="11">
        <f t="shared" ref="P6" si="3">(R6-S6)/B6</f>
        <v>11.4</v>
      </c>
      <c r="Q6" s="16"/>
      <c r="R6" s="16">
        <f t="shared" ref="R6" si="4">SUM(M6,I6,H6,G6,F6)</f>
        <v>132</v>
      </c>
      <c r="S6" s="16">
        <f t="shared" ref="S6" si="5">SUM((J6*2),(K6*3),(L6*4))</f>
        <v>18</v>
      </c>
      <c r="T6" s="16" t="str">
        <f>IFERROR(VLOOKUP(A6,Games!$I$2:$I$246,1,FALSE)," ")</f>
        <v xml:space="preserve"> </v>
      </c>
      <c r="U6" s="16"/>
    </row>
    <row r="7" spans="1:22" x14ac:dyDescent="0.25">
      <c r="A7" s="9" t="s">
        <v>78</v>
      </c>
      <c r="B7" s="10">
        <v>17</v>
      </c>
      <c r="C7" s="10">
        <v>21</v>
      </c>
      <c r="D7" s="10">
        <v>19</v>
      </c>
      <c r="E7" s="10">
        <v>18</v>
      </c>
      <c r="F7" s="10">
        <v>84</v>
      </c>
      <c r="G7" s="10">
        <v>28</v>
      </c>
      <c r="H7" s="10">
        <v>22</v>
      </c>
      <c r="I7" s="10">
        <v>3</v>
      </c>
      <c r="J7" s="10">
        <v>38</v>
      </c>
      <c r="K7" s="10">
        <v>3</v>
      </c>
      <c r="L7" s="10">
        <v>0</v>
      </c>
      <c r="M7" s="10">
        <v>117</v>
      </c>
      <c r="N7" s="17">
        <f>VLOOKUP(A7,Games!$A$2:$D$527,3,FALSE)</f>
        <v>1</v>
      </c>
      <c r="O7" s="17">
        <f>VLOOKUP(A7,Games!$A$2:$D$527,4,FALSE)</f>
        <v>18</v>
      </c>
      <c r="P7" s="11">
        <f t="shared" ref="P7" si="6">(R7-S7)/B7</f>
        <v>9.9411764705882355</v>
      </c>
      <c r="Q7" s="16"/>
      <c r="R7" s="16">
        <f t="shared" ref="R7" si="7">SUM(M7,I7,H7,G7,F7)</f>
        <v>254</v>
      </c>
      <c r="S7" s="16">
        <f t="shared" ref="S7" si="8">SUM((J7*2),(K7*3),(L7*4))</f>
        <v>85</v>
      </c>
      <c r="T7" s="16" t="str">
        <f>IFERROR(VLOOKUP(A7,Games!$I$2:$I$246,1,FALSE)," ")</f>
        <v xml:space="preserve"> </v>
      </c>
      <c r="U7" s="16"/>
      <c r="V7" s="16"/>
    </row>
    <row r="8" spans="1:22" x14ac:dyDescent="0.25">
      <c r="A8" s="9" t="s">
        <v>410</v>
      </c>
      <c r="B8" s="10">
        <v>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2</v>
      </c>
      <c r="K8" s="10">
        <v>0</v>
      </c>
      <c r="L8" s="10">
        <v>0</v>
      </c>
      <c r="M8" s="10">
        <v>0</v>
      </c>
      <c r="N8" s="17">
        <f>VLOOKUP(A8,Games!$A$2:$D$527,3,FALSE)</f>
        <v>0</v>
      </c>
      <c r="O8" s="17">
        <f>VLOOKUP(A8,Games!$A$2:$D$527,4,FALSE)</f>
        <v>1</v>
      </c>
      <c r="P8" s="11">
        <f t="shared" si="0"/>
        <v>-4</v>
      </c>
      <c r="Q8" s="16"/>
      <c r="R8" s="16">
        <f t="shared" si="1"/>
        <v>0</v>
      </c>
      <c r="S8" s="16">
        <f t="shared" si="2"/>
        <v>4</v>
      </c>
      <c r="T8" s="16" t="str">
        <f>IFERROR(VLOOKUP(A8,Games!$I$2:$I$246,1,FALSE)," ")</f>
        <v xml:space="preserve"> </v>
      </c>
    </row>
    <row r="9" spans="1:22" x14ac:dyDescent="0.25">
      <c r="A9" s="9" t="s">
        <v>13</v>
      </c>
      <c r="B9" s="10">
        <v>16</v>
      </c>
      <c r="C9" s="10">
        <v>17</v>
      </c>
      <c r="D9" s="10">
        <v>2</v>
      </c>
      <c r="E9" s="10">
        <v>9</v>
      </c>
      <c r="F9" s="10">
        <v>50</v>
      </c>
      <c r="G9" s="10">
        <v>38</v>
      </c>
      <c r="H9" s="10">
        <v>10</v>
      </c>
      <c r="I9" s="10">
        <v>1</v>
      </c>
      <c r="J9" s="10">
        <v>9</v>
      </c>
      <c r="K9" s="10">
        <v>0</v>
      </c>
      <c r="L9" s="10">
        <v>0</v>
      </c>
      <c r="M9" s="10">
        <v>49</v>
      </c>
      <c r="N9" s="17">
        <f>VLOOKUP(A9,Games!$A$2:$D$527,3,FALSE)</f>
        <v>2</v>
      </c>
      <c r="O9" s="17">
        <f>VLOOKUP(A9,Games!$A$2:$D$527,4,FALSE)</f>
        <v>18</v>
      </c>
      <c r="P9" s="11">
        <f t="shared" si="0"/>
        <v>8.125</v>
      </c>
      <c r="Q9" s="16"/>
      <c r="R9" s="16">
        <f t="shared" si="1"/>
        <v>148</v>
      </c>
      <c r="S9" s="16">
        <f t="shared" si="2"/>
        <v>18</v>
      </c>
      <c r="T9" s="16" t="str">
        <f>IFERROR(VLOOKUP(A9,Games!$I$2:$I$246,1,FALSE)," ")</f>
        <v xml:space="preserve"> </v>
      </c>
    </row>
    <row r="10" spans="1:22" x14ac:dyDescent="0.25">
      <c r="A10" s="9" t="s">
        <v>413</v>
      </c>
      <c r="B10" s="10">
        <v>1</v>
      </c>
      <c r="C10" s="10">
        <v>4</v>
      </c>
      <c r="D10" s="10">
        <v>0</v>
      </c>
      <c r="E10" s="10">
        <v>0</v>
      </c>
      <c r="F10" s="10">
        <v>5</v>
      </c>
      <c r="G10" s="10">
        <v>2</v>
      </c>
      <c r="H10" s="10">
        <v>2</v>
      </c>
      <c r="I10" s="10">
        <v>0</v>
      </c>
      <c r="J10" s="10">
        <v>0</v>
      </c>
      <c r="K10" s="10">
        <v>0</v>
      </c>
      <c r="L10" s="10">
        <v>0</v>
      </c>
      <c r="M10" s="10">
        <v>8</v>
      </c>
      <c r="N10" s="17">
        <f>VLOOKUP(A10,Games!$A$2:$D$527,3,FALSE)</f>
        <v>0</v>
      </c>
      <c r="O10" s="17">
        <f>VLOOKUP(A10,Games!$A$2:$D$527,4,FALSE)</f>
        <v>1</v>
      </c>
      <c r="P10" s="11">
        <f t="shared" si="0"/>
        <v>17</v>
      </c>
      <c r="Q10" s="16"/>
      <c r="R10" s="16">
        <f t="shared" si="1"/>
        <v>17</v>
      </c>
      <c r="S10" s="16">
        <f t="shared" si="2"/>
        <v>0</v>
      </c>
      <c r="T10" s="16" t="str">
        <f>IFERROR(VLOOKUP(A10,Games!$I$2:$I$246,1,FALSE)," ")</f>
        <v xml:space="preserve"> </v>
      </c>
    </row>
    <row r="11" spans="1:22" x14ac:dyDescent="0.25">
      <c r="A11" s="9" t="s">
        <v>377</v>
      </c>
      <c r="B11" s="10">
        <v>2</v>
      </c>
      <c r="C11" s="10">
        <v>4</v>
      </c>
      <c r="D11" s="10">
        <v>1</v>
      </c>
      <c r="E11" s="10">
        <v>0</v>
      </c>
      <c r="F11" s="10">
        <v>3</v>
      </c>
      <c r="G11" s="10">
        <v>3</v>
      </c>
      <c r="H11" s="10">
        <v>0</v>
      </c>
      <c r="I11" s="10">
        <v>0</v>
      </c>
      <c r="J11" s="10">
        <v>1</v>
      </c>
      <c r="K11" s="10">
        <v>0</v>
      </c>
      <c r="L11" s="10">
        <v>0</v>
      </c>
      <c r="M11" s="10">
        <v>11</v>
      </c>
      <c r="N11" s="17">
        <f>VLOOKUP(A11,Games!$A$2:$D$527,3,FALSE)</f>
        <v>0</v>
      </c>
      <c r="O11" s="17">
        <f>VLOOKUP(A11,Games!$A$2:$D$527,4,FALSE)</f>
        <v>2</v>
      </c>
      <c r="P11" s="11">
        <f t="shared" si="0"/>
        <v>7.5</v>
      </c>
      <c r="Q11" s="16"/>
      <c r="R11" s="16">
        <f t="shared" si="1"/>
        <v>17</v>
      </c>
      <c r="S11" s="16">
        <f t="shared" si="2"/>
        <v>2</v>
      </c>
      <c r="T11" s="16" t="str">
        <f>IFERROR(VLOOKUP(A11,Games!$I$2:$I$246,1,FALSE)," ")</f>
        <v xml:space="preserve"> </v>
      </c>
    </row>
    <row r="12" spans="1:22" x14ac:dyDescent="0.25">
      <c r="A12" s="9" t="s">
        <v>73</v>
      </c>
      <c r="B12" s="10">
        <v>21</v>
      </c>
      <c r="C12" s="10">
        <v>56</v>
      </c>
      <c r="D12" s="10">
        <v>18</v>
      </c>
      <c r="E12" s="10">
        <v>28</v>
      </c>
      <c r="F12" s="10">
        <v>104</v>
      </c>
      <c r="G12" s="10">
        <v>58</v>
      </c>
      <c r="H12" s="10">
        <v>50</v>
      </c>
      <c r="I12" s="10">
        <v>9</v>
      </c>
      <c r="J12" s="10">
        <v>30</v>
      </c>
      <c r="K12" s="10">
        <v>0</v>
      </c>
      <c r="L12" s="10">
        <v>0</v>
      </c>
      <c r="M12" s="10">
        <v>194</v>
      </c>
      <c r="N12" s="17">
        <f>VLOOKUP(A12,Games!$A$2:$D$527,3,FALSE)</f>
        <v>0</v>
      </c>
      <c r="O12" s="17">
        <f>VLOOKUP(A12,Games!$A$2:$D$527,4,FALSE)</f>
        <v>21</v>
      </c>
      <c r="P12" s="11">
        <f t="shared" si="0"/>
        <v>16.904761904761905</v>
      </c>
      <c r="Q12" s="16"/>
      <c r="R12" s="16">
        <f t="shared" si="1"/>
        <v>415</v>
      </c>
      <c r="S12" s="16">
        <f t="shared" si="2"/>
        <v>60</v>
      </c>
      <c r="T12" s="16" t="str">
        <f>IFERROR(VLOOKUP(A12,Games!$I$2:$I$246,1,FALSE)," ")</f>
        <v xml:space="preserve"> </v>
      </c>
    </row>
    <row r="13" spans="1:22" x14ac:dyDescent="0.25">
      <c r="A13" s="9" t="s">
        <v>14</v>
      </c>
      <c r="B13" s="8">
        <v>2</v>
      </c>
      <c r="C13" s="8">
        <v>2</v>
      </c>
      <c r="D13" s="8">
        <v>0</v>
      </c>
      <c r="E13" s="8">
        <v>0</v>
      </c>
      <c r="F13" s="8">
        <v>5</v>
      </c>
      <c r="G13" s="8">
        <v>0</v>
      </c>
      <c r="H13" s="8">
        <v>1</v>
      </c>
      <c r="I13" s="8">
        <v>1</v>
      </c>
      <c r="J13" s="8">
        <v>2</v>
      </c>
      <c r="K13" s="8">
        <v>0</v>
      </c>
      <c r="L13" s="8">
        <v>0</v>
      </c>
      <c r="M13" s="8">
        <v>4</v>
      </c>
      <c r="N13" s="17">
        <f>VLOOKUP(A13,Games!$A$2:$D$527,3,FALSE)</f>
        <v>0</v>
      </c>
      <c r="O13" s="17">
        <f>VLOOKUP(A13,Games!$A$2:$D$527,4,FALSE)</f>
        <v>2</v>
      </c>
      <c r="P13" s="11">
        <f t="shared" ref="P13" si="9">(R13-S13)/B13</f>
        <v>3.5</v>
      </c>
      <c r="Q13" s="16"/>
      <c r="R13" s="16">
        <f t="shared" ref="R13" si="10">SUM(M13,I13,H13,G13,F13)</f>
        <v>11</v>
      </c>
      <c r="S13" s="16">
        <f t="shared" ref="S13" si="11">SUM((J13*2),(K13*3),(L13*4))</f>
        <v>4</v>
      </c>
      <c r="T13" s="16" t="str">
        <f>IFERROR(VLOOKUP(A13,Games!$I$2:$I$246,1,FALSE)," ")</f>
        <v xml:space="preserve"> </v>
      </c>
      <c r="U13" s="16"/>
    </row>
    <row r="14" spans="1:22" s="16" customFormat="1" x14ac:dyDescent="0.25">
      <c r="A14" s="9" t="s">
        <v>423</v>
      </c>
      <c r="B14" s="17">
        <v>1</v>
      </c>
      <c r="C14" s="17">
        <v>2</v>
      </c>
      <c r="D14" s="17"/>
      <c r="E14" s="17"/>
      <c r="F14" s="17"/>
      <c r="G14" s="17"/>
      <c r="H14" s="17"/>
      <c r="I14" s="17"/>
      <c r="J14" s="17">
        <v>3</v>
      </c>
      <c r="K14" s="17">
        <v>0</v>
      </c>
      <c r="L14" s="17">
        <v>0</v>
      </c>
      <c r="M14" s="17">
        <v>4</v>
      </c>
      <c r="N14" s="17">
        <f>VLOOKUP(A14,Games!$A$2:$D$527,3,FALSE)</f>
        <v>0</v>
      </c>
      <c r="O14" s="17">
        <f>VLOOKUP(A14,Games!$A$2:$D$527,4,FALSE)</f>
        <v>1</v>
      </c>
      <c r="P14" s="11">
        <f t="shared" ref="P14" si="12">(R14-S14)/B14</f>
        <v>-2</v>
      </c>
      <c r="R14" s="16">
        <f t="shared" ref="R14" si="13">SUM(M14,I14,H14,G14,F14)</f>
        <v>4</v>
      </c>
      <c r="S14" s="16">
        <f t="shared" ref="S14" si="14">SUM((J14*2),(K14*3),(L14*4))</f>
        <v>6</v>
      </c>
      <c r="T14" s="16" t="str">
        <f>IFERROR(VLOOKUP(A14,Games!$I$2:$I$246,1,FALSE)," ")</f>
        <v xml:space="preserve"> </v>
      </c>
    </row>
    <row r="15" spans="1:22" s="16" customFormat="1" x14ac:dyDescent="0.25">
      <c r="A15" s="9" t="s">
        <v>344</v>
      </c>
      <c r="B15" s="17">
        <v>18</v>
      </c>
      <c r="C15" s="17">
        <v>43</v>
      </c>
      <c r="D15" s="17">
        <v>0</v>
      </c>
      <c r="E15" s="17">
        <v>9</v>
      </c>
      <c r="F15" s="17">
        <v>143</v>
      </c>
      <c r="G15" s="17">
        <v>16</v>
      </c>
      <c r="H15" s="17">
        <v>11</v>
      </c>
      <c r="I15" s="17">
        <v>22</v>
      </c>
      <c r="J15" s="17">
        <v>32</v>
      </c>
      <c r="K15" s="17">
        <v>2</v>
      </c>
      <c r="L15" s="17">
        <v>0</v>
      </c>
      <c r="M15" s="17">
        <v>95</v>
      </c>
      <c r="N15" s="17">
        <f>VLOOKUP(A15,Games!$A$2:$D$527,3,FALSE)</f>
        <v>0</v>
      </c>
      <c r="O15" s="17">
        <f>VLOOKUP(A15,Games!$A$2:$D$527,4,FALSE)</f>
        <v>18</v>
      </c>
      <c r="P15" s="11">
        <f t="shared" ref="P15:P17" si="15">(R15-S15)/B15</f>
        <v>12.055555555555555</v>
      </c>
      <c r="R15" s="16">
        <f t="shared" ref="R15:R17" si="16">SUM(M15,I15,H15,G15,F15)</f>
        <v>287</v>
      </c>
      <c r="S15" s="16">
        <f t="shared" ref="S15:S17" si="17">SUM((J15*2),(K15*3),(L15*4))</f>
        <v>70</v>
      </c>
      <c r="T15" s="16" t="str">
        <f>IFERROR(VLOOKUP(A15,Games!$I$2:$I$246,1,FALSE)," ")</f>
        <v xml:space="preserve"> </v>
      </c>
    </row>
    <row r="16" spans="1:22" s="16" customFormat="1" x14ac:dyDescent="0.25">
      <c r="A16" s="9" t="s">
        <v>345</v>
      </c>
      <c r="B16" s="17">
        <v>1</v>
      </c>
      <c r="C16" s="17">
        <v>4</v>
      </c>
      <c r="D16" s="17">
        <v>0</v>
      </c>
      <c r="E16" s="17">
        <v>1</v>
      </c>
      <c r="F16" s="17">
        <v>5</v>
      </c>
      <c r="G16" s="17">
        <v>4</v>
      </c>
      <c r="H16" s="17">
        <v>2</v>
      </c>
      <c r="I16" s="17">
        <v>0</v>
      </c>
      <c r="J16" s="17">
        <v>2</v>
      </c>
      <c r="K16" s="17">
        <v>0</v>
      </c>
      <c r="L16" s="17">
        <v>0</v>
      </c>
      <c r="M16" s="17">
        <v>9</v>
      </c>
      <c r="N16" s="17">
        <f>VLOOKUP(A16,Games!$A$2:$D$527,3,FALSE)</f>
        <v>0</v>
      </c>
      <c r="O16" s="17">
        <f>VLOOKUP(A16,Games!$A$2:$D$527,4,FALSE)</f>
        <v>1</v>
      </c>
      <c r="P16" s="11">
        <f t="shared" si="15"/>
        <v>16</v>
      </c>
      <c r="R16" s="16">
        <f t="shared" si="16"/>
        <v>20</v>
      </c>
      <c r="S16" s="16">
        <f t="shared" si="17"/>
        <v>4</v>
      </c>
      <c r="T16" s="16" t="str">
        <f>IFERROR(VLOOKUP(A16,Games!$I$2:$I$246,1,FALSE)," ")</f>
        <v xml:space="preserve"> </v>
      </c>
    </row>
    <row r="17" spans="1:20" s="16" customFormat="1" x14ac:dyDescent="0.25">
      <c r="A17" s="9" t="s">
        <v>346</v>
      </c>
      <c r="B17" s="17">
        <v>2</v>
      </c>
      <c r="C17" s="17">
        <v>6</v>
      </c>
      <c r="D17" s="17">
        <v>1</v>
      </c>
      <c r="E17" s="17">
        <v>3</v>
      </c>
      <c r="F17" s="17">
        <v>10</v>
      </c>
      <c r="G17" s="17">
        <v>2</v>
      </c>
      <c r="H17" s="17">
        <v>3</v>
      </c>
      <c r="I17" s="17">
        <v>0</v>
      </c>
      <c r="J17" s="17">
        <v>4</v>
      </c>
      <c r="K17" s="17">
        <v>0</v>
      </c>
      <c r="L17" s="17">
        <v>0</v>
      </c>
      <c r="M17" s="17">
        <v>18</v>
      </c>
      <c r="N17" s="17">
        <f>VLOOKUP(A17,Games!$A$2:$D$527,3,FALSE)</f>
        <v>0</v>
      </c>
      <c r="O17" s="17">
        <f>VLOOKUP(A17,Games!$A$2:$D$527,4,FALSE)</f>
        <v>1</v>
      </c>
      <c r="P17" s="11">
        <f t="shared" si="15"/>
        <v>12.5</v>
      </c>
      <c r="R17" s="16">
        <f t="shared" si="16"/>
        <v>33</v>
      </c>
      <c r="S17" s="16">
        <f t="shared" si="17"/>
        <v>8</v>
      </c>
      <c r="T17" s="16" t="str">
        <f>IFERROR(VLOOKUP(A17,Games!$I$2:$I$246,1,FALSE)," ")</f>
        <v xml:space="preserve"> </v>
      </c>
    </row>
    <row r="18" spans="1:20" s="16" customFormat="1" x14ac:dyDescent="0.25">
      <c r="A18" s="9" t="s">
        <v>347</v>
      </c>
      <c r="B18" s="17">
        <v>26</v>
      </c>
      <c r="C18" s="17">
        <v>110</v>
      </c>
      <c r="D18" s="17">
        <v>14</v>
      </c>
      <c r="E18" s="17">
        <v>18</v>
      </c>
      <c r="F18" s="17">
        <v>175</v>
      </c>
      <c r="G18" s="17">
        <v>45</v>
      </c>
      <c r="H18" s="17">
        <v>29</v>
      </c>
      <c r="I18" s="17">
        <v>26</v>
      </c>
      <c r="J18" s="17">
        <v>28</v>
      </c>
      <c r="K18" s="17">
        <v>1</v>
      </c>
      <c r="L18" s="17">
        <v>0</v>
      </c>
      <c r="M18" s="17">
        <v>280</v>
      </c>
      <c r="N18" s="17">
        <f>VLOOKUP(A18,Games!$A$2:$D$527,3,FALSE)</f>
        <v>0</v>
      </c>
      <c r="O18" s="17">
        <f>VLOOKUP(A18,Games!$A$2:$D$527,4,FALSE)</f>
        <v>26</v>
      </c>
      <c r="P18" s="11">
        <f t="shared" ref="P18" si="18">(R18-S18)/B18</f>
        <v>19.076923076923077</v>
      </c>
      <c r="R18" s="16">
        <f t="shared" ref="R18" si="19">SUM(M18,I18,H18,G18,F18)</f>
        <v>555</v>
      </c>
      <c r="S18" s="16">
        <f t="shared" ref="S18" si="20">SUM((J18*2),(K18*3),(L18*4))</f>
        <v>59</v>
      </c>
      <c r="T18" s="16" t="str">
        <f>IFERROR(VLOOKUP(A18,Games!$I$2:$I$246,1,FALSE)," ")</f>
        <v xml:space="preserve"> </v>
      </c>
    </row>
    <row r="19" spans="1:20" s="16" customFormat="1" x14ac:dyDescent="0.25">
      <c r="A19" s="9" t="s">
        <v>348</v>
      </c>
      <c r="B19" s="17">
        <v>16</v>
      </c>
      <c r="C19" s="17">
        <v>27</v>
      </c>
      <c r="D19" s="17">
        <v>3</v>
      </c>
      <c r="E19" s="17">
        <v>4</v>
      </c>
      <c r="F19" s="17">
        <v>76</v>
      </c>
      <c r="G19" s="17">
        <v>42</v>
      </c>
      <c r="H19" s="17">
        <v>10</v>
      </c>
      <c r="I19" s="17">
        <v>3</v>
      </c>
      <c r="J19" s="17">
        <v>24</v>
      </c>
      <c r="K19" s="17">
        <v>0</v>
      </c>
      <c r="L19" s="17">
        <v>0</v>
      </c>
      <c r="M19" s="17">
        <v>67</v>
      </c>
      <c r="N19" s="17">
        <f>VLOOKUP(A19,Games!$A$2:$D$527,3,FALSE)</f>
        <v>0</v>
      </c>
      <c r="O19" s="17">
        <f>VLOOKUP(A19,Games!$A$2:$D$527,4,FALSE)</f>
        <v>16</v>
      </c>
      <c r="P19" s="11">
        <f t="shared" ref="P19" si="21">(R19-S19)/B19</f>
        <v>9.375</v>
      </c>
      <c r="R19" s="16">
        <f t="shared" ref="R19" si="22">SUM(M19,I19,H19,G19,F19)</f>
        <v>198</v>
      </c>
      <c r="S19" s="16">
        <f t="shared" ref="S19" si="23">SUM((J19*2),(K19*3),(L19*4))</f>
        <v>48</v>
      </c>
      <c r="T19" s="16" t="str">
        <f>IFERROR(VLOOKUP(A19,Games!$I$2:$I$246,1,FALSE)," ")</f>
        <v xml:space="preserve"> </v>
      </c>
    </row>
    <row r="20" spans="1:20" s="16" customFormat="1" x14ac:dyDescent="0.25">
      <c r="A20" s="9" t="s">
        <v>349</v>
      </c>
      <c r="B20" s="17">
        <v>1</v>
      </c>
      <c r="C20" s="17">
        <v>1</v>
      </c>
      <c r="D20" s="17">
        <v>0</v>
      </c>
      <c r="E20" s="17">
        <v>0</v>
      </c>
      <c r="F20" s="17">
        <v>1</v>
      </c>
      <c r="G20" s="17">
        <v>1</v>
      </c>
      <c r="H20" s="17">
        <v>1</v>
      </c>
      <c r="I20" s="17">
        <v>0</v>
      </c>
      <c r="J20" s="17">
        <v>2</v>
      </c>
      <c r="K20" s="17">
        <v>0</v>
      </c>
      <c r="L20" s="17">
        <v>0</v>
      </c>
      <c r="M20" s="17">
        <v>2</v>
      </c>
      <c r="N20" s="17">
        <f>VLOOKUP(A20,Games!$A$2:$D$527,3,FALSE)</f>
        <v>0</v>
      </c>
      <c r="O20" s="17">
        <f>VLOOKUP(A20,Games!$A$2:$D$527,4,FALSE)</f>
        <v>1</v>
      </c>
      <c r="P20" s="11">
        <f t="shared" ref="P20" si="24">(R20-S20)/B20</f>
        <v>1</v>
      </c>
      <c r="R20" s="16">
        <f t="shared" ref="R20" si="25">SUM(M20,I20,H20,G20,F20)</f>
        <v>5</v>
      </c>
      <c r="S20" s="16">
        <f t="shared" ref="S20" si="26">SUM((J20*2),(K20*3),(L20*4))</f>
        <v>4</v>
      </c>
      <c r="T20" s="16" t="str">
        <f>IFERROR(VLOOKUP(A20,Games!$I$2:$I$246,1,FALSE)," ")</f>
        <v xml:space="preserve"> </v>
      </c>
    </row>
    <row r="21" spans="1:20" s="16" customFormat="1" x14ac:dyDescent="0.25">
      <c r="A21" s="9" t="s">
        <v>350</v>
      </c>
      <c r="B21" s="17">
        <v>13</v>
      </c>
      <c r="C21" s="17">
        <v>61</v>
      </c>
      <c r="D21" s="17">
        <v>9</v>
      </c>
      <c r="E21" s="17">
        <v>9</v>
      </c>
      <c r="F21" s="17">
        <v>40</v>
      </c>
      <c r="G21" s="17">
        <v>19</v>
      </c>
      <c r="H21" s="17">
        <v>28</v>
      </c>
      <c r="I21" s="17">
        <v>1</v>
      </c>
      <c r="J21" s="17">
        <v>22</v>
      </c>
      <c r="K21" s="17">
        <v>0</v>
      </c>
      <c r="L21" s="17">
        <v>0</v>
      </c>
      <c r="M21" s="17">
        <v>158</v>
      </c>
      <c r="N21" s="17">
        <f>VLOOKUP(A21,Games!$A$2:$D$527,3,FALSE)</f>
        <v>0</v>
      </c>
      <c r="O21" s="17">
        <f>VLOOKUP(A21,Games!$A$2:$D$527,4,FALSE)</f>
        <v>13</v>
      </c>
      <c r="P21" s="11">
        <f t="shared" ref="P21:P22" si="27">(R21-S21)/B21</f>
        <v>15.538461538461538</v>
      </c>
      <c r="R21" s="16">
        <f t="shared" ref="R21:R22" si="28">SUM(M21,I21,H21,G21,F21)</f>
        <v>246</v>
      </c>
      <c r="S21" s="16">
        <f t="shared" ref="S21:S22" si="29">SUM((J21*2),(K21*3),(L21*4))</f>
        <v>44</v>
      </c>
      <c r="T21" s="16" t="str">
        <f>IFERROR(VLOOKUP(A21,Games!$I$2:$I$246,1,FALSE)," ")</f>
        <v xml:space="preserve"> </v>
      </c>
    </row>
    <row r="22" spans="1:20" s="16" customFormat="1" x14ac:dyDescent="0.25">
      <c r="A22" s="9" t="s">
        <v>351</v>
      </c>
      <c r="B22" s="17">
        <v>1</v>
      </c>
      <c r="C22" s="17">
        <v>1</v>
      </c>
      <c r="D22" s="17">
        <v>1</v>
      </c>
      <c r="E22" s="17">
        <v>1</v>
      </c>
      <c r="F22" s="17">
        <v>5</v>
      </c>
      <c r="G22" s="17">
        <v>1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6</v>
      </c>
      <c r="N22" s="17">
        <f>VLOOKUP(A22,Games!$A$2:$D$527,3,FALSE)</f>
        <v>0</v>
      </c>
      <c r="O22" s="17">
        <f>VLOOKUP(A22,Games!$A$2:$D$527,4,FALSE)</f>
        <v>1</v>
      </c>
      <c r="P22" s="11">
        <f t="shared" si="27"/>
        <v>12</v>
      </c>
      <c r="R22" s="16">
        <f t="shared" si="28"/>
        <v>12</v>
      </c>
      <c r="S22" s="16">
        <f t="shared" si="29"/>
        <v>0</v>
      </c>
      <c r="T22" s="16" t="str">
        <f>IFERROR(VLOOKUP(A22,Games!$I$2:$I$246,1,FALSE)," ")</f>
        <v xml:space="preserve"> </v>
      </c>
    </row>
    <row r="23" spans="1:20" s="16" customFormat="1" ht="17.25" customHeight="1" x14ac:dyDescent="0.25">
      <c r="A23" s="9" t="s">
        <v>352</v>
      </c>
      <c r="B23" s="17">
        <v>7</v>
      </c>
      <c r="C23" s="17">
        <v>9</v>
      </c>
      <c r="D23" s="17">
        <v>0</v>
      </c>
      <c r="E23" s="17">
        <v>4</v>
      </c>
      <c r="F23" s="17">
        <v>16</v>
      </c>
      <c r="G23" s="17">
        <v>4</v>
      </c>
      <c r="H23" s="17">
        <v>7</v>
      </c>
      <c r="I23" s="17">
        <v>0</v>
      </c>
      <c r="J23" s="17">
        <v>4</v>
      </c>
      <c r="K23" s="17">
        <v>1</v>
      </c>
      <c r="L23" s="17">
        <v>0</v>
      </c>
      <c r="M23" s="17">
        <v>22</v>
      </c>
      <c r="N23" s="17">
        <f>VLOOKUP(A23,Games!$A$2:$D$527,3,FALSE)</f>
        <v>0</v>
      </c>
      <c r="O23" s="17">
        <f>VLOOKUP(A23,Games!$A$2:$D$527,4,FALSE)</f>
        <v>7</v>
      </c>
      <c r="P23" s="11">
        <f t="shared" ref="P23" si="30">(R23-S23)/B23</f>
        <v>5.4285714285714288</v>
      </c>
      <c r="R23" s="16">
        <f t="shared" ref="R23" si="31">SUM(M23,I23,H23,G23,F23)</f>
        <v>49</v>
      </c>
      <c r="S23" s="16">
        <f t="shared" ref="S23" si="32">SUM((J23*2),(K23*3),(L23*4))</f>
        <v>11</v>
      </c>
      <c r="T23" s="16" t="str">
        <f>IFERROR(VLOOKUP(A23,Games!$I$2:$I$246,1,FALSE)," ")</f>
        <v xml:space="preserve"> </v>
      </c>
    </row>
    <row r="24" spans="1:20" s="16" customFormat="1" ht="17.25" customHeight="1" x14ac:dyDescent="0.25">
      <c r="A24" s="9" t="s">
        <v>385</v>
      </c>
      <c r="B24" s="17">
        <v>7</v>
      </c>
      <c r="C24" s="17">
        <v>12</v>
      </c>
      <c r="D24" s="17">
        <v>2</v>
      </c>
      <c r="E24" s="17">
        <v>4</v>
      </c>
      <c r="F24" s="17">
        <v>18</v>
      </c>
      <c r="G24" s="17">
        <v>2</v>
      </c>
      <c r="H24" s="17">
        <v>9</v>
      </c>
      <c r="I24" s="17">
        <v>0</v>
      </c>
      <c r="J24" s="17">
        <v>11</v>
      </c>
      <c r="K24" s="17">
        <v>0</v>
      </c>
      <c r="L24" s="17">
        <v>0</v>
      </c>
      <c r="M24" s="17">
        <v>34</v>
      </c>
      <c r="N24" s="17">
        <f>VLOOKUP(A24,Games!$A$2:$D$527,3,FALSE)</f>
        <v>0</v>
      </c>
      <c r="O24" s="17">
        <f>VLOOKUP(A24,Games!$A$2:$D$527,4,FALSE)</f>
        <v>7</v>
      </c>
      <c r="P24" s="11">
        <f t="shared" ref="P24" si="33">(R24-S24)/B24</f>
        <v>5.8571428571428568</v>
      </c>
      <c r="R24" s="16">
        <f t="shared" ref="R24" si="34">SUM(M24,I24,H24,G24,F24)</f>
        <v>63</v>
      </c>
      <c r="S24" s="16">
        <f t="shared" ref="S24" si="35">SUM((J24*2),(K24*3),(L24*4))</f>
        <v>22</v>
      </c>
      <c r="T24" s="16" t="str">
        <f>IFERROR(VLOOKUP(A24,Games!$I$2:$I$246,1,FALSE)," ")</f>
        <v xml:space="preserve"> </v>
      </c>
    </row>
    <row r="25" spans="1:20" s="16" customFormat="1" ht="17.25" customHeight="1" x14ac:dyDescent="0.25">
      <c r="A25" s="9" t="s">
        <v>393</v>
      </c>
      <c r="B25" s="17">
        <v>1</v>
      </c>
      <c r="C25" s="17">
        <v>2</v>
      </c>
      <c r="D25" s="17">
        <v>3</v>
      </c>
      <c r="E25" s="17">
        <v>0</v>
      </c>
      <c r="F25" s="17">
        <v>5</v>
      </c>
      <c r="G25" s="17">
        <v>2</v>
      </c>
      <c r="H25" s="17">
        <v>0</v>
      </c>
      <c r="I25" s="17">
        <v>0</v>
      </c>
      <c r="J25" s="17">
        <v>2</v>
      </c>
      <c r="K25" s="17">
        <v>0</v>
      </c>
      <c r="L25" s="17">
        <v>0</v>
      </c>
      <c r="M25" s="17">
        <v>13</v>
      </c>
      <c r="N25" s="17">
        <f>VLOOKUP(A25,Games!$A$2:$D$527,3,FALSE)</f>
        <v>0</v>
      </c>
      <c r="O25" s="17">
        <f>VLOOKUP(A25,Games!$A$2:$D$527,4,FALSE)</f>
        <v>1</v>
      </c>
      <c r="P25" s="11">
        <f t="shared" ref="P25" si="36">(R25-S25)/B25</f>
        <v>16</v>
      </c>
      <c r="R25" s="16">
        <f t="shared" ref="R25" si="37">SUM(M25,I25,H25,G25,F25)</f>
        <v>20</v>
      </c>
      <c r="S25" s="16">
        <f t="shared" ref="S25" si="38">SUM((J25*2),(K25*3),(L25*4))</f>
        <v>4</v>
      </c>
      <c r="T25" s="16" t="str">
        <f>IFERROR(VLOOKUP(A25,Games!$I$2:$I$246,1,FALSE)," ")</f>
        <v xml:space="preserve"> </v>
      </c>
    </row>
    <row r="26" spans="1:20" s="16" customFormat="1" ht="17.25" customHeight="1" x14ac:dyDescent="0.25">
      <c r="A26" s="9" t="s">
        <v>397</v>
      </c>
      <c r="B26" s="17">
        <v>3</v>
      </c>
      <c r="C26" s="17">
        <v>10</v>
      </c>
      <c r="D26" s="17">
        <v>0</v>
      </c>
      <c r="E26" s="17">
        <v>2</v>
      </c>
      <c r="F26" s="17">
        <v>24</v>
      </c>
      <c r="G26" s="17">
        <v>2</v>
      </c>
      <c r="H26" s="17">
        <v>3</v>
      </c>
      <c r="I26" s="17">
        <v>1</v>
      </c>
      <c r="J26" s="17">
        <v>6</v>
      </c>
      <c r="K26" s="17">
        <v>0</v>
      </c>
      <c r="L26" s="17">
        <v>0</v>
      </c>
      <c r="M26" s="17">
        <v>22</v>
      </c>
      <c r="N26" s="17">
        <f>VLOOKUP(A26,Games!$A$2:$D$527,3,FALSE)</f>
        <v>0</v>
      </c>
      <c r="O26" s="17">
        <f>VLOOKUP(A26,Games!$A$2:$D$527,4,FALSE)</f>
        <v>3</v>
      </c>
      <c r="P26" s="11">
        <f t="shared" ref="P26" si="39">(R26-S26)/B26</f>
        <v>13.333333333333334</v>
      </c>
      <c r="R26" s="16">
        <f t="shared" ref="R26" si="40">SUM(M26,I26,H26,G26,F26)</f>
        <v>52</v>
      </c>
      <c r="S26" s="16">
        <f t="shared" ref="S26" si="41">SUM((J26*2),(K26*3),(L26*4))</f>
        <v>12</v>
      </c>
      <c r="T26" s="16" t="str">
        <f>IFERROR(VLOOKUP(A26,Games!$I$2:$I$246,1,FALSE)," ")</f>
        <v xml:space="preserve"> </v>
      </c>
    </row>
    <row r="27" spans="1:20" s="16" customFormat="1" ht="17.25" customHeight="1" x14ac:dyDescent="0.25">
      <c r="A27" s="9" t="s">
        <v>414</v>
      </c>
      <c r="B27" s="17">
        <v>2</v>
      </c>
      <c r="C27" s="17">
        <v>3</v>
      </c>
      <c r="D27" s="17">
        <v>1</v>
      </c>
      <c r="E27" s="17">
        <v>2</v>
      </c>
      <c r="F27" s="17">
        <v>7</v>
      </c>
      <c r="G27" s="17">
        <v>8</v>
      </c>
      <c r="H27" s="17">
        <v>3</v>
      </c>
      <c r="I27" s="17">
        <v>2</v>
      </c>
      <c r="J27" s="17">
        <v>2</v>
      </c>
      <c r="K27" s="17">
        <v>0</v>
      </c>
      <c r="L27" s="17">
        <v>0</v>
      </c>
      <c r="M27" s="17">
        <v>11</v>
      </c>
      <c r="N27" s="17">
        <f>VLOOKUP(A27,Games!$A$2:$D$527,3,FALSE)</f>
        <v>0</v>
      </c>
      <c r="O27" s="17">
        <f>VLOOKUP(A27,Games!$A$2:$D$527,4,FALSE)</f>
        <v>2</v>
      </c>
      <c r="P27" s="11">
        <f t="shared" ref="P27" si="42">(R27-S27)/B27</f>
        <v>13.5</v>
      </c>
      <c r="R27" s="16">
        <f t="shared" ref="R27" si="43">SUM(M27,I27,H27,G27,F27)</f>
        <v>31</v>
      </c>
      <c r="S27" s="16">
        <f t="shared" ref="S27" si="44">SUM((J27*2),(K27*3),(L27*4))</f>
        <v>4</v>
      </c>
      <c r="T27" s="16" t="str">
        <f>IFERROR(VLOOKUP(A27,Games!$I$2:$I$246,1,FALSE)," ")</f>
        <v xml:space="preserve"> </v>
      </c>
    </row>
    <row r="28" spans="1:20" s="16" customFormat="1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6"/>
    </row>
    <row r="29" spans="1:20" x14ac:dyDescent="0.25">
      <c r="A29" s="38" t="s">
        <v>32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20" x14ac:dyDescent="0.25">
      <c r="A30" s="52" t="s">
        <v>83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20" x14ac:dyDescent="0.25">
      <c r="A31" s="8" t="s">
        <v>19</v>
      </c>
      <c r="B31" s="8" t="s">
        <v>20</v>
      </c>
      <c r="C31" s="8" t="s">
        <v>21</v>
      </c>
      <c r="D31" s="8" t="s">
        <v>22</v>
      </c>
      <c r="E31" s="8" t="s">
        <v>23</v>
      </c>
      <c r="F31" s="8" t="s">
        <v>24</v>
      </c>
      <c r="G31" s="8" t="s">
        <v>25</v>
      </c>
      <c r="H31" s="8" t="s">
        <v>26</v>
      </c>
      <c r="I31" s="8" t="s">
        <v>27</v>
      </c>
      <c r="J31" s="8" t="s">
        <v>28</v>
      </c>
      <c r="K31" s="8" t="s">
        <v>29</v>
      </c>
      <c r="L31" s="8" t="s">
        <v>30</v>
      </c>
      <c r="M31" s="8" t="s">
        <v>31</v>
      </c>
    </row>
    <row r="32" spans="1:20" x14ac:dyDescent="0.25">
      <c r="A32" s="9" t="str">
        <f t="shared" ref="A32:A55" si="45">IF(A4=""," ",A4)</f>
        <v>Aaron Britten</v>
      </c>
      <c r="B32" s="10"/>
      <c r="C32" s="11">
        <f t="shared" ref="C32:M32" si="46">IF(ISNUMBER($B4),C4/$B4," ")</f>
        <v>1.75</v>
      </c>
      <c r="D32" s="11">
        <f t="shared" si="46"/>
        <v>0.875</v>
      </c>
      <c r="E32" s="11">
        <f t="shared" si="46"/>
        <v>0.625</v>
      </c>
      <c r="F32" s="11">
        <f t="shared" si="46"/>
        <v>3.875</v>
      </c>
      <c r="G32" s="11">
        <f t="shared" si="46"/>
        <v>1</v>
      </c>
      <c r="H32" s="11">
        <f t="shared" si="46"/>
        <v>0.75</v>
      </c>
      <c r="I32" s="11">
        <f t="shared" si="46"/>
        <v>0.125</v>
      </c>
      <c r="J32" s="11">
        <f t="shared" si="46"/>
        <v>0.75</v>
      </c>
      <c r="K32" s="11">
        <f t="shared" si="46"/>
        <v>0</v>
      </c>
      <c r="L32" s="11">
        <f t="shared" si="46"/>
        <v>0</v>
      </c>
      <c r="M32" s="11">
        <f t="shared" si="46"/>
        <v>6.75</v>
      </c>
    </row>
    <row r="33" spans="1:13" x14ac:dyDescent="0.25">
      <c r="A33" s="9" t="str">
        <f t="shared" si="45"/>
        <v>Ash Palmer</v>
      </c>
      <c r="B33" s="10"/>
      <c r="C33" s="11">
        <f t="shared" ref="C33:M33" si="47">IF(ISNUMBER($B5),C5/$B5," ")</f>
        <v>1.2962962962962963</v>
      </c>
      <c r="D33" s="11">
        <f t="shared" si="47"/>
        <v>0.62962962962962965</v>
      </c>
      <c r="E33" s="11">
        <f t="shared" si="47"/>
        <v>0.62962962962962965</v>
      </c>
      <c r="F33" s="11">
        <f t="shared" si="47"/>
        <v>4.9629629629629628</v>
      </c>
      <c r="G33" s="11">
        <f t="shared" si="47"/>
        <v>1.8888888888888888</v>
      </c>
      <c r="H33" s="11">
        <f t="shared" si="47"/>
        <v>1.5925925925925926</v>
      </c>
      <c r="I33" s="11">
        <f t="shared" si="47"/>
        <v>7.407407407407407E-2</v>
      </c>
      <c r="J33" s="11">
        <f t="shared" si="47"/>
        <v>1.0740740740740742</v>
      </c>
      <c r="K33" s="11">
        <f t="shared" si="47"/>
        <v>0</v>
      </c>
      <c r="L33" s="11">
        <f t="shared" si="47"/>
        <v>0</v>
      </c>
      <c r="M33" s="11">
        <f t="shared" si="47"/>
        <v>5.1111111111111107</v>
      </c>
    </row>
    <row r="34" spans="1:13" x14ac:dyDescent="0.25">
      <c r="A34" s="9" t="str">
        <f t="shared" si="45"/>
        <v>Brad Dwyer</v>
      </c>
      <c r="B34" s="10"/>
      <c r="C34" s="11">
        <f t="shared" ref="C34:M34" si="48">IF(ISNUMBER($B6),C6/$B6," ")</f>
        <v>0.8</v>
      </c>
      <c r="D34" s="11">
        <f t="shared" si="48"/>
        <v>2.2000000000000002</v>
      </c>
      <c r="E34" s="11">
        <f t="shared" si="48"/>
        <v>0.6</v>
      </c>
      <c r="F34" s="11">
        <f t="shared" si="48"/>
        <v>2.2999999999999998</v>
      </c>
      <c r="G34" s="11">
        <f t="shared" si="48"/>
        <v>1.3</v>
      </c>
      <c r="H34" s="11">
        <f t="shared" si="48"/>
        <v>0.7</v>
      </c>
      <c r="I34" s="11">
        <f t="shared" si="48"/>
        <v>0.1</v>
      </c>
      <c r="J34" s="11">
        <f t="shared" si="48"/>
        <v>0.9</v>
      </c>
      <c r="K34" s="11">
        <f t="shared" si="48"/>
        <v>0</v>
      </c>
      <c r="L34" s="11">
        <f t="shared" si="48"/>
        <v>0</v>
      </c>
      <c r="M34" s="11">
        <f t="shared" si="48"/>
        <v>8.8000000000000007</v>
      </c>
    </row>
    <row r="35" spans="1:13" x14ac:dyDescent="0.25">
      <c r="A35" s="9" t="str">
        <f t="shared" si="45"/>
        <v>Jayson Mesman</v>
      </c>
      <c r="B35" s="10"/>
      <c r="C35" s="11">
        <f t="shared" ref="C35:M35" si="49">IF(ISNUMBER($B7),C7/$B7," ")</f>
        <v>1.2352941176470589</v>
      </c>
      <c r="D35" s="11">
        <f t="shared" si="49"/>
        <v>1.1176470588235294</v>
      </c>
      <c r="E35" s="11">
        <f t="shared" si="49"/>
        <v>1.0588235294117647</v>
      </c>
      <c r="F35" s="11">
        <f t="shared" si="49"/>
        <v>4.9411764705882355</v>
      </c>
      <c r="G35" s="11">
        <f t="shared" si="49"/>
        <v>1.6470588235294117</v>
      </c>
      <c r="H35" s="11">
        <f t="shared" si="49"/>
        <v>1.2941176470588236</v>
      </c>
      <c r="I35" s="11">
        <f t="shared" si="49"/>
        <v>0.17647058823529413</v>
      </c>
      <c r="J35" s="11">
        <f t="shared" si="49"/>
        <v>2.2352941176470589</v>
      </c>
      <c r="K35" s="11">
        <f t="shared" si="49"/>
        <v>0.17647058823529413</v>
      </c>
      <c r="L35" s="11">
        <f t="shared" si="49"/>
        <v>0</v>
      </c>
      <c r="M35" s="11">
        <f t="shared" si="49"/>
        <v>6.882352941176471</v>
      </c>
    </row>
    <row r="36" spans="1:13" x14ac:dyDescent="0.25">
      <c r="A36" s="9" t="str">
        <f t="shared" si="45"/>
        <v>Leigh Stephenson</v>
      </c>
      <c r="B36" s="10"/>
      <c r="C36" s="11">
        <f t="shared" ref="C36:M36" si="50">IF(ISNUMBER($B8),C8/$B8," ")</f>
        <v>0</v>
      </c>
      <c r="D36" s="11">
        <f t="shared" si="50"/>
        <v>0</v>
      </c>
      <c r="E36" s="11">
        <f t="shared" si="50"/>
        <v>0</v>
      </c>
      <c r="F36" s="11">
        <f t="shared" si="50"/>
        <v>0</v>
      </c>
      <c r="G36" s="11">
        <f t="shared" si="50"/>
        <v>0</v>
      </c>
      <c r="H36" s="11">
        <f t="shared" si="50"/>
        <v>0</v>
      </c>
      <c r="I36" s="11">
        <f t="shared" si="50"/>
        <v>0</v>
      </c>
      <c r="J36" s="11">
        <f t="shared" si="50"/>
        <v>2</v>
      </c>
      <c r="K36" s="11">
        <f t="shared" si="50"/>
        <v>0</v>
      </c>
      <c r="L36" s="11">
        <f t="shared" si="50"/>
        <v>0</v>
      </c>
      <c r="M36" s="11">
        <f t="shared" si="50"/>
        <v>0</v>
      </c>
    </row>
    <row r="37" spans="1:13" x14ac:dyDescent="0.25">
      <c r="A37" s="9" t="str">
        <f t="shared" si="45"/>
        <v>Loz Goodchild</v>
      </c>
      <c r="B37" s="10"/>
      <c r="C37" s="11">
        <f t="shared" ref="C37:M37" si="51">IF(ISNUMBER($B9),C9/$B9," ")</f>
        <v>1.0625</v>
      </c>
      <c r="D37" s="11">
        <f t="shared" si="51"/>
        <v>0.125</v>
      </c>
      <c r="E37" s="11">
        <f t="shared" si="51"/>
        <v>0.5625</v>
      </c>
      <c r="F37" s="11">
        <f t="shared" si="51"/>
        <v>3.125</v>
      </c>
      <c r="G37" s="11">
        <f t="shared" si="51"/>
        <v>2.375</v>
      </c>
      <c r="H37" s="11">
        <f t="shared" si="51"/>
        <v>0.625</v>
      </c>
      <c r="I37" s="11">
        <f t="shared" si="51"/>
        <v>6.25E-2</v>
      </c>
      <c r="J37" s="11">
        <f t="shared" si="51"/>
        <v>0.5625</v>
      </c>
      <c r="K37" s="11">
        <f t="shared" si="51"/>
        <v>0</v>
      </c>
      <c r="L37" s="11">
        <f t="shared" si="51"/>
        <v>0</v>
      </c>
      <c r="M37" s="11">
        <f t="shared" si="51"/>
        <v>3.0625</v>
      </c>
    </row>
    <row r="38" spans="1:13" x14ac:dyDescent="0.25">
      <c r="A38" s="9" t="str">
        <f t="shared" si="45"/>
        <v>Mick Lees</v>
      </c>
      <c r="B38" s="10"/>
      <c r="C38" s="11">
        <f t="shared" ref="C38:M38" si="52">IF(ISNUMBER($B10),C10/$B10," ")</f>
        <v>4</v>
      </c>
      <c r="D38" s="11">
        <f t="shared" si="52"/>
        <v>0</v>
      </c>
      <c r="E38" s="11">
        <f t="shared" si="52"/>
        <v>0</v>
      </c>
      <c r="F38" s="11">
        <f t="shared" si="52"/>
        <v>5</v>
      </c>
      <c r="G38" s="11">
        <f t="shared" si="52"/>
        <v>2</v>
      </c>
      <c r="H38" s="11">
        <f t="shared" si="52"/>
        <v>2</v>
      </c>
      <c r="I38" s="11">
        <f t="shared" si="52"/>
        <v>0</v>
      </c>
      <c r="J38" s="11">
        <f t="shared" si="52"/>
        <v>0</v>
      </c>
      <c r="K38" s="11">
        <f t="shared" si="52"/>
        <v>0</v>
      </c>
      <c r="L38" s="11">
        <f t="shared" si="52"/>
        <v>0</v>
      </c>
      <c r="M38" s="11">
        <f t="shared" si="52"/>
        <v>8</v>
      </c>
    </row>
    <row r="39" spans="1:13" x14ac:dyDescent="0.25">
      <c r="A39" s="9" t="str">
        <f t="shared" si="45"/>
        <v>Olan Scott</v>
      </c>
      <c r="B39" s="10"/>
      <c r="C39" s="11">
        <f t="shared" ref="C39:M39" si="53">IF(ISNUMBER($B11),C11/$B11," ")</f>
        <v>2</v>
      </c>
      <c r="D39" s="11">
        <f t="shared" si="53"/>
        <v>0.5</v>
      </c>
      <c r="E39" s="11">
        <f t="shared" si="53"/>
        <v>0</v>
      </c>
      <c r="F39" s="11">
        <f t="shared" si="53"/>
        <v>1.5</v>
      </c>
      <c r="G39" s="11">
        <f t="shared" si="53"/>
        <v>1.5</v>
      </c>
      <c r="H39" s="11">
        <f t="shared" si="53"/>
        <v>0</v>
      </c>
      <c r="I39" s="11">
        <f t="shared" si="53"/>
        <v>0</v>
      </c>
      <c r="J39" s="11">
        <f t="shared" si="53"/>
        <v>0.5</v>
      </c>
      <c r="K39" s="11">
        <f t="shared" si="53"/>
        <v>0</v>
      </c>
      <c r="L39" s="11">
        <f t="shared" si="53"/>
        <v>0</v>
      </c>
      <c r="M39" s="11">
        <f t="shared" si="53"/>
        <v>5.5</v>
      </c>
    </row>
    <row r="40" spans="1:13" x14ac:dyDescent="0.25">
      <c r="A40" s="9" t="str">
        <f t="shared" si="45"/>
        <v>Rob Southwell</v>
      </c>
      <c r="B40" s="10"/>
      <c r="C40" s="11">
        <f t="shared" ref="C40:M40" si="54">IF(ISNUMBER($B12),C12/$B12," ")</f>
        <v>2.6666666666666665</v>
      </c>
      <c r="D40" s="11">
        <f t="shared" si="54"/>
        <v>0.8571428571428571</v>
      </c>
      <c r="E40" s="11">
        <f t="shared" si="54"/>
        <v>1.3333333333333333</v>
      </c>
      <c r="F40" s="11">
        <f t="shared" si="54"/>
        <v>4.9523809523809526</v>
      </c>
      <c r="G40" s="11">
        <f t="shared" si="54"/>
        <v>2.7619047619047619</v>
      </c>
      <c r="H40" s="11">
        <f t="shared" si="54"/>
        <v>2.3809523809523809</v>
      </c>
      <c r="I40" s="11">
        <f t="shared" si="54"/>
        <v>0.42857142857142855</v>
      </c>
      <c r="J40" s="11">
        <f t="shared" si="54"/>
        <v>1.4285714285714286</v>
      </c>
      <c r="K40" s="11">
        <f t="shared" si="54"/>
        <v>0</v>
      </c>
      <c r="L40" s="11">
        <f t="shared" si="54"/>
        <v>0</v>
      </c>
      <c r="M40" s="11">
        <f t="shared" si="54"/>
        <v>9.2380952380952372</v>
      </c>
    </row>
    <row r="41" spans="1:13" x14ac:dyDescent="0.25">
      <c r="A41" s="9" t="str">
        <f t="shared" si="45"/>
        <v>Shane Turner</v>
      </c>
      <c r="B41" s="8"/>
      <c r="C41" s="11">
        <f t="shared" ref="C41:M41" si="55">IF(ISNUMBER($B13),C13/$B13," ")</f>
        <v>1</v>
      </c>
      <c r="D41" s="11">
        <f t="shared" si="55"/>
        <v>0</v>
      </c>
      <c r="E41" s="11">
        <f t="shared" si="55"/>
        <v>0</v>
      </c>
      <c r="F41" s="11">
        <f t="shared" si="55"/>
        <v>2.5</v>
      </c>
      <c r="G41" s="11">
        <f t="shared" si="55"/>
        <v>0</v>
      </c>
      <c r="H41" s="11">
        <f t="shared" si="55"/>
        <v>0.5</v>
      </c>
      <c r="I41" s="11">
        <f t="shared" si="55"/>
        <v>0.5</v>
      </c>
      <c r="J41" s="11">
        <f t="shared" si="55"/>
        <v>1</v>
      </c>
      <c r="K41" s="11">
        <f t="shared" si="55"/>
        <v>0</v>
      </c>
      <c r="L41" s="11">
        <f t="shared" si="55"/>
        <v>0</v>
      </c>
      <c r="M41" s="11">
        <f t="shared" si="55"/>
        <v>2</v>
      </c>
    </row>
    <row r="42" spans="1:13" x14ac:dyDescent="0.25">
      <c r="A42" s="9" t="str">
        <f t="shared" si="45"/>
        <v>Todd Gregory</v>
      </c>
      <c r="B42" s="17"/>
      <c r="C42" s="11">
        <f t="shared" ref="C42:M42" si="56">IF(ISNUMBER($B14),C14/$B14," ")</f>
        <v>2</v>
      </c>
      <c r="D42" s="11">
        <f t="shared" si="56"/>
        <v>0</v>
      </c>
      <c r="E42" s="11">
        <f t="shared" si="56"/>
        <v>0</v>
      </c>
      <c r="F42" s="11">
        <f t="shared" si="56"/>
        <v>0</v>
      </c>
      <c r="G42" s="11">
        <f t="shared" si="56"/>
        <v>0</v>
      </c>
      <c r="H42" s="11">
        <f t="shared" si="56"/>
        <v>0</v>
      </c>
      <c r="I42" s="11">
        <f t="shared" si="56"/>
        <v>0</v>
      </c>
      <c r="J42" s="11">
        <f t="shared" si="56"/>
        <v>3</v>
      </c>
      <c r="K42" s="11">
        <f t="shared" si="56"/>
        <v>0</v>
      </c>
      <c r="L42" s="11">
        <f t="shared" si="56"/>
        <v>0</v>
      </c>
      <c r="M42" s="11">
        <f t="shared" si="56"/>
        <v>4</v>
      </c>
    </row>
    <row r="43" spans="1:13" x14ac:dyDescent="0.25">
      <c r="A43" s="9" t="str">
        <f t="shared" si="45"/>
        <v>Alex Royston</v>
      </c>
      <c r="B43" s="17"/>
      <c r="C43" s="11">
        <f t="shared" ref="C43:M43" si="57">IF(ISNUMBER($B15),C15/$B15," ")</f>
        <v>2.3888888888888888</v>
      </c>
      <c r="D43" s="11">
        <f t="shared" si="57"/>
        <v>0</v>
      </c>
      <c r="E43" s="11">
        <f t="shared" si="57"/>
        <v>0.5</v>
      </c>
      <c r="F43" s="11">
        <f t="shared" si="57"/>
        <v>7.9444444444444446</v>
      </c>
      <c r="G43" s="11">
        <f t="shared" si="57"/>
        <v>0.88888888888888884</v>
      </c>
      <c r="H43" s="11">
        <f t="shared" si="57"/>
        <v>0.61111111111111116</v>
      </c>
      <c r="I43" s="11">
        <f t="shared" si="57"/>
        <v>1.2222222222222223</v>
      </c>
      <c r="J43" s="11">
        <f t="shared" si="57"/>
        <v>1.7777777777777777</v>
      </c>
      <c r="K43" s="11">
        <f t="shared" si="57"/>
        <v>0.1111111111111111</v>
      </c>
      <c r="L43" s="11">
        <f t="shared" si="57"/>
        <v>0</v>
      </c>
      <c r="M43" s="11">
        <f t="shared" si="57"/>
        <v>5.2777777777777777</v>
      </c>
    </row>
    <row r="44" spans="1:13" x14ac:dyDescent="0.25">
      <c r="A44" s="9" t="str">
        <f t="shared" si="45"/>
        <v>Dennis Stravopodis</v>
      </c>
      <c r="B44" s="17"/>
      <c r="C44" s="11">
        <f t="shared" ref="C44:M44" si="58">IF(ISNUMBER($B16),C16/$B16," ")</f>
        <v>4</v>
      </c>
      <c r="D44" s="11">
        <f t="shared" si="58"/>
        <v>0</v>
      </c>
      <c r="E44" s="11">
        <f t="shared" si="58"/>
        <v>1</v>
      </c>
      <c r="F44" s="11">
        <f t="shared" si="58"/>
        <v>5</v>
      </c>
      <c r="G44" s="11">
        <f t="shared" si="58"/>
        <v>4</v>
      </c>
      <c r="H44" s="11">
        <f t="shared" si="58"/>
        <v>2</v>
      </c>
      <c r="I44" s="11">
        <f t="shared" si="58"/>
        <v>0</v>
      </c>
      <c r="J44" s="11">
        <f t="shared" si="58"/>
        <v>2</v>
      </c>
      <c r="K44" s="11">
        <f t="shared" si="58"/>
        <v>0</v>
      </c>
      <c r="L44" s="11">
        <f t="shared" si="58"/>
        <v>0</v>
      </c>
      <c r="M44" s="11">
        <f t="shared" si="58"/>
        <v>9</v>
      </c>
    </row>
    <row r="45" spans="1:13" x14ac:dyDescent="0.25">
      <c r="A45" s="9" t="str">
        <f t="shared" si="45"/>
        <v>Travis Naden</v>
      </c>
      <c r="B45" s="17"/>
      <c r="C45" s="11">
        <f t="shared" ref="C45:M46" si="59">IF(ISNUMBER($B17),C17/$B17," ")</f>
        <v>3</v>
      </c>
      <c r="D45" s="11">
        <f t="shared" si="59"/>
        <v>0.5</v>
      </c>
      <c r="E45" s="11">
        <f t="shared" si="59"/>
        <v>1.5</v>
      </c>
      <c r="F45" s="11">
        <f t="shared" si="59"/>
        <v>5</v>
      </c>
      <c r="G45" s="11">
        <f t="shared" si="59"/>
        <v>1</v>
      </c>
      <c r="H45" s="11">
        <f t="shared" si="59"/>
        <v>1.5</v>
      </c>
      <c r="I45" s="11">
        <f t="shared" si="59"/>
        <v>0</v>
      </c>
      <c r="J45" s="11">
        <f t="shared" si="59"/>
        <v>2</v>
      </c>
      <c r="K45" s="11">
        <f t="shared" si="59"/>
        <v>0</v>
      </c>
      <c r="L45" s="11">
        <f t="shared" si="59"/>
        <v>0</v>
      </c>
      <c r="M45" s="11">
        <f t="shared" si="59"/>
        <v>9</v>
      </c>
    </row>
    <row r="46" spans="1:13" x14ac:dyDescent="0.25">
      <c r="A46" s="9" t="str">
        <f t="shared" si="45"/>
        <v>Geoff Parkins</v>
      </c>
      <c r="B46" s="17"/>
      <c r="C46" s="11">
        <f t="shared" si="59"/>
        <v>4.2307692307692308</v>
      </c>
      <c r="D46" s="11">
        <f t="shared" si="59"/>
        <v>0.53846153846153844</v>
      </c>
      <c r="E46" s="11">
        <f t="shared" si="59"/>
        <v>0.69230769230769229</v>
      </c>
      <c r="F46" s="11">
        <f t="shared" si="59"/>
        <v>6.7307692307692308</v>
      </c>
      <c r="G46" s="11">
        <f t="shared" si="59"/>
        <v>1.7307692307692308</v>
      </c>
      <c r="H46" s="11">
        <f t="shared" si="59"/>
        <v>1.1153846153846154</v>
      </c>
      <c r="I46" s="11">
        <f t="shared" si="59"/>
        <v>1</v>
      </c>
      <c r="J46" s="11">
        <f t="shared" si="59"/>
        <v>1.0769230769230769</v>
      </c>
      <c r="K46" s="11">
        <f t="shared" si="59"/>
        <v>3.8461538461538464E-2</v>
      </c>
      <c r="L46" s="11">
        <f t="shared" si="59"/>
        <v>0</v>
      </c>
      <c r="M46" s="11">
        <f t="shared" si="59"/>
        <v>10.76923076923077</v>
      </c>
    </row>
    <row r="47" spans="1:13" x14ac:dyDescent="0.25">
      <c r="A47" s="9" t="str">
        <f t="shared" si="45"/>
        <v>Heath Galer</v>
      </c>
      <c r="B47" s="17"/>
      <c r="C47" s="11">
        <f t="shared" ref="C47:M47" si="60">IF(ISNUMBER($B19),C19/$B19," ")</f>
        <v>1.6875</v>
      </c>
      <c r="D47" s="11">
        <f t="shared" si="60"/>
        <v>0.1875</v>
      </c>
      <c r="E47" s="11">
        <f t="shared" si="60"/>
        <v>0.25</v>
      </c>
      <c r="F47" s="11">
        <f t="shared" si="60"/>
        <v>4.75</v>
      </c>
      <c r="G47" s="11">
        <f t="shared" si="60"/>
        <v>2.625</v>
      </c>
      <c r="H47" s="11">
        <f t="shared" si="60"/>
        <v>0.625</v>
      </c>
      <c r="I47" s="11">
        <f t="shared" si="60"/>
        <v>0.1875</v>
      </c>
      <c r="J47" s="11">
        <f t="shared" si="60"/>
        <v>1.5</v>
      </c>
      <c r="K47" s="11">
        <f t="shared" si="60"/>
        <v>0</v>
      </c>
      <c r="L47" s="11">
        <f t="shared" si="60"/>
        <v>0</v>
      </c>
      <c r="M47" s="11">
        <f t="shared" si="60"/>
        <v>4.1875</v>
      </c>
    </row>
    <row r="48" spans="1:13" x14ac:dyDescent="0.25">
      <c r="A48" s="9" t="str">
        <f t="shared" si="45"/>
        <v>Jerry Mukherjee</v>
      </c>
      <c r="B48" s="17"/>
      <c r="C48" s="11">
        <f t="shared" ref="C48:M48" si="61">IF(ISNUMBER($B20),C20/$B20," ")</f>
        <v>1</v>
      </c>
      <c r="D48" s="11">
        <f t="shared" si="61"/>
        <v>0</v>
      </c>
      <c r="E48" s="11">
        <f t="shared" si="61"/>
        <v>0</v>
      </c>
      <c r="F48" s="11">
        <f t="shared" si="61"/>
        <v>1</v>
      </c>
      <c r="G48" s="11">
        <f t="shared" si="61"/>
        <v>1</v>
      </c>
      <c r="H48" s="11">
        <f t="shared" si="61"/>
        <v>1</v>
      </c>
      <c r="I48" s="11">
        <f t="shared" si="61"/>
        <v>0</v>
      </c>
      <c r="J48" s="11">
        <f t="shared" si="61"/>
        <v>2</v>
      </c>
      <c r="K48" s="11">
        <f t="shared" si="61"/>
        <v>0</v>
      </c>
      <c r="L48" s="11">
        <f t="shared" si="61"/>
        <v>0</v>
      </c>
      <c r="M48" s="11">
        <f t="shared" si="61"/>
        <v>2</v>
      </c>
    </row>
    <row r="49" spans="1:13" x14ac:dyDescent="0.25">
      <c r="A49" s="9" t="str">
        <f t="shared" si="45"/>
        <v>Solomon Duggan</v>
      </c>
      <c r="B49" s="17"/>
      <c r="C49" s="11">
        <f t="shared" ref="C49:M49" si="62">IF(ISNUMBER($B21),C21/$B21," ")</f>
        <v>4.6923076923076925</v>
      </c>
      <c r="D49" s="11">
        <f t="shared" si="62"/>
        <v>0.69230769230769229</v>
      </c>
      <c r="E49" s="11">
        <f t="shared" si="62"/>
        <v>0.69230769230769229</v>
      </c>
      <c r="F49" s="11">
        <f t="shared" si="62"/>
        <v>3.0769230769230771</v>
      </c>
      <c r="G49" s="11">
        <f t="shared" si="62"/>
        <v>1.4615384615384615</v>
      </c>
      <c r="H49" s="11">
        <f t="shared" si="62"/>
        <v>2.1538461538461537</v>
      </c>
      <c r="I49" s="11">
        <f t="shared" si="62"/>
        <v>7.6923076923076927E-2</v>
      </c>
      <c r="J49" s="11">
        <f t="shared" si="62"/>
        <v>1.6923076923076923</v>
      </c>
      <c r="K49" s="11">
        <f t="shared" si="62"/>
        <v>0</v>
      </c>
      <c r="L49" s="11">
        <f t="shared" si="62"/>
        <v>0</v>
      </c>
      <c r="M49" s="11">
        <f t="shared" si="62"/>
        <v>12.153846153846153</v>
      </c>
    </row>
    <row r="50" spans="1:13" x14ac:dyDescent="0.25">
      <c r="A50" s="9" t="str">
        <f t="shared" si="45"/>
        <v>Luke Currie-Richardson</v>
      </c>
      <c r="B50" s="17"/>
      <c r="C50" s="11">
        <f t="shared" ref="C50:M50" si="63">IF(ISNUMBER($B22),C22/$B22," ")</f>
        <v>1</v>
      </c>
      <c r="D50" s="11">
        <f t="shared" si="63"/>
        <v>1</v>
      </c>
      <c r="E50" s="11">
        <f t="shared" si="63"/>
        <v>1</v>
      </c>
      <c r="F50" s="11">
        <f t="shared" si="63"/>
        <v>5</v>
      </c>
      <c r="G50" s="11">
        <f t="shared" si="63"/>
        <v>1</v>
      </c>
      <c r="H50" s="11">
        <f t="shared" si="63"/>
        <v>0</v>
      </c>
      <c r="I50" s="11">
        <f t="shared" si="63"/>
        <v>0</v>
      </c>
      <c r="J50" s="11">
        <f t="shared" si="63"/>
        <v>0</v>
      </c>
      <c r="K50" s="11">
        <f t="shared" si="63"/>
        <v>0</v>
      </c>
      <c r="L50" s="11">
        <f t="shared" si="63"/>
        <v>0</v>
      </c>
      <c r="M50" s="11">
        <f t="shared" si="63"/>
        <v>6</v>
      </c>
    </row>
    <row r="51" spans="1:13" x14ac:dyDescent="0.25">
      <c r="A51" s="9" t="str">
        <f t="shared" si="45"/>
        <v>Joe Nungent</v>
      </c>
      <c r="B51" s="17"/>
      <c r="C51" s="11">
        <f t="shared" ref="C51:M51" si="64">IF(ISNUMBER($B23),C23/$B23," ")</f>
        <v>1.2857142857142858</v>
      </c>
      <c r="D51" s="11">
        <f t="shared" si="64"/>
        <v>0</v>
      </c>
      <c r="E51" s="11">
        <f t="shared" si="64"/>
        <v>0.5714285714285714</v>
      </c>
      <c r="F51" s="11">
        <f t="shared" si="64"/>
        <v>2.2857142857142856</v>
      </c>
      <c r="G51" s="11">
        <f t="shared" si="64"/>
        <v>0.5714285714285714</v>
      </c>
      <c r="H51" s="11">
        <f t="shared" si="64"/>
        <v>1</v>
      </c>
      <c r="I51" s="11">
        <f t="shared" si="64"/>
        <v>0</v>
      </c>
      <c r="J51" s="11">
        <f t="shared" si="64"/>
        <v>0.5714285714285714</v>
      </c>
      <c r="K51" s="11">
        <f t="shared" si="64"/>
        <v>0.14285714285714285</v>
      </c>
      <c r="L51" s="11">
        <f t="shared" si="64"/>
        <v>0</v>
      </c>
      <c r="M51" s="11">
        <f t="shared" si="64"/>
        <v>3.1428571428571428</v>
      </c>
    </row>
    <row r="52" spans="1:13" x14ac:dyDescent="0.25">
      <c r="A52" s="9" t="str">
        <f t="shared" si="45"/>
        <v>John Duggan</v>
      </c>
      <c r="B52" s="17"/>
      <c r="C52" s="11">
        <f t="shared" ref="C52:M55" si="65">IF(ISNUMBER($B24),C24/$B24," ")</f>
        <v>1.7142857142857142</v>
      </c>
      <c r="D52" s="11">
        <f t="shared" si="65"/>
        <v>0.2857142857142857</v>
      </c>
      <c r="E52" s="11">
        <f t="shared" si="65"/>
        <v>0.5714285714285714</v>
      </c>
      <c r="F52" s="11">
        <f t="shared" si="65"/>
        <v>2.5714285714285716</v>
      </c>
      <c r="G52" s="11">
        <f t="shared" si="65"/>
        <v>0.2857142857142857</v>
      </c>
      <c r="H52" s="11">
        <f t="shared" si="65"/>
        <v>1.2857142857142858</v>
      </c>
      <c r="I52" s="11">
        <f t="shared" si="65"/>
        <v>0</v>
      </c>
      <c r="J52" s="11">
        <f t="shared" si="65"/>
        <v>1.5714285714285714</v>
      </c>
      <c r="K52" s="11">
        <f t="shared" si="65"/>
        <v>0</v>
      </c>
      <c r="L52" s="11">
        <f t="shared" si="65"/>
        <v>0</v>
      </c>
      <c r="M52" s="11">
        <f t="shared" si="65"/>
        <v>4.8571428571428568</v>
      </c>
    </row>
    <row r="53" spans="1:13" x14ac:dyDescent="0.25">
      <c r="A53" s="9" t="str">
        <f t="shared" si="45"/>
        <v>Brad Galer</v>
      </c>
      <c r="B53" s="17"/>
      <c r="C53" s="11">
        <f t="shared" si="65"/>
        <v>2</v>
      </c>
      <c r="D53" s="11">
        <f t="shared" si="65"/>
        <v>3</v>
      </c>
      <c r="E53" s="11">
        <f t="shared" si="65"/>
        <v>0</v>
      </c>
      <c r="F53" s="11">
        <f t="shared" si="65"/>
        <v>5</v>
      </c>
      <c r="G53" s="11">
        <f t="shared" si="65"/>
        <v>2</v>
      </c>
      <c r="H53" s="11">
        <f t="shared" si="65"/>
        <v>0</v>
      </c>
      <c r="I53" s="11">
        <f t="shared" si="65"/>
        <v>0</v>
      </c>
      <c r="J53" s="11">
        <f t="shared" si="65"/>
        <v>2</v>
      </c>
      <c r="K53" s="11">
        <f t="shared" si="65"/>
        <v>0</v>
      </c>
      <c r="L53" s="11">
        <f t="shared" si="65"/>
        <v>0</v>
      </c>
      <c r="M53" s="11">
        <f t="shared" si="65"/>
        <v>13</v>
      </c>
    </row>
    <row r="54" spans="1:13" x14ac:dyDescent="0.25">
      <c r="A54" s="9" t="str">
        <f t="shared" si="45"/>
        <v>Sam Nungent</v>
      </c>
      <c r="B54" s="17"/>
      <c r="C54" s="11">
        <f t="shared" si="65"/>
        <v>3.3333333333333335</v>
      </c>
      <c r="D54" s="11">
        <f t="shared" si="65"/>
        <v>0</v>
      </c>
      <c r="E54" s="11">
        <f t="shared" si="65"/>
        <v>0.66666666666666663</v>
      </c>
      <c r="F54" s="11">
        <f t="shared" si="65"/>
        <v>8</v>
      </c>
      <c r="G54" s="11">
        <f t="shared" si="65"/>
        <v>0.66666666666666663</v>
      </c>
      <c r="H54" s="11">
        <f t="shared" si="65"/>
        <v>1</v>
      </c>
      <c r="I54" s="11">
        <f t="shared" si="65"/>
        <v>0.33333333333333331</v>
      </c>
      <c r="J54" s="11">
        <f t="shared" si="65"/>
        <v>2</v>
      </c>
      <c r="K54" s="11">
        <f t="shared" si="65"/>
        <v>0</v>
      </c>
      <c r="L54" s="11">
        <f t="shared" si="65"/>
        <v>0</v>
      </c>
      <c r="M54" s="11">
        <f t="shared" si="65"/>
        <v>7.333333333333333</v>
      </c>
    </row>
    <row r="55" spans="1:13" x14ac:dyDescent="0.25">
      <c r="A55" s="9" t="str">
        <f t="shared" si="45"/>
        <v>Mikey Urso</v>
      </c>
      <c r="B55" s="17"/>
      <c r="C55" s="11">
        <f t="shared" si="65"/>
        <v>1.5</v>
      </c>
      <c r="D55" s="11">
        <f t="shared" si="65"/>
        <v>0.5</v>
      </c>
      <c r="E55" s="11">
        <f t="shared" si="65"/>
        <v>1</v>
      </c>
      <c r="F55" s="11">
        <f t="shared" si="65"/>
        <v>3.5</v>
      </c>
      <c r="G55" s="11">
        <f t="shared" si="65"/>
        <v>4</v>
      </c>
      <c r="H55" s="11">
        <f t="shared" si="65"/>
        <v>1.5</v>
      </c>
      <c r="I55" s="11">
        <f t="shared" si="65"/>
        <v>1</v>
      </c>
      <c r="J55" s="11">
        <f t="shared" si="65"/>
        <v>1</v>
      </c>
      <c r="K55" s="11">
        <f t="shared" si="65"/>
        <v>0</v>
      </c>
      <c r="L55" s="11">
        <f t="shared" si="65"/>
        <v>0</v>
      </c>
      <c r="M55" s="11">
        <f t="shared" si="65"/>
        <v>5.5</v>
      </c>
    </row>
  </sheetData>
  <mergeCells count="3">
    <mergeCell ref="A29:M29"/>
    <mergeCell ref="A30:M30"/>
    <mergeCell ref="A2:P2"/>
  </mergeCells>
  <conditionalFormatting sqref="A4:A14">
    <cfRule type="expression" dxfId="57" priority="20">
      <formula>O4&gt;13</formula>
    </cfRule>
  </conditionalFormatting>
  <conditionalFormatting sqref="A4:A14">
    <cfRule type="expression" dxfId="56" priority="19">
      <formula>EXACT(A4,T4)</formula>
    </cfRule>
  </conditionalFormatting>
  <conditionalFormatting sqref="A15:A17 A28">
    <cfRule type="expression" dxfId="55" priority="18">
      <formula>O15&gt;13</formula>
    </cfRule>
  </conditionalFormatting>
  <conditionalFormatting sqref="A15:A17 A28">
    <cfRule type="expression" dxfId="54" priority="17">
      <formula>EXACT(A15,T15)</formula>
    </cfRule>
  </conditionalFormatting>
  <conditionalFormatting sqref="A18">
    <cfRule type="expression" dxfId="53" priority="16">
      <formula>O18&gt;13</formula>
    </cfRule>
  </conditionalFormatting>
  <conditionalFormatting sqref="A18">
    <cfRule type="expression" dxfId="52" priority="15">
      <formula>EXACT(A18,T18)</formula>
    </cfRule>
  </conditionalFormatting>
  <conditionalFormatting sqref="A19:A20">
    <cfRule type="expression" dxfId="51" priority="14">
      <formula>O19&gt;13</formula>
    </cfRule>
  </conditionalFormatting>
  <conditionalFormatting sqref="A19:A20">
    <cfRule type="expression" dxfId="50" priority="13">
      <formula>EXACT(A19,T19)</formula>
    </cfRule>
  </conditionalFormatting>
  <conditionalFormatting sqref="A21:A22">
    <cfRule type="expression" dxfId="49" priority="12">
      <formula>O21&gt;13</formula>
    </cfRule>
  </conditionalFormatting>
  <conditionalFormatting sqref="A21:A22">
    <cfRule type="expression" dxfId="48" priority="11">
      <formula>EXACT(A21,T21)</formula>
    </cfRule>
  </conditionalFormatting>
  <conditionalFormatting sqref="A23">
    <cfRule type="expression" dxfId="47" priority="10">
      <formula>O23&gt;13</formula>
    </cfRule>
  </conditionalFormatting>
  <conditionalFormatting sqref="A23">
    <cfRule type="expression" dxfId="46" priority="9">
      <formula>EXACT(A23,T23)</formula>
    </cfRule>
  </conditionalFormatting>
  <conditionalFormatting sqref="A24">
    <cfRule type="expression" dxfId="45" priority="8">
      <formula>O24&gt;13</formula>
    </cfRule>
  </conditionalFormatting>
  <conditionalFormatting sqref="A24">
    <cfRule type="expression" dxfId="44" priority="7">
      <formula>EXACT(A24,T24)</formula>
    </cfRule>
  </conditionalFormatting>
  <conditionalFormatting sqref="A25">
    <cfRule type="expression" dxfId="43" priority="6">
      <formula>O25&gt;13</formula>
    </cfRule>
  </conditionalFormatting>
  <conditionalFormatting sqref="A25">
    <cfRule type="expression" dxfId="42" priority="5">
      <formula>EXACT(A25,T25)</formula>
    </cfRule>
  </conditionalFormatting>
  <conditionalFormatting sqref="A26">
    <cfRule type="expression" dxfId="41" priority="4">
      <formula>O26&gt;13</formula>
    </cfRule>
  </conditionalFormatting>
  <conditionalFormatting sqref="A26">
    <cfRule type="expression" dxfId="40" priority="3">
      <formula>EXACT(A26,T26)</formula>
    </cfRule>
  </conditionalFormatting>
  <conditionalFormatting sqref="A27">
    <cfRule type="expression" dxfId="39" priority="2">
      <formula>O27&gt;13</formula>
    </cfRule>
  </conditionalFormatting>
  <conditionalFormatting sqref="A27">
    <cfRule type="expression" dxfId="38" priority="1">
      <formula>EXACT(A27,T27)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X47"/>
  <sheetViews>
    <sheetView workbookViewId="0">
      <selection activeCell="U4" sqref="U4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4" s="16" customFormat="1" x14ac:dyDescent="0.25">
      <c r="A1" t="s">
        <v>375</v>
      </c>
    </row>
    <row r="2" spans="1:24" x14ac:dyDescent="0.25">
      <c r="A2" s="55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29"/>
      <c r="Q2" s="23" t="s">
        <v>15</v>
      </c>
    </row>
    <row r="3" spans="1:24" x14ac:dyDescent="0.25">
      <c r="A3" s="8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17" t="s">
        <v>56</v>
      </c>
      <c r="O3" s="17" t="s">
        <v>57</v>
      </c>
      <c r="P3" s="17" t="s">
        <v>69</v>
      </c>
      <c r="Q3" s="16"/>
      <c r="R3" s="16" t="s">
        <v>70</v>
      </c>
      <c r="S3" s="16" t="s">
        <v>71</v>
      </c>
    </row>
    <row r="4" spans="1:24" x14ac:dyDescent="0.25">
      <c r="A4" s="9" t="s">
        <v>58</v>
      </c>
      <c r="B4" s="10">
        <v>27</v>
      </c>
      <c r="C4" s="10">
        <v>43</v>
      </c>
      <c r="D4" s="10">
        <v>16</v>
      </c>
      <c r="E4" s="10">
        <v>20</v>
      </c>
      <c r="F4" s="10">
        <v>195</v>
      </c>
      <c r="G4" s="10">
        <v>150</v>
      </c>
      <c r="H4" s="10">
        <v>56</v>
      </c>
      <c r="I4" s="10">
        <v>1</v>
      </c>
      <c r="J4" s="10">
        <v>53</v>
      </c>
      <c r="K4" s="10">
        <v>5</v>
      </c>
      <c r="L4" s="10">
        <v>1</v>
      </c>
      <c r="M4" s="10">
        <v>154</v>
      </c>
      <c r="N4" s="17">
        <f>VLOOKUP(A4,Games!$A$2:$D$527,3,FALSE)</f>
        <v>0</v>
      </c>
      <c r="O4" s="17">
        <f>VLOOKUP(A4,Games!$A$2:$D$527,4,FALSE)</f>
        <v>27</v>
      </c>
      <c r="P4" s="11">
        <f>(R4-S4)/B4</f>
        <v>15.962962962962964</v>
      </c>
      <c r="Q4" s="16"/>
      <c r="R4" s="16">
        <f>SUM(M4,I4,H4,G4,F4)</f>
        <v>556</v>
      </c>
      <c r="S4" s="16">
        <f>SUM((J4*2),(K4*3),(L4*4))</f>
        <v>125</v>
      </c>
      <c r="T4" s="16" t="str">
        <f>IFERROR(VLOOKUP(A4,Games!$I$2:$I$246,1,FALSE)," ")</f>
        <v xml:space="preserve"> </v>
      </c>
    </row>
    <row r="5" spans="1:24" x14ac:dyDescent="0.25">
      <c r="A5" s="9" t="s">
        <v>16</v>
      </c>
      <c r="B5" s="10">
        <v>25</v>
      </c>
      <c r="C5" s="10">
        <v>73</v>
      </c>
      <c r="D5" s="10">
        <v>52</v>
      </c>
      <c r="E5" s="10">
        <v>34</v>
      </c>
      <c r="F5" s="10">
        <v>226</v>
      </c>
      <c r="G5" s="10">
        <v>15</v>
      </c>
      <c r="H5" s="10">
        <v>13</v>
      </c>
      <c r="I5" s="10">
        <v>31</v>
      </c>
      <c r="J5" s="10">
        <v>51</v>
      </c>
      <c r="K5" s="10">
        <v>3</v>
      </c>
      <c r="L5" s="10">
        <v>0</v>
      </c>
      <c r="M5" s="10">
        <v>336</v>
      </c>
      <c r="N5" s="17">
        <f>VLOOKUP(A5,Games!$A$2:$D$527,3,FALSE)</f>
        <v>0</v>
      </c>
      <c r="O5" s="17">
        <f>VLOOKUP(A5,Games!$A$2:$D$527,4,FALSE)</f>
        <v>25</v>
      </c>
      <c r="P5" s="11">
        <f t="shared" ref="P5:P10" si="0">(R5-S5)/B5</f>
        <v>20.399999999999999</v>
      </c>
      <c r="Q5" s="16"/>
      <c r="R5" s="16">
        <f t="shared" ref="R5:R10" si="1">SUM(M5,I5,H5,G5,F5)</f>
        <v>621</v>
      </c>
      <c r="S5" s="16">
        <f t="shared" ref="S5:S10" si="2">SUM((J5*2),(K5*3),(L5*4))</f>
        <v>111</v>
      </c>
      <c r="T5" s="16" t="str">
        <f>IFERROR(VLOOKUP(A5,Games!$I$2:$I$246,1,FALSE)," ")</f>
        <v xml:space="preserve"> </v>
      </c>
    </row>
    <row r="6" spans="1:24" x14ac:dyDescent="0.25">
      <c r="A6" s="9" t="s">
        <v>425</v>
      </c>
      <c r="B6" s="10">
        <v>1</v>
      </c>
      <c r="C6" s="10">
        <v>6</v>
      </c>
      <c r="D6" s="10">
        <v>0</v>
      </c>
      <c r="E6" s="10">
        <v>0</v>
      </c>
      <c r="F6" s="10">
        <v>12</v>
      </c>
      <c r="G6" s="10">
        <v>1</v>
      </c>
      <c r="H6" s="10">
        <v>1</v>
      </c>
      <c r="I6" s="10">
        <v>1</v>
      </c>
      <c r="J6" s="10">
        <v>2</v>
      </c>
      <c r="K6" s="10">
        <v>0</v>
      </c>
      <c r="L6" s="10">
        <v>0</v>
      </c>
      <c r="M6" s="10">
        <v>12</v>
      </c>
      <c r="N6" s="17">
        <f>VLOOKUP(A6,Games!$A$2:$D$527,3,FALSE)</f>
        <v>0</v>
      </c>
      <c r="O6" s="17">
        <f>VLOOKUP(A6,Games!$A$2:$D$527,4,FALSE)</f>
        <v>1</v>
      </c>
      <c r="P6" s="11">
        <f t="shared" si="0"/>
        <v>23</v>
      </c>
      <c r="Q6" s="16"/>
      <c r="R6" s="16">
        <f t="shared" si="1"/>
        <v>27</v>
      </c>
      <c r="S6" s="16">
        <f t="shared" si="2"/>
        <v>4</v>
      </c>
      <c r="T6" s="16" t="str">
        <f>IFERROR(VLOOKUP(A6,Games!$I$2:$I$246,1,FALSE)," ")</f>
        <v xml:space="preserve"> </v>
      </c>
    </row>
    <row r="7" spans="1:24" x14ac:dyDescent="0.25">
      <c r="A7" s="9" t="s">
        <v>233</v>
      </c>
      <c r="B7" s="10">
        <v>1</v>
      </c>
      <c r="C7" s="10">
        <v>1</v>
      </c>
      <c r="D7" s="10">
        <v>2</v>
      </c>
      <c r="E7" s="10">
        <v>0</v>
      </c>
      <c r="F7" s="10">
        <v>4</v>
      </c>
      <c r="G7" s="10">
        <v>2</v>
      </c>
      <c r="H7" s="10">
        <v>0</v>
      </c>
      <c r="I7" s="10">
        <v>0</v>
      </c>
      <c r="J7" s="10">
        <v>2</v>
      </c>
      <c r="K7" s="10">
        <v>0</v>
      </c>
      <c r="L7" s="10">
        <v>0</v>
      </c>
      <c r="M7" s="10">
        <v>8</v>
      </c>
      <c r="N7" s="17">
        <f>VLOOKUP(A7,Games!$A$2:$D$527,3,FALSE)</f>
        <v>0</v>
      </c>
      <c r="O7" s="17">
        <f>VLOOKUP(A7,Games!$A$2:$D$527,4,FALSE)</f>
        <v>1</v>
      </c>
      <c r="P7" s="11">
        <f t="shared" si="0"/>
        <v>10</v>
      </c>
      <c r="Q7" s="16"/>
      <c r="R7" s="16">
        <f t="shared" si="1"/>
        <v>14</v>
      </c>
      <c r="S7" s="16">
        <f t="shared" si="2"/>
        <v>4</v>
      </c>
      <c r="T7" s="16" t="str">
        <f>IFERROR(VLOOKUP(A7,Games!$I$2:$I$246,1,FALSE)," ")</f>
        <v>Lachlan Kendrick</v>
      </c>
    </row>
    <row r="8" spans="1:24" x14ac:dyDescent="0.25">
      <c r="A8" s="9" t="s">
        <v>97</v>
      </c>
      <c r="B8" s="10">
        <v>31</v>
      </c>
      <c r="C8" s="10">
        <v>33</v>
      </c>
      <c r="D8" s="10">
        <v>18</v>
      </c>
      <c r="E8" s="10">
        <v>28</v>
      </c>
      <c r="F8" s="10">
        <v>95</v>
      </c>
      <c r="G8" s="10">
        <v>73</v>
      </c>
      <c r="H8" s="10">
        <v>27</v>
      </c>
      <c r="I8" s="10">
        <v>10</v>
      </c>
      <c r="J8" s="10">
        <v>43</v>
      </c>
      <c r="K8" s="10">
        <v>0</v>
      </c>
      <c r="L8" s="10">
        <v>0</v>
      </c>
      <c r="M8" s="10">
        <v>148</v>
      </c>
      <c r="N8" s="17">
        <f>VLOOKUP(A8,Games!$A$2:$D$527,3,FALSE)</f>
        <v>0</v>
      </c>
      <c r="O8" s="17">
        <f>VLOOKUP(A8,Games!$A$2:$D$527,4,FALSE)</f>
        <v>31</v>
      </c>
      <c r="P8" s="11">
        <f t="shared" si="0"/>
        <v>8.612903225806452</v>
      </c>
      <c r="Q8" s="16"/>
      <c r="R8" s="16">
        <f t="shared" si="1"/>
        <v>353</v>
      </c>
      <c r="S8" s="16">
        <f t="shared" si="2"/>
        <v>86</v>
      </c>
      <c r="T8" s="16" t="str">
        <f>IFERROR(VLOOKUP(A8,Games!$I$2:$I$246,1,FALSE)," ")</f>
        <v xml:space="preserve"> </v>
      </c>
    </row>
    <row r="9" spans="1:24" x14ac:dyDescent="0.25">
      <c r="A9" s="9" t="s">
        <v>17</v>
      </c>
      <c r="B9" s="10">
        <v>26</v>
      </c>
      <c r="C9" s="10">
        <v>10</v>
      </c>
      <c r="D9" s="10">
        <v>85</v>
      </c>
      <c r="E9" s="10">
        <v>10</v>
      </c>
      <c r="F9" s="10">
        <v>91</v>
      </c>
      <c r="G9" s="10">
        <v>31</v>
      </c>
      <c r="H9" s="10">
        <v>11</v>
      </c>
      <c r="I9" s="10">
        <v>0</v>
      </c>
      <c r="J9" s="10">
        <v>14</v>
      </c>
      <c r="K9" s="10">
        <v>1</v>
      </c>
      <c r="L9" s="10">
        <v>0</v>
      </c>
      <c r="M9" s="10">
        <v>285</v>
      </c>
      <c r="N9" s="17">
        <f>VLOOKUP(A9,Games!$A$2:$D$527,3,FALSE)</f>
        <v>0</v>
      </c>
      <c r="O9" s="17">
        <f>VLOOKUP(A9,Games!$A$2:$D$527,4,FALSE)</f>
        <v>26</v>
      </c>
      <c r="P9" s="11">
        <f t="shared" si="0"/>
        <v>14.884615384615385</v>
      </c>
      <c r="Q9" s="16"/>
      <c r="R9" s="16">
        <f t="shared" si="1"/>
        <v>418</v>
      </c>
      <c r="S9" s="16">
        <f t="shared" si="2"/>
        <v>31</v>
      </c>
      <c r="T9" s="16" t="str">
        <f>IFERROR(VLOOKUP(A9,Games!$I$2:$I$246,1,FALSE)," ")</f>
        <v xml:space="preserve"> </v>
      </c>
    </row>
    <row r="10" spans="1:24" x14ac:dyDescent="0.25">
      <c r="A10" s="9" t="s">
        <v>404</v>
      </c>
      <c r="B10" s="10">
        <v>4</v>
      </c>
      <c r="C10" s="10">
        <v>17</v>
      </c>
      <c r="D10" s="10">
        <v>0</v>
      </c>
      <c r="E10" s="10">
        <v>4</v>
      </c>
      <c r="F10" s="10">
        <v>21</v>
      </c>
      <c r="G10" s="10">
        <v>3</v>
      </c>
      <c r="H10" s="10">
        <v>2</v>
      </c>
      <c r="I10" s="10">
        <v>2</v>
      </c>
      <c r="J10" s="10">
        <v>5</v>
      </c>
      <c r="K10" s="10">
        <v>0</v>
      </c>
      <c r="L10" s="10">
        <v>0</v>
      </c>
      <c r="M10" s="10">
        <v>38</v>
      </c>
      <c r="N10" s="17">
        <f>VLOOKUP(A10,Games!$A$2:$D$527,3,FALSE)</f>
        <v>0</v>
      </c>
      <c r="O10" s="17">
        <f>VLOOKUP(A10,Games!$A$2:$D$527,4,FALSE)</f>
        <v>4</v>
      </c>
      <c r="P10" s="11">
        <f t="shared" si="0"/>
        <v>14</v>
      </c>
      <c r="Q10" s="16"/>
      <c r="R10" s="16">
        <f t="shared" si="1"/>
        <v>66</v>
      </c>
      <c r="S10" s="16">
        <f t="shared" si="2"/>
        <v>10</v>
      </c>
      <c r="T10" s="16" t="str">
        <f>IFERROR(VLOOKUP(A10,Games!$I$2:$I$246,1,FALSE)," ")</f>
        <v xml:space="preserve"> </v>
      </c>
    </row>
    <row r="11" spans="1:24" x14ac:dyDescent="0.25">
      <c r="A11" s="9" t="s">
        <v>353</v>
      </c>
      <c r="B11" s="10">
        <v>21</v>
      </c>
      <c r="C11" s="10">
        <v>62</v>
      </c>
      <c r="D11" s="10">
        <v>13</v>
      </c>
      <c r="E11" s="10">
        <v>44</v>
      </c>
      <c r="F11" s="10">
        <v>63</v>
      </c>
      <c r="G11" s="10">
        <v>55</v>
      </c>
      <c r="H11" s="10">
        <v>26</v>
      </c>
      <c r="I11" s="10">
        <v>3</v>
      </c>
      <c r="J11" s="10">
        <v>30</v>
      </c>
      <c r="K11" s="10">
        <v>0</v>
      </c>
      <c r="L11" s="10">
        <v>0</v>
      </c>
      <c r="M11" s="10">
        <v>207</v>
      </c>
      <c r="N11" s="17">
        <f>VLOOKUP(A11,Games!$A$2:$D$527,3,FALSE)</f>
        <v>0</v>
      </c>
      <c r="O11" s="17">
        <f>VLOOKUP(A11,Games!$A$2:$D$527,4,FALSE)</f>
        <v>21</v>
      </c>
      <c r="P11" s="11">
        <f t="shared" ref="P11" si="3">(R11-S11)/B11</f>
        <v>14</v>
      </c>
      <c r="Q11" s="16"/>
      <c r="R11" s="16">
        <f t="shared" ref="R11" si="4">SUM(M11,I11,H11,G11,F11)</f>
        <v>354</v>
      </c>
      <c r="S11" s="16">
        <f t="shared" ref="S11" si="5">SUM((J11*2),(K11*3),(L11*4))</f>
        <v>60</v>
      </c>
      <c r="T11" s="16" t="str">
        <f>IFERROR(VLOOKUP(A11,Games!$I$2:$I$246,1,FALSE)," ")</f>
        <v xml:space="preserve"> </v>
      </c>
    </row>
    <row r="12" spans="1:24" x14ac:dyDescent="0.25">
      <c r="A12" s="9" t="s">
        <v>333</v>
      </c>
      <c r="B12" s="10">
        <v>21</v>
      </c>
      <c r="C12" s="10">
        <v>52</v>
      </c>
      <c r="D12" s="10">
        <v>15</v>
      </c>
      <c r="E12" s="10">
        <v>27</v>
      </c>
      <c r="F12" s="10">
        <v>125</v>
      </c>
      <c r="G12" s="10">
        <v>58</v>
      </c>
      <c r="H12" s="10">
        <v>14</v>
      </c>
      <c r="I12" s="10">
        <v>3</v>
      </c>
      <c r="J12" s="10">
        <v>26</v>
      </c>
      <c r="K12" s="10">
        <v>1</v>
      </c>
      <c r="L12" s="10">
        <v>0</v>
      </c>
      <c r="M12" s="10">
        <v>176</v>
      </c>
      <c r="N12" s="17">
        <f>VLOOKUP(A12,Games!$A$2:$D$527,3,FALSE)</f>
        <v>0</v>
      </c>
      <c r="O12" s="17">
        <f>VLOOKUP(A12,Games!$A$2:$D$527,4,FALSE)</f>
        <v>21</v>
      </c>
      <c r="P12" s="11">
        <f t="shared" ref="P12" si="6">(R12-S12)/B12</f>
        <v>15.285714285714286</v>
      </c>
      <c r="Q12" s="16"/>
      <c r="R12" s="16">
        <f t="shared" ref="R12" si="7">SUM(M12,I12,H12,G12,F12)</f>
        <v>376</v>
      </c>
      <c r="S12" s="16">
        <f t="shared" ref="S12" si="8">SUM((J12*2),(K12*3),(L12*4))</f>
        <v>55</v>
      </c>
      <c r="T12" s="16" t="str">
        <f>IFERROR(VLOOKUP(A12,Games!$I$2:$I$246,1,FALSE)," ")</f>
        <v xml:space="preserve"> </v>
      </c>
    </row>
    <row r="13" spans="1:24" x14ac:dyDescent="0.25">
      <c r="A13" s="9" t="s">
        <v>334</v>
      </c>
      <c r="B13" s="8">
        <v>7</v>
      </c>
      <c r="C13" s="8">
        <v>15</v>
      </c>
      <c r="D13" s="8">
        <v>0</v>
      </c>
      <c r="E13" s="8">
        <v>1</v>
      </c>
      <c r="F13" s="8">
        <v>39</v>
      </c>
      <c r="G13" s="8">
        <v>12</v>
      </c>
      <c r="H13" s="8">
        <v>6</v>
      </c>
      <c r="I13" s="8">
        <v>0</v>
      </c>
      <c r="J13" s="8">
        <v>12</v>
      </c>
      <c r="K13" s="8">
        <v>0</v>
      </c>
      <c r="L13" s="8">
        <v>0</v>
      </c>
      <c r="M13" s="8">
        <v>31</v>
      </c>
      <c r="N13" s="17">
        <f>VLOOKUP(A13,Games!$A$2:$D$527,3,FALSE)</f>
        <v>0</v>
      </c>
      <c r="O13" s="17">
        <f>VLOOKUP(A13,Games!$A$2:$D$527,4,FALSE)</f>
        <v>7</v>
      </c>
      <c r="P13" s="11">
        <f t="shared" ref="P13:P14" si="9">(R13-S13)/B13</f>
        <v>9.1428571428571423</v>
      </c>
      <c r="Q13" s="16"/>
      <c r="R13" s="16">
        <f t="shared" ref="R13:R14" si="10">SUM(M13,I13,H13,G13,F13)</f>
        <v>88</v>
      </c>
      <c r="S13" s="16">
        <f t="shared" ref="S13:S14" si="11">SUM((J13*2),(K13*3),(L13*4))</f>
        <v>24</v>
      </c>
      <c r="T13" s="16" t="str">
        <f>IFERROR(VLOOKUP(A13,Games!$I$2:$I$246,1,FALSE)," ")</f>
        <v xml:space="preserve"> </v>
      </c>
      <c r="U13" s="16"/>
      <c r="V13" s="16"/>
      <c r="W13" s="16"/>
      <c r="X13" s="16"/>
    </row>
    <row r="14" spans="1:24" x14ac:dyDescent="0.25">
      <c r="A14" s="9" t="s">
        <v>354</v>
      </c>
      <c r="B14" s="17">
        <v>20</v>
      </c>
      <c r="C14" s="17">
        <v>40</v>
      </c>
      <c r="D14" s="17">
        <v>1</v>
      </c>
      <c r="E14" s="17">
        <v>14</v>
      </c>
      <c r="F14" s="17">
        <v>59</v>
      </c>
      <c r="G14" s="17">
        <v>42</v>
      </c>
      <c r="H14" s="17">
        <v>21</v>
      </c>
      <c r="I14" s="17">
        <v>0</v>
      </c>
      <c r="J14" s="17">
        <v>11</v>
      </c>
      <c r="K14" s="17">
        <v>0</v>
      </c>
      <c r="L14" s="17">
        <v>0</v>
      </c>
      <c r="M14" s="17">
        <v>97</v>
      </c>
      <c r="N14" s="17">
        <f>VLOOKUP(A14,Games!$A$2:$D$527,3,FALSE)</f>
        <v>0</v>
      </c>
      <c r="O14" s="17">
        <f>VLOOKUP(A14,Games!$A$2:$D$527,4,FALSE)</f>
        <v>20</v>
      </c>
      <c r="P14" s="11">
        <f t="shared" si="9"/>
        <v>9.85</v>
      </c>
      <c r="Q14" s="16"/>
      <c r="R14" s="16">
        <f t="shared" si="10"/>
        <v>219</v>
      </c>
      <c r="S14" s="16">
        <f t="shared" si="11"/>
        <v>22</v>
      </c>
      <c r="T14" s="16" t="str">
        <f>IFERROR(VLOOKUP(A14,Games!$I$2:$I$246,1,FALSE)," ")</f>
        <v xml:space="preserve"> </v>
      </c>
      <c r="U14" s="16"/>
      <c r="V14" s="16"/>
      <c r="W14" s="16"/>
      <c r="X14" s="16"/>
    </row>
    <row r="15" spans="1:24" s="16" customFormat="1" x14ac:dyDescent="0.25">
      <c r="A15" s="9" t="s">
        <v>355</v>
      </c>
      <c r="B15" s="17">
        <v>1</v>
      </c>
      <c r="C15" s="17">
        <v>1</v>
      </c>
      <c r="D15" s="17">
        <v>0</v>
      </c>
      <c r="E15" s="17">
        <v>0</v>
      </c>
      <c r="F15" s="17">
        <v>4</v>
      </c>
      <c r="G15" s="17">
        <v>3</v>
      </c>
      <c r="H15" s="17">
        <v>1</v>
      </c>
      <c r="I15" s="17">
        <v>0</v>
      </c>
      <c r="J15" s="17">
        <v>1</v>
      </c>
      <c r="K15" s="17">
        <v>0</v>
      </c>
      <c r="L15" s="17">
        <v>0</v>
      </c>
      <c r="M15" s="17">
        <v>2</v>
      </c>
      <c r="N15" s="17">
        <f>VLOOKUP(A15,Games!$A$2:$D$527,3,FALSE)</f>
        <v>0</v>
      </c>
      <c r="O15" s="17">
        <f>VLOOKUP(A15,Games!$A$2:$D$527,4,FALSE)</f>
        <v>1</v>
      </c>
      <c r="P15" s="11">
        <f t="shared" ref="P15" si="12">(R15-S15)/B15</f>
        <v>8</v>
      </c>
      <c r="R15" s="16">
        <f t="shared" ref="R15" si="13">SUM(M15,I15,H15,G15,F15)</f>
        <v>10</v>
      </c>
      <c r="S15" s="16">
        <f t="shared" ref="S15" si="14">SUM((J15*2),(K15*3),(L15*4))</f>
        <v>2</v>
      </c>
      <c r="T15" s="16" t="str">
        <f>IFERROR(VLOOKUP(A15,Games!$I$2:$I$246,1,FALSE)," ")</f>
        <v xml:space="preserve"> </v>
      </c>
    </row>
    <row r="16" spans="1:24" s="16" customFormat="1" x14ac:dyDescent="0.25">
      <c r="A16" s="9" t="s">
        <v>356</v>
      </c>
      <c r="B16" s="17">
        <v>1</v>
      </c>
      <c r="C16" s="17">
        <v>1</v>
      </c>
      <c r="D16" s="17">
        <v>1</v>
      </c>
      <c r="E16" s="17">
        <v>0</v>
      </c>
      <c r="F16" s="17">
        <v>3</v>
      </c>
      <c r="G16" s="17">
        <v>1</v>
      </c>
      <c r="H16" s="17">
        <v>2</v>
      </c>
      <c r="I16" s="17">
        <v>0</v>
      </c>
      <c r="J16" s="17">
        <v>1</v>
      </c>
      <c r="K16" s="17">
        <v>0</v>
      </c>
      <c r="L16" s="17">
        <v>0</v>
      </c>
      <c r="M16" s="17">
        <v>5</v>
      </c>
      <c r="N16" s="17">
        <f>VLOOKUP(A16,Games!$A$2:$D$527,3,FALSE)</f>
        <v>0</v>
      </c>
      <c r="O16" s="17">
        <f>VLOOKUP(A16,Games!$A$2:$D$527,4,FALSE)</f>
        <v>1</v>
      </c>
      <c r="P16" s="11">
        <f t="shared" ref="P16:P17" si="15">(R16-S16)/B16</f>
        <v>9</v>
      </c>
      <c r="R16" s="16">
        <f t="shared" ref="R16:R17" si="16">SUM(M16,I16,H16,G16,F16)</f>
        <v>11</v>
      </c>
      <c r="S16" s="16">
        <f t="shared" ref="S16:S17" si="17">SUM((J16*2),(K16*3),(L16*4))</f>
        <v>2</v>
      </c>
      <c r="T16" s="16" t="str">
        <f>IFERROR(VLOOKUP(A16,Games!$I$2:$I$246,1,FALSE)," ")</f>
        <v xml:space="preserve"> </v>
      </c>
    </row>
    <row r="17" spans="1:20" s="16" customFormat="1" x14ac:dyDescent="0.25">
      <c r="A17" s="9" t="s">
        <v>357</v>
      </c>
      <c r="B17" s="17">
        <v>10</v>
      </c>
      <c r="C17" s="17">
        <v>34</v>
      </c>
      <c r="D17" s="17">
        <v>0</v>
      </c>
      <c r="E17" s="17">
        <v>7</v>
      </c>
      <c r="F17" s="17">
        <v>45</v>
      </c>
      <c r="G17" s="17">
        <v>16</v>
      </c>
      <c r="H17" s="17">
        <v>9</v>
      </c>
      <c r="I17" s="17">
        <v>2</v>
      </c>
      <c r="J17" s="17">
        <v>15</v>
      </c>
      <c r="K17" s="17">
        <v>0</v>
      </c>
      <c r="L17" s="17">
        <v>0</v>
      </c>
      <c r="M17" s="17">
        <v>75</v>
      </c>
      <c r="N17" s="17">
        <f>VLOOKUP(A17,Games!$A$2:$D$527,3,FALSE)</f>
        <v>0</v>
      </c>
      <c r="O17" s="17">
        <f>VLOOKUP(A17,Games!$A$2:$D$527,4,FALSE)</f>
        <v>10</v>
      </c>
      <c r="P17" s="11">
        <f t="shared" si="15"/>
        <v>11.7</v>
      </c>
      <c r="R17" s="16">
        <f t="shared" si="16"/>
        <v>147</v>
      </c>
      <c r="S17" s="16">
        <f t="shared" si="17"/>
        <v>30</v>
      </c>
      <c r="T17" s="16" t="str">
        <f>IFERROR(VLOOKUP(A17,Games!$I$2:$I$246,1,FALSE)," ")</f>
        <v xml:space="preserve"> </v>
      </c>
    </row>
    <row r="18" spans="1:20" s="16" customFormat="1" x14ac:dyDescent="0.25">
      <c r="A18" s="9" t="s">
        <v>380</v>
      </c>
      <c r="B18" s="17">
        <v>2</v>
      </c>
      <c r="C18" s="17">
        <v>7</v>
      </c>
      <c r="D18" s="17">
        <v>3</v>
      </c>
      <c r="E18" s="17">
        <v>4</v>
      </c>
      <c r="F18" s="17">
        <v>7</v>
      </c>
      <c r="G18" s="17">
        <v>0</v>
      </c>
      <c r="H18" s="17">
        <v>2</v>
      </c>
      <c r="I18" s="17">
        <v>0</v>
      </c>
      <c r="J18" s="17">
        <v>6</v>
      </c>
      <c r="K18" s="17">
        <v>0</v>
      </c>
      <c r="L18" s="17">
        <v>0</v>
      </c>
      <c r="M18" s="17">
        <v>27</v>
      </c>
      <c r="N18" s="17">
        <f>VLOOKUP(A18,Games!$A$2:$D$527,3,FALSE)</f>
        <v>0</v>
      </c>
      <c r="O18" s="17">
        <f>VLOOKUP(A18,Games!$A$2:$D$527,4,FALSE)</f>
        <v>2</v>
      </c>
      <c r="P18" s="11">
        <f t="shared" ref="P18" si="18">(R18-S18)/B18</f>
        <v>12</v>
      </c>
      <c r="R18" s="16">
        <f t="shared" ref="R18" si="19">SUM(M18,I18,H18,G18,F18)</f>
        <v>36</v>
      </c>
      <c r="S18" s="16">
        <f t="shared" ref="S18" si="20">SUM((J18*2),(K18*3),(L18*4))</f>
        <v>12</v>
      </c>
      <c r="T18" s="16" t="str">
        <f>IFERROR(VLOOKUP(A18,Games!$I$2:$I$246,1,FALSE)," ")</f>
        <v xml:space="preserve"> </v>
      </c>
    </row>
    <row r="19" spans="1:20" s="16" customFormat="1" x14ac:dyDescent="0.25">
      <c r="A19" s="9" t="s">
        <v>221</v>
      </c>
      <c r="B19" s="17">
        <v>1</v>
      </c>
      <c r="C19" s="17">
        <v>3</v>
      </c>
      <c r="D19" s="17">
        <v>0</v>
      </c>
      <c r="E19" s="17">
        <v>1</v>
      </c>
      <c r="F19" s="17">
        <v>7</v>
      </c>
      <c r="G19" s="17">
        <v>0</v>
      </c>
      <c r="H19" s="17">
        <v>0</v>
      </c>
      <c r="I19" s="17">
        <v>2</v>
      </c>
      <c r="J19" s="17">
        <v>2</v>
      </c>
      <c r="K19" s="17">
        <v>0</v>
      </c>
      <c r="L19" s="17">
        <v>0</v>
      </c>
      <c r="M19" s="17">
        <v>7</v>
      </c>
      <c r="N19" s="17">
        <f>VLOOKUP(A19,Games!$A$2:$D$527,3,FALSE)</f>
        <v>0</v>
      </c>
      <c r="O19" s="17">
        <f>VLOOKUP(A19,Games!$A$2:$D$527,4,FALSE)</f>
        <v>1</v>
      </c>
      <c r="P19" s="11">
        <f t="shared" ref="P19:P20" si="21">(R19-S19)/B19</f>
        <v>12</v>
      </c>
      <c r="R19" s="16">
        <f t="shared" ref="R19:R20" si="22">SUM(M19,I19,H19,G19,F19)</f>
        <v>16</v>
      </c>
      <c r="S19" s="16">
        <f t="shared" ref="S19:S20" si="23">SUM((J19*2),(K19*3),(L19*4))</f>
        <v>4</v>
      </c>
      <c r="T19" s="16" t="str">
        <f>IFERROR(VLOOKUP(A19,Games!$I$2:$I$246,1,FALSE)," ")</f>
        <v>Brady Priddle</v>
      </c>
    </row>
    <row r="20" spans="1:20" s="16" customFormat="1" x14ac:dyDescent="0.25">
      <c r="A20" s="9" t="s">
        <v>399</v>
      </c>
      <c r="B20" s="17">
        <v>1</v>
      </c>
      <c r="C20" s="17">
        <v>1</v>
      </c>
      <c r="D20" s="17">
        <v>0</v>
      </c>
      <c r="E20" s="17">
        <v>3</v>
      </c>
      <c r="F20" s="17">
        <v>3</v>
      </c>
      <c r="G20" s="17">
        <v>0</v>
      </c>
      <c r="H20" s="17">
        <v>1</v>
      </c>
      <c r="I20" s="17">
        <v>0</v>
      </c>
      <c r="J20" s="17">
        <v>3</v>
      </c>
      <c r="K20" s="17">
        <v>0</v>
      </c>
      <c r="L20" s="17">
        <v>0</v>
      </c>
      <c r="M20" s="17">
        <v>5</v>
      </c>
      <c r="N20" s="17">
        <f>VLOOKUP(A20,Games!$A$2:$D$527,3,FALSE)</f>
        <v>0</v>
      </c>
      <c r="O20" s="17">
        <f>VLOOKUP(A20,Games!$A$2:$D$527,4,FALSE)</f>
        <v>1</v>
      </c>
      <c r="P20" s="11">
        <f t="shared" si="21"/>
        <v>3</v>
      </c>
      <c r="R20" s="16">
        <f t="shared" si="22"/>
        <v>9</v>
      </c>
      <c r="S20" s="16">
        <f t="shared" si="23"/>
        <v>6</v>
      </c>
      <c r="T20" s="16" t="str">
        <f>IFERROR(VLOOKUP(A20,Games!$I$2:$I$246,1,FALSE)," ")</f>
        <v xml:space="preserve"> </v>
      </c>
    </row>
    <row r="21" spans="1:20" s="16" customFormat="1" x14ac:dyDescent="0.25">
      <c r="A21" s="9" t="s">
        <v>406</v>
      </c>
      <c r="B21" s="17">
        <v>1</v>
      </c>
      <c r="C21" s="17">
        <v>1</v>
      </c>
      <c r="D21" s="17">
        <v>0</v>
      </c>
      <c r="E21" s="17">
        <v>2</v>
      </c>
      <c r="F21" s="17">
        <v>4</v>
      </c>
      <c r="G21" s="17">
        <v>2</v>
      </c>
      <c r="H21" s="17">
        <v>1</v>
      </c>
      <c r="I21" s="17">
        <v>0</v>
      </c>
      <c r="J21" s="17">
        <v>0</v>
      </c>
      <c r="K21" s="17">
        <v>0</v>
      </c>
      <c r="L21" s="17">
        <v>0</v>
      </c>
      <c r="M21" s="17">
        <v>4</v>
      </c>
      <c r="N21" s="17">
        <f>VLOOKUP(A21,Games!$A$2:$D$527,3,FALSE)</f>
        <v>0</v>
      </c>
      <c r="O21" s="17">
        <f>VLOOKUP(A21,Games!$A$2:$D$527,4,FALSE)</f>
        <v>1</v>
      </c>
      <c r="P21" s="11">
        <f t="shared" ref="P21" si="24">(R21-S21)/B21</f>
        <v>11</v>
      </c>
      <c r="R21" s="16">
        <f t="shared" ref="R21" si="25">SUM(M21,I21,H21,G21,F21)</f>
        <v>11</v>
      </c>
      <c r="S21" s="16">
        <f t="shared" ref="S21" si="26">SUM((J21*2),(K21*3),(L21*4))</f>
        <v>0</v>
      </c>
      <c r="T21" s="16" t="str">
        <f>IFERROR(VLOOKUP(A21,Games!$I$2:$I$246,1,FALSE)," ")</f>
        <v xml:space="preserve"> </v>
      </c>
    </row>
    <row r="22" spans="1:20" s="16" customFormat="1" x14ac:dyDescent="0.25">
      <c r="A22" s="9" t="s">
        <v>407</v>
      </c>
      <c r="B22" s="17">
        <v>1</v>
      </c>
      <c r="C22" s="17">
        <v>2</v>
      </c>
      <c r="D22" s="17">
        <v>0</v>
      </c>
      <c r="E22" s="17">
        <v>0</v>
      </c>
      <c r="F22" s="17">
        <v>3</v>
      </c>
      <c r="G22" s="17">
        <v>1</v>
      </c>
      <c r="H22" s="17">
        <v>0</v>
      </c>
      <c r="I22" s="17">
        <v>0</v>
      </c>
      <c r="J22" s="17">
        <v>1</v>
      </c>
      <c r="K22" s="17">
        <v>0</v>
      </c>
      <c r="L22" s="17">
        <v>0</v>
      </c>
      <c r="M22" s="17">
        <v>4</v>
      </c>
      <c r="N22" s="17">
        <f>VLOOKUP(A22,Games!$A$2:$D$527,3,FALSE)</f>
        <v>0</v>
      </c>
      <c r="O22" s="17">
        <f>VLOOKUP(A22,Games!$A$2:$D$527,4,FALSE)</f>
        <v>1</v>
      </c>
      <c r="P22" s="11">
        <f t="shared" ref="P22" si="27">(R22-S22)/B22</f>
        <v>6</v>
      </c>
      <c r="R22" s="16">
        <f t="shared" ref="R22" si="28">SUM(M22,I22,H22,G22,F22)</f>
        <v>8</v>
      </c>
      <c r="S22" s="16">
        <f t="shared" ref="S22" si="29">SUM((J22*2),(K22*3),(L22*4))</f>
        <v>2</v>
      </c>
      <c r="T22" s="16" t="str">
        <f>IFERROR(VLOOKUP(A22,Games!$I$2:$I$246,1,FALSE)," ")</f>
        <v xml:space="preserve"> </v>
      </c>
    </row>
    <row r="23" spans="1:20" s="16" customFormat="1" x14ac:dyDescent="0.25">
      <c r="A23" s="9" t="s">
        <v>326</v>
      </c>
      <c r="B23" s="17">
        <v>2</v>
      </c>
      <c r="C23" s="17">
        <v>4</v>
      </c>
      <c r="D23" s="17">
        <v>2</v>
      </c>
      <c r="E23" s="17">
        <v>3</v>
      </c>
      <c r="F23" s="17">
        <v>5</v>
      </c>
      <c r="G23" s="17">
        <v>4</v>
      </c>
      <c r="H23" s="17">
        <v>4</v>
      </c>
      <c r="I23" s="17">
        <v>0</v>
      </c>
      <c r="J23" s="17">
        <v>1</v>
      </c>
      <c r="K23" s="17">
        <v>0</v>
      </c>
      <c r="L23" s="17">
        <v>0</v>
      </c>
      <c r="M23" s="17">
        <v>17</v>
      </c>
      <c r="N23" s="17">
        <f>VLOOKUP(A23,Games!$A$2:$D$527,3,FALSE)</f>
        <v>0</v>
      </c>
      <c r="O23" s="17">
        <f>VLOOKUP(A23,Games!$A$2:$D$527,4,FALSE)</f>
        <v>2</v>
      </c>
      <c r="P23" s="11">
        <f t="shared" ref="P23:P24" si="30">(R23-S23)/B23</f>
        <v>14</v>
      </c>
      <c r="R23" s="16">
        <f t="shared" ref="R23:R24" si="31">SUM(M23,I23,H23,G23,F23)</f>
        <v>30</v>
      </c>
      <c r="S23" s="16">
        <f t="shared" ref="S23:S24" si="32">SUM((J23*2),(K23*3),(L23*4))</f>
        <v>2</v>
      </c>
      <c r="T23" s="16" t="str">
        <f>IFERROR(VLOOKUP(A23,Games!$I$2:$I$246,1,FALSE)," ")</f>
        <v>Liam Crossman</v>
      </c>
    </row>
    <row r="24" spans="1:20" s="16" customFormat="1" x14ac:dyDescent="0.25">
      <c r="A24" s="9" t="s">
        <v>426</v>
      </c>
      <c r="B24" s="17">
        <v>1</v>
      </c>
      <c r="C24" s="17">
        <v>7</v>
      </c>
      <c r="D24" s="17">
        <v>0</v>
      </c>
      <c r="E24" s="17">
        <v>1</v>
      </c>
      <c r="F24" s="17">
        <v>7</v>
      </c>
      <c r="G24" s="17">
        <v>1</v>
      </c>
      <c r="H24" s="17">
        <v>1</v>
      </c>
      <c r="I24" s="17">
        <v>0</v>
      </c>
      <c r="J24" s="17">
        <v>2</v>
      </c>
      <c r="K24" s="17">
        <v>0</v>
      </c>
      <c r="L24" s="17">
        <v>0</v>
      </c>
      <c r="M24" s="17">
        <v>15</v>
      </c>
      <c r="N24" s="17">
        <f>VLOOKUP(A24,Games!$A$2:$D$527,3,FALSE)</f>
        <v>0</v>
      </c>
      <c r="O24" s="17">
        <f>VLOOKUP(A24,Games!$A$2:$D$527,4,FALSE)</f>
        <v>1</v>
      </c>
      <c r="P24" s="11">
        <f t="shared" si="30"/>
        <v>20</v>
      </c>
      <c r="R24" s="16">
        <f t="shared" si="31"/>
        <v>24</v>
      </c>
      <c r="S24" s="16">
        <f t="shared" si="32"/>
        <v>4</v>
      </c>
      <c r="T24" s="16" t="str">
        <f>IFERROR(VLOOKUP(A24,Games!$I$2:$I$246,1,FALSE)," ")</f>
        <v xml:space="preserve"> </v>
      </c>
    </row>
    <row r="25" spans="1:20" s="16" customFormat="1" x14ac:dyDescent="0.2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6"/>
    </row>
    <row r="26" spans="1:20" x14ac:dyDescent="0.25">
      <c r="A26" s="38" t="s">
        <v>32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20" x14ac:dyDescent="0.25">
      <c r="A27" s="55" t="s">
        <v>15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20" x14ac:dyDescent="0.25">
      <c r="A28" s="8" t="s">
        <v>19</v>
      </c>
      <c r="B28" s="8" t="s">
        <v>20</v>
      </c>
      <c r="C28" s="8" t="s">
        <v>21</v>
      </c>
      <c r="D28" s="8" t="s">
        <v>22</v>
      </c>
      <c r="E28" s="8" t="s">
        <v>23</v>
      </c>
      <c r="F28" s="8" t="s">
        <v>24</v>
      </c>
      <c r="G28" s="8" t="s">
        <v>25</v>
      </c>
      <c r="H28" s="8" t="s">
        <v>26</v>
      </c>
      <c r="I28" s="8" t="s">
        <v>27</v>
      </c>
      <c r="J28" s="8" t="s">
        <v>28</v>
      </c>
      <c r="K28" s="8" t="s">
        <v>29</v>
      </c>
      <c r="L28" s="8" t="s">
        <v>30</v>
      </c>
      <c r="M28" s="8" t="s">
        <v>31</v>
      </c>
    </row>
    <row r="29" spans="1:20" x14ac:dyDescent="0.25">
      <c r="A29" s="9" t="str">
        <f t="shared" ref="A29:A43" si="33">IF(A4=""," ",A4)</f>
        <v>Ash Brettell</v>
      </c>
      <c r="B29" s="10"/>
      <c r="C29" s="11">
        <f t="shared" ref="C29:M29" si="34">IF(ISNUMBER($B4),C4/$B4," ")</f>
        <v>1.5925925925925926</v>
      </c>
      <c r="D29" s="11">
        <f t="shared" si="34"/>
        <v>0.59259259259259256</v>
      </c>
      <c r="E29" s="11">
        <f t="shared" si="34"/>
        <v>0.7407407407407407</v>
      </c>
      <c r="F29" s="11">
        <f t="shared" si="34"/>
        <v>7.2222222222222223</v>
      </c>
      <c r="G29" s="11">
        <f t="shared" si="34"/>
        <v>5.5555555555555554</v>
      </c>
      <c r="H29" s="11">
        <f t="shared" si="34"/>
        <v>2.074074074074074</v>
      </c>
      <c r="I29" s="11">
        <f t="shared" si="34"/>
        <v>3.7037037037037035E-2</v>
      </c>
      <c r="J29" s="11">
        <f t="shared" si="34"/>
        <v>1.962962962962963</v>
      </c>
      <c r="K29" s="11">
        <f t="shared" si="34"/>
        <v>0.18518518518518517</v>
      </c>
      <c r="L29" s="11">
        <f t="shared" si="34"/>
        <v>3.7037037037037035E-2</v>
      </c>
      <c r="M29" s="11">
        <f t="shared" si="34"/>
        <v>5.7037037037037033</v>
      </c>
    </row>
    <row r="30" spans="1:20" x14ac:dyDescent="0.25">
      <c r="A30" s="9" t="str">
        <f t="shared" si="33"/>
        <v>Ben Heaney</v>
      </c>
      <c r="B30" s="10"/>
      <c r="C30" s="11">
        <f t="shared" ref="C30:M30" si="35">IF(ISNUMBER($B5),C5/$B5," ")</f>
        <v>2.92</v>
      </c>
      <c r="D30" s="11">
        <f t="shared" si="35"/>
        <v>2.08</v>
      </c>
      <c r="E30" s="11">
        <f t="shared" si="35"/>
        <v>1.36</v>
      </c>
      <c r="F30" s="11">
        <f t="shared" si="35"/>
        <v>9.0399999999999991</v>
      </c>
      <c r="G30" s="11">
        <f t="shared" si="35"/>
        <v>0.6</v>
      </c>
      <c r="H30" s="11">
        <f t="shared" si="35"/>
        <v>0.52</v>
      </c>
      <c r="I30" s="11">
        <f t="shared" si="35"/>
        <v>1.24</v>
      </c>
      <c r="J30" s="11">
        <f t="shared" si="35"/>
        <v>2.04</v>
      </c>
      <c r="K30" s="11">
        <f t="shared" si="35"/>
        <v>0.12</v>
      </c>
      <c r="L30" s="11">
        <f t="shared" si="35"/>
        <v>0</v>
      </c>
      <c r="M30" s="11">
        <f t="shared" si="35"/>
        <v>13.44</v>
      </c>
    </row>
    <row r="31" spans="1:20" x14ac:dyDescent="0.25">
      <c r="A31" s="9" t="str">
        <f t="shared" si="33"/>
        <v>Bill Clisby</v>
      </c>
      <c r="B31" s="10"/>
      <c r="C31" s="11">
        <f t="shared" ref="C31:M31" si="36">IF(ISNUMBER($B6),C6/$B6," ")</f>
        <v>6</v>
      </c>
      <c r="D31" s="11">
        <f t="shared" si="36"/>
        <v>0</v>
      </c>
      <c r="E31" s="11">
        <f t="shared" si="36"/>
        <v>0</v>
      </c>
      <c r="F31" s="11">
        <f t="shared" si="36"/>
        <v>12</v>
      </c>
      <c r="G31" s="11">
        <f t="shared" si="36"/>
        <v>1</v>
      </c>
      <c r="H31" s="11">
        <f t="shared" si="36"/>
        <v>1</v>
      </c>
      <c r="I31" s="11">
        <f t="shared" si="36"/>
        <v>1</v>
      </c>
      <c r="J31" s="11">
        <f t="shared" si="36"/>
        <v>2</v>
      </c>
      <c r="K31" s="11">
        <f t="shared" si="36"/>
        <v>0</v>
      </c>
      <c r="L31" s="11">
        <f t="shared" si="36"/>
        <v>0</v>
      </c>
      <c r="M31" s="11">
        <f t="shared" si="36"/>
        <v>12</v>
      </c>
    </row>
    <row r="32" spans="1:20" x14ac:dyDescent="0.25">
      <c r="A32" s="9" t="str">
        <f t="shared" si="33"/>
        <v>Lachlan Kendrick</v>
      </c>
      <c r="B32" s="10"/>
      <c r="C32" s="11">
        <f t="shared" ref="C32:M32" si="37">IF(ISNUMBER($B7),C7/$B7," ")</f>
        <v>1</v>
      </c>
      <c r="D32" s="11">
        <f t="shared" si="37"/>
        <v>2</v>
      </c>
      <c r="E32" s="11">
        <f t="shared" si="37"/>
        <v>0</v>
      </c>
      <c r="F32" s="11">
        <f t="shared" si="37"/>
        <v>4</v>
      </c>
      <c r="G32" s="11">
        <f t="shared" si="37"/>
        <v>2</v>
      </c>
      <c r="H32" s="11">
        <f t="shared" si="37"/>
        <v>0</v>
      </c>
      <c r="I32" s="11">
        <f t="shared" si="37"/>
        <v>0</v>
      </c>
      <c r="J32" s="11">
        <f t="shared" si="37"/>
        <v>2</v>
      </c>
      <c r="K32" s="11">
        <f t="shared" si="37"/>
        <v>0</v>
      </c>
      <c r="L32" s="11">
        <f t="shared" si="37"/>
        <v>0</v>
      </c>
      <c r="M32" s="11">
        <f t="shared" si="37"/>
        <v>8</v>
      </c>
    </row>
    <row r="33" spans="1:13" x14ac:dyDescent="0.25">
      <c r="A33" s="9" t="str">
        <f t="shared" si="33"/>
        <v>Matthew Kalokerinos</v>
      </c>
      <c r="B33" s="10"/>
      <c r="C33" s="11">
        <f t="shared" ref="C33:M33" si="38">IF(ISNUMBER($B8),C8/$B8," ")</f>
        <v>1.064516129032258</v>
      </c>
      <c r="D33" s="11">
        <f t="shared" si="38"/>
        <v>0.58064516129032262</v>
      </c>
      <c r="E33" s="11">
        <f t="shared" si="38"/>
        <v>0.90322580645161288</v>
      </c>
      <c r="F33" s="11">
        <f t="shared" si="38"/>
        <v>3.064516129032258</v>
      </c>
      <c r="G33" s="11">
        <f t="shared" si="38"/>
        <v>2.3548387096774195</v>
      </c>
      <c r="H33" s="11">
        <f t="shared" si="38"/>
        <v>0.87096774193548387</v>
      </c>
      <c r="I33" s="11">
        <f t="shared" si="38"/>
        <v>0.32258064516129031</v>
      </c>
      <c r="J33" s="11">
        <f t="shared" si="38"/>
        <v>1.3870967741935485</v>
      </c>
      <c r="K33" s="11">
        <f t="shared" si="38"/>
        <v>0</v>
      </c>
      <c r="L33" s="11">
        <f t="shared" si="38"/>
        <v>0</v>
      </c>
      <c r="M33" s="11">
        <f t="shared" si="38"/>
        <v>4.774193548387097</v>
      </c>
    </row>
    <row r="34" spans="1:13" x14ac:dyDescent="0.25">
      <c r="A34" s="9" t="str">
        <f t="shared" si="33"/>
        <v>Pete Maddocks</v>
      </c>
      <c r="B34" s="10"/>
      <c r="C34" s="11">
        <f t="shared" ref="C34:M34" si="39">IF(ISNUMBER($B9),C9/$B9," ")</f>
        <v>0.38461538461538464</v>
      </c>
      <c r="D34" s="11">
        <f t="shared" si="39"/>
        <v>3.2692307692307692</v>
      </c>
      <c r="E34" s="11">
        <f t="shared" si="39"/>
        <v>0.38461538461538464</v>
      </c>
      <c r="F34" s="11">
        <f t="shared" si="39"/>
        <v>3.5</v>
      </c>
      <c r="G34" s="11">
        <f t="shared" si="39"/>
        <v>1.1923076923076923</v>
      </c>
      <c r="H34" s="11">
        <f t="shared" si="39"/>
        <v>0.42307692307692307</v>
      </c>
      <c r="I34" s="11">
        <f t="shared" si="39"/>
        <v>0</v>
      </c>
      <c r="J34" s="11">
        <f t="shared" si="39"/>
        <v>0.53846153846153844</v>
      </c>
      <c r="K34" s="11">
        <f t="shared" si="39"/>
        <v>3.8461538461538464E-2</v>
      </c>
      <c r="L34" s="11">
        <f t="shared" si="39"/>
        <v>0</v>
      </c>
      <c r="M34" s="11">
        <f t="shared" si="39"/>
        <v>10.961538461538462</v>
      </c>
    </row>
    <row r="35" spans="1:13" x14ac:dyDescent="0.25">
      <c r="A35" s="9" t="str">
        <f t="shared" si="33"/>
        <v>Seb White</v>
      </c>
      <c r="B35" s="10"/>
      <c r="C35" s="11">
        <f t="shared" ref="C35:M35" si="40">IF(ISNUMBER($B10),C10/$B10," ")</f>
        <v>4.25</v>
      </c>
      <c r="D35" s="11">
        <f t="shared" si="40"/>
        <v>0</v>
      </c>
      <c r="E35" s="11">
        <f t="shared" si="40"/>
        <v>1</v>
      </c>
      <c r="F35" s="11">
        <f t="shared" si="40"/>
        <v>5.25</v>
      </c>
      <c r="G35" s="11">
        <f t="shared" si="40"/>
        <v>0.75</v>
      </c>
      <c r="H35" s="11">
        <f t="shared" si="40"/>
        <v>0.5</v>
      </c>
      <c r="I35" s="11">
        <f t="shared" si="40"/>
        <v>0.5</v>
      </c>
      <c r="J35" s="11">
        <f t="shared" si="40"/>
        <v>1.25</v>
      </c>
      <c r="K35" s="11">
        <f t="shared" si="40"/>
        <v>0</v>
      </c>
      <c r="L35" s="11">
        <f t="shared" si="40"/>
        <v>0</v>
      </c>
      <c r="M35" s="11">
        <f t="shared" si="40"/>
        <v>9.5</v>
      </c>
    </row>
    <row r="36" spans="1:13" x14ac:dyDescent="0.25">
      <c r="A36" s="9" t="str">
        <f t="shared" si="33"/>
        <v>Tommy Nguyen</v>
      </c>
      <c r="B36" s="10"/>
      <c r="C36" s="11">
        <f t="shared" ref="C36:M36" si="41">IF(ISNUMBER($B11),C11/$B11," ")</f>
        <v>2.9523809523809526</v>
      </c>
      <c r="D36" s="11">
        <f t="shared" si="41"/>
        <v>0.61904761904761907</v>
      </c>
      <c r="E36" s="11">
        <f t="shared" si="41"/>
        <v>2.0952380952380953</v>
      </c>
      <c r="F36" s="11">
        <f t="shared" si="41"/>
        <v>3</v>
      </c>
      <c r="G36" s="11">
        <f t="shared" si="41"/>
        <v>2.6190476190476191</v>
      </c>
      <c r="H36" s="11">
        <f t="shared" si="41"/>
        <v>1.2380952380952381</v>
      </c>
      <c r="I36" s="11">
        <f t="shared" si="41"/>
        <v>0.14285714285714285</v>
      </c>
      <c r="J36" s="11">
        <f t="shared" si="41"/>
        <v>1.4285714285714286</v>
      </c>
      <c r="K36" s="11">
        <f t="shared" si="41"/>
        <v>0</v>
      </c>
      <c r="L36" s="11">
        <f t="shared" si="41"/>
        <v>0</v>
      </c>
      <c r="M36" s="11">
        <f t="shared" si="41"/>
        <v>9.8571428571428577</v>
      </c>
    </row>
    <row r="37" spans="1:13" x14ac:dyDescent="0.25">
      <c r="A37" s="9" t="str">
        <f t="shared" si="33"/>
        <v>Adam Kendrick</v>
      </c>
      <c r="B37" s="10"/>
      <c r="C37" s="11">
        <f t="shared" ref="C37:M37" si="42">IF(ISNUMBER($B12),C12/$B12," ")</f>
        <v>2.4761904761904763</v>
      </c>
      <c r="D37" s="11">
        <f t="shared" si="42"/>
        <v>0.7142857142857143</v>
      </c>
      <c r="E37" s="11">
        <f t="shared" si="42"/>
        <v>1.2857142857142858</v>
      </c>
      <c r="F37" s="11">
        <f t="shared" si="42"/>
        <v>5.9523809523809526</v>
      </c>
      <c r="G37" s="11">
        <f t="shared" si="42"/>
        <v>2.7619047619047619</v>
      </c>
      <c r="H37" s="11">
        <f t="shared" si="42"/>
        <v>0.66666666666666663</v>
      </c>
      <c r="I37" s="11">
        <f t="shared" si="42"/>
        <v>0.14285714285714285</v>
      </c>
      <c r="J37" s="11">
        <f t="shared" si="42"/>
        <v>1.2380952380952381</v>
      </c>
      <c r="K37" s="11">
        <f t="shared" si="42"/>
        <v>4.7619047619047616E-2</v>
      </c>
      <c r="L37" s="11">
        <f t="shared" si="42"/>
        <v>0</v>
      </c>
      <c r="M37" s="11">
        <f t="shared" si="42"/>
        <v>8.3809523809523814</v>
      </c>
    </row>
    <row r="38" spans="1:13" x14ac:dyDescent="0.25">
      <c r="A38" s="9" t="str">
        <f t="shared" si="33"/>
        <v>Zo Nunes</v>
      </c>
      <c r="B38" s="8"/>
      <c r="C38" s="11">
        <f t="shared" ref="C38:M38" si="43">IF(ISNUMBER($B13),C13/$B13," ")</f>
        <v>2.1428571428571428</v>
      </c>
      <c r="D38" s="11">
        <f t="shared" si="43"/>
        <v>0</v>
      </c>
      <c r="E38" s="11">
        <f t="shared" si="43"/>
        <v>0.14285714285714285</v>
      </c>
      <c r="F38" s="11">
        <f t="shared" si="43"/>
        <v>5.5714285714285712</v>
      </c>
      <c r="G38" s="11">
        <f t="shared" si="43"/>
        <v>1.7142857142857142</v>
      </c>
      <c r="H38" s="11">
        <f t="shared" si="43"/>
        <v>0.8571428571428571</v>
      </c>
      <c r="I38" s="11">
        <f t="shared" si="43"/>
        <v>0</v>
      </c>
      <c r="J38" s="11">
        <f t="shared" si="43"/>
        <v>1.7142857142857142</v>
      </c>
      <c r="K38" s="11">
        <f t="shared" si="43"/>
        <v>0</v>
      </c>
      <c r="L38" s="11">
        <f t="shared" si="43"/>
        <v>0</v>
      </c>
      <c r="M38" s="11">
        <f t="shared" si="43"/>
        <v>4.4285714285714288</v>
      </c>
    </row>
    <row r="39" spans="1:13" x14ac:dyDescent="0.25">
      <c r="A39" s="9" t="str">
        <f t="shared" si="33"/>
        <v>Jared Cox</v>
      </c>
      <c r="B39" s="17"/>
      <c r="C39" s="11">
        <f t="shared" ref="C39:M39" si="44">IF(ISNUMBER($B14),C14/$B14," ")</f>
        <v>2</v>
      </c>
      <c r="D39" s="11">
        <f t="shared" si="44"/>
        <v>0.05</v>
      </c>
      <c r="E39" s="11">
        <f t="shared" si="44"/>
        <v>0.7</v>
      </c>
      <c r="F39" s="11">
        <f t="shared" si="44"/>
        <v>2.95</v>
      </c>
      <c r="G39" s="11">
        <f t="shared" si="44"/>
        <v>2.1</v>
      </c>
      <c r="H39" s="11">
        <f t="shared" si="44"/>
        <v>1.05</v>
      </c>
      <c r="I39" s="11">
        <f t="shared" si="44"/>
        <v>0</v>
      </c>
      <c r="J39" s="11">
        <f t="shared" si="44"/>
        <v>0.55000000000000004</v>
      </c>
      <c r="K39" s="11">
        <f t="shared" si="44"/>
        <v>0</v>
      </c>
      <c r="L39" s="11">
        <f t="shared" si="44"/>
        <v>0</v>
      </c>
      <c r="M39" s="11">
        <f t="shared" si="44"/>
        <v>4.8499999999999996</v>
      </c>
    </row>
    <row r="40" spans="1:13" x14ac:dyDescent="0.25">
      <c r="A40" s="9" t="str">
        <f t="shared" si="33"/>
        <v>Ian Callaghan</v>
      </c>
      <c r="B40" s="17"/>
      <c r="C40" s="11">
        <f t="shared" ref="C40:M40" si="45">IF(ISNUMBER($B15),C15/$B15," ")</f>
        <v>1</v>
      </c>
      <c r="D40" s="11">
        <f t="shared" si="45"/>
        <v>0</v>
      </c>
      <c r="E40" s="11">
        <f t="shared" si="45"/>
        <v>0</v>
      </c>
      <c r="F40" s="11">
        <f t="shared" si="45"/>
        <v>4</v>
      </c>
      <c r="G40" s="11">
        <f t="shared" si="45"/>
        <v>3</v>
      </c>
      <c r="H40" s="11">
        <f t="shared" si="45"/>
        <v>1</v>
      </c>
      <c r="I40" s="11">
        <f t="shared" si="45"/>
        <v>0</v>
      </c>
      <c r="J40" s="11">
        <f t="shared" si="45"/>
        <v>1</v>
      </c>
      <c r="K40" s="11">
        <f t="shared" si="45"/>
        <v>0</v>
      </c>
      <c r="L40" s="11">
        <f t="shared" si="45"/>
        <v>0</v>
      </c>
      <c r="M40" s="11">
        <f t="shared" si="45"/>
        <v>2</v>
      </c>
    </row>
    <row r="41" spans="1:13" x14ac:dyDescent="0.25">
      <c r="A41" s="9" t="str">
        <f t="shared" si="33"/>
        <v>Jacob Leonard</v>
      </c>
      <c r="B41" s="17"/>
      <c r="C41" s="11">
        <f t="shared" ref="C41:M41" si="46">IF(ISNUMBER($B16),C16/$B16," ")</f>
        <v>1</v>
      </c>
      <c r="D41" s="11">
        <f t="shared" si="46"/>
        <v>1</v>
      </c>
      <c r="E41" s="11">
        <f t="shared" si="46"/>
        <v>0</v>
      </c>
      <c r="F41" s="11">
        <f t="shared" si="46"/>
        <v>3</v>
      </c>
      <c r="G41" s="11">
        <f t="shared" si="46"/>
        <v>1</v>
      </c>
      <c r="H41" s="11">
        <f t="shared" si="46"/>
        <v>2</v>
      </c>
      <c r="I41" s="11">
        <f t="shared" si="46"/>
        <v>0</v>
      </c>
      <c r="J41" s="11">
        <f t="shared" si="46"/>
        <v>1</v>
      </c>
      <c r="K41" s="11">
        <f t="shared" si="46"/>
        <v>0</v>
      </c>
      <c r="L41" s="11">
        <f t="shared" si="46"/>
        <v>0</v>
      </c>
      <c r="M41" s="11">
        <f t="shared" si="46"/>
        <v>5</v>
      </c>
    </row>
    <row r="42" spans="1:13" x14ac:dyDescent="0.25">
      <c r="A42" s="9" t="str">
        <f t="shared" si="33"/>
        <v>Oscar Pfohl</v>
      </c>
      <c r="B42" s="17"/>
      <c r="C42" s="11">
        <f t="shared" ref="C42:M42" si="47">IF(ISNUMBER($B17),C17/$B17," ")</f>
        <v>3.4</v>
      </c>
      <c r="D42" s="11">
        <f t="shared" si="47"/>
        <v>0</v>
      </c>
      <c r="E42" s="11">
        <f t="shared" si="47"/>
        <v>0.7</v>
      </c>
      <c r="F42" s="11">
        <f t="shared" si="47"/>
        <v>4.5</v>
      </c>
      <c r="G42" s="11">
        <f t="shared" si="47"/>
        <v>1.6</v>
      </c>
      <c r="H42" s="11">
        <f t="shared" si="47"/>
        <v>0.9</v>
      </c>
      <c r="I42" s="11">
        <f t="shared" si="47"/>
        <v>0.2</v>
      </c>
      <c r="J42" s="11">
        <f t="shared" si="47"/>
        <v>1.5</v>
      </c>
      <c r="K42" s="11">
        <f t="shared" si="47"/>
        <v>0</v>
      </c>
      <c r="L42" s="11">
        <f t="shared" si="47"/>
        <v>0</v>
      </c>
      <c r="M42" s="11">
        <f t="shared" si="47"/>
        <v>7.5</v>
      </c>
    </row>
    <row r="43" spans="1:13" x14ac:dyDescent="0.25">
      <c r="A43" s="9" t="str">
        <f t="shared" si="33"/>
        <v>Jake Leonard</v>
      </c>
      <c r="B43" s="17"/>
      <c r="C43" s="11">
        <f t="shared" ref="C43:M43" si="48">IF(ISNUMBER($B18),C18/$B18," ")</f>
        <v>3.5</v>
      </c>
      <c r="D43" s="11">
        <f t="shared" si="48"/>
        <v>1.5</v>
      </c>
      <c r="E43" s="11">
        <f t="shared" si="48"/>
        <v>2</v>
      </c>
      <c r="F43" s="11">
        <f t="shared" si="48"/>
        <v>3.5</v>
      </c>
      <c r="G43" s="11">
        <f t="shared" si="48"/>
        <v>0</v>
      </c>
      <c r="H43" s="11">
        <f t="shared" si="48"/>
        <v>1</v>
      </c>
      <c r="I43" s="11">
        <f t="shared" si="48"/>
        <v>0</v>
      </c>
      <c r="J43" s="11">
        <f t="shared" si="48"/>
        <v>3</v>
      </c>
      <c r="K43" s="11">
        <f t="shared" si="48"/>
        <v>0</v>
      </c>
      <c r="L43" s="11">
        <f t="shared" si="48"/>
        <v>0</v>
      </c>
      <c r="M43" s="11">
        <f t="shared" si="48"/>
        <v>13.5</v>
      </c>
    </row>
    <row r="44" spans="1:13" x14ac:dyDescent="0.25">
      <c r="A44" s="9" t="str">
        <f t="shared" ref="A44:A47" si="49">IF(A21=""," ",A21)</f>
        <v>Sebastian White</v>
      </c>
      <c r="B44" s="17"/>
      <c r="C44" s="11">
        <f t="shared" ref="C44:M45" si="50">IF(ISNUMBER($B21),C21/$B21," ")</f>
        <v>1</v>
      </c>
      <c r="D44" s="11">
        <f t="shared" si="50"/>
        <v>0</v>
      </c>
      <c r="E44" s="11">
        <f t="shared" si="50"/>
        <v>2</v>
      </c>
      <c r="F44" s="11">
        <f t="shared" si="50"/>
        <v>4</v>
      </c>
      <c r="G44" s="11">
        <f t="shared" si="50"/>
        <v>2</v>
      </c>
      <c r="H44" s="11">
        <f t="shared" si="50"/>
        <v>1</v>
      </c>
      <c r="I44" s="11">
        <f t="shared" si="50"/>
        <v>0</v>
      </c>
      <c r="J44" s="11">
        <f t="shared" si="50"/>
        <v>0</v>
      </c>
      <c r="K44" s="11">
        <f t="shared" si="50"/>
        <v>0</v>
      </c>
      <c r="L44" s="11">
        <f t="shared" si="50"/>
        <v>0</v>
      </c>
      <c r="M44" s="11">
        <f t="shared" si="50"/>
        <v>4</v>
      </c>
    </row>
    <row r="45" spans="1:13" x14ac:dyDescent="0.25">
      <c r="A45" s="9" t="str">
        <f t="shared" si="49"/>
        <v>Nicholas Dewey</v>
      </c>
      <c r="B45" s="17"/>
      <c r="C45" s="11">
        <f t="shared" si="50"/>
        <v>2</v>
      </c>
      <c r="D45" s="11">
        <f t="shared" si="50"/>
        <v>0</v>
      </c>
      <c r="E45" s="11">
        <f t="shared" si="50"/>
        <v>0</v>
      </c>
      <c r="F45" s="11">
        <f t="shared" si="50"/>
        <v>3</v>
      </c>
      <c r="G45" s="11">
        <f t="shared" si="50"/>
        <v>1</v>
      </c>
      <c r="H45" s="11">
        <f t="shared" si="50"/>
        <v>0</v>
      </c>
      <c r="I45" s="11">
        <f t="shared" si="50"/>
        <v>0</v>
      </c>
      <c r="J45" s="11">
        <f t="shared" si="50"/>
        <v>1</v>
      </c>
      <c r="K45" s="11">
        <f t="shared" si="50"/>
        <v>0</v>
      </c>
      <c r="L45" s="11">
        <f t="shared" si="50"/>
        <v>0</v>
      </c>
      <c r="M45" s="11">
        <f t="shared" si="50"/>
        <v>4</v>
      </c>
    </row>
    <row r="46" spans="1:13" x14ac:dyDescent="0.25">
      <c r="A46" s="9" t="str">
        <f t="shared" si="49"/>
        <v>Liam Crossman</v>
      </c>
      <c r="B46" s="17"/>
      <c r="C46" s="11">
        <f t="shared" ref="C46:M46" si="51">IF(ISNUMBER($B23),C23/$B23," ")</f>
        <v>2</v>
      </c>
      <c r="D46" s="11">
        <f t="shared" si="51"/>
        <v>1</v>
      </c>
      <c r="E46" s="11">
        <f t="shared" si="51"/>
        <v>1.5</v>
      </c>
      <c r="F46" s="11">
        <f t="shared" si="51"/>
        <v>2.5</v>
      </c>
      <c r="G46" s="11">
        <f t="shared" si="51"/>
        <v>2</v>
      </c>
      <c r="H46" s="11">
        <f t="shared" si="51"/>
        <v>2</v>
      </c>
      <c r="I46" s="11">
        <f t="shared" si="51"/>
        <v>0</v>
      </c>
      <c r="J46" s="11">
        <f t="shared" si="51"/>
        <v>0.5</v>
      </c>
      <c r="K46" s="11">
        <f t="shared" si="51"/>
        <v>0</v>
      </c>
      <c r="L46" s="11">
        <f t="shared" si="51"/>
        <v>0</v>
      </c>
      <c r="M46" s="11">
        <f t="shared" si="51"/>
        <v>8.5</v>
      </c>
    </row>
    <row r="47" spans="1:13" x14ac:dyDescent="0.25">
      <c r="A47" s="9" t="str">
        <f t="shared" si="49"/>
        <v xml:space="preserve">Ian Priddle </v>
      </c>
      <c r="B47" s="17"/>
      <c r="C47" s="11">
        <f t="shared" ref="C47:M47" si="52">IF(ISNUMBER($B24),C24/$B24," ")</f>
        <v>7</v>
      </c>
      <c r="D47" s="11">
        <f t="shared" si="52"/>
        <v>0</v>
      </c>
      <c r="E47" s="11">
        <f t="shared" si="52"/>
        <v>1</v>
      </c>
      <c r="F47" s="11">
        <f t="shared" si="52"/>
        <v>7</v>
      </c>
      <c r="G47" s="11">
        <f t="shared" si="52"/>
        <v>1</v>
      </c>
      <c r="H47" s="11">
        <f t="shared" si="52"/>
        <v>1</v>
      </c>
      <c r="I47" s="11">
        <f t="shared" si="52"/>
        <v>0</v>
      </c>
      <c r="J47" s="11">
        <f t="shared" si="52"/>
        <v>2</v>
      </c>
      <c r="K47" s="11">
        <f t="shared" si="52"/>
        <v>0</v>
      </c>
      <c r="L47" s="11">
        <f t="shared" si="52"/>
        <v>0</v>
      </c>
      <c r="M47" s="11">
        <f t="shared" si="52"/>
        <v>15</v>
      </c>
    </row>
  </sheetData>
  <mergeCells count="3">
    <mergeCell ref="A26:M26"/>
    <mergeCell ref="A27:M27"/>
    <mergeCell ref="A2:O2"/>
  </mergeCells>
  <conditionalFormatting sqref="A13">
    <cfRule type="expression" dxfId="37" priority="11">
      <formula>O13&gt;13</formula>
    </cfRule>
  </conditionalFormatting>
  <conditionalFormatting sqref="A4:A12">
    <cfRule type="expression" dxfId="36" priority="10">
      <formula>O4&gt;12</formula>
    </cfRule>
  </conditionalFormatting>
  <conditionalFormatting sqref="A4:A12">
    <cfRule type="expression" dxfId="35" priority="9">
      <formula>EXACT(A4,T4)</formula>
    </cfRule>
  </conditionalFormatting>
  <conditionalFormatting sqref="A14">
    <cfRule type="expression" dxfId="34" priority="8">
      <formula>O14&gt;13</formula>
    </cfRule>
  </conditionalFormatting>
  <conditionalFormatting sqref="A15">
    <cfRule type="expression" dxfId="33" priority="7">
      <formula>O15&gt;13</formula>
    </cfRule>
  </conditionalFormatting>
  <conditionalFormatting sqref="A16:A17">
    <cfRule type="expression" dxfId="32" priority="6">
      <formula>O16&gt;13</formula>
    </cfRule>
  </conditionalFormatting>
  <conditionalFormatting sqref="A18">
    <cfRule type="expression" dxfId="31" priority="5">
      <formula>O18&gt;13</formula>
    </cfRule>
  </conditionalFormatting>
  <conditionalFormatting sqref="A19:A20">
    <cfRule type="expression" dxfId="30" priority="4">
      <formula>O19&gt;13</formula>
    </cfRule>
  </conditionalFormatting>
  <conditionalFormatting sqref="A21 A25">
    <cfRule type="expression" dxfId="29" priority="3">
      <formula>O21&gt;13</formula>
    </cfRule>
  </conditionalFormatting>
  <conditionalFormatting sqref="A22">
    <cfRule type="expression" dxfId="28" priority="2">
      <formula>O22&gt;13</formula>
    </cfRule>
  </conditionalFormatting>
  <conditionalFormatting sqref="A23:A24">
    <cfRule type="expression" dxfId="0" priority="1">
      <formula>O23&gt;13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T45"/>
  <sheetViews>
    <sheetView workbookViewId="0">
      <selection activeCell="Q5" sqref="Q5"/>
    </sheetView>
  </sheetViews>
  <sheetFormatPr defaultRowHeight="15" x14ac:dyDescent="0.25"/>
  <cols>
    <col min="1" max="1" width="19.140625" style="16" bestFit="1" customWidth="1"/>
    <col min="2" max="2" width="13.5703125" style="16" bestFit="1" customWidth="1"/>
    <col min="3" max="13" width="9.140625" style="16"/>
    <col min="14" max="14" width="17" style="16" bestFit="1" customWidth="1"/>
    <col min="15" max="15" width="15.140625" style="16" bestFit="1" customWidth="1"/>
    <col min="16" max="16" width="15.140625" style="16" customWidth="1"/>
    <col min="17" max="17" width="9.140625" style="16"/>
    <col min="18" max="19" width="9.140625" style="16" hidden="1" customWidth="1"/>
    <col min="20" max="20" width="0" style="16" hidden="1" customWidth="1"/>
    <col min="21" max="16384" width="9.140625" style="16"/>
  </cols>
  <sheetData>
    <row r="1" spans="1:20" x14ac:dyDescent="0.25">
      <c r="A1" t="s">
        <v>375</v>
      </c>
    </row>
    <row r="2" spans="1:20" x14ac:dyDescent="0.25">
      <c r="A2" s="58" t="s">
        <v>372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23" t="s">
        <v>85</v>
      </c>
    </row>
    <row r="3" spans="1:20" x14ac:dyDescent="0.25">
      <c r="A3" s="17" t="s">
        <v>19</v>
      </c>
      <c r="B3" s="17" t="s">
        <v>20</v>
      </c>
      <c r="C3" s="17" t="s">
        <v>21</v>
      </c>
      <c r="D3" s="17" t="s">
        <v>22</v>
      </c>
      <c r="E3" s="17" t="s">
        <v>23</v>
      </c>
      <c r="F3" s="17" t="s">
        <v>24</v>
      </c>
      <c r="G3" s="17" t="s">
        <v>25</v>
      </c>
      <c r="H3" s="17" t="s">
        <v>26</v>
      </c>
      <c r="I3" s="17" t="s">
        <v>27</v>
      </c>
      <c r="J3" s="17" t="s">
        <v>28</v>
      </c>
      <c r="K3" s="17" t="s">
        <v>29</v>
      </c>
      <c r="L3" s="17" t="s">
        <v>30</v>
      </c>
      <c r="M3" s="17" t="s">
        <v>31</v>
      </c>
      <c r="N3" s="17" t="s">
        <v>56</v>
      </c>
      <c r="O3" s="17" t="s">
        <v>57</v>
      </c>
      <c r="P3" s="17" t="s">
        <v>69</v>
      </c>
      <c r="R3" s="16" t="s">
        <v>70</v>
      </c>
      <c r="S3" s="16" t="s">
        <v>71</v>
      </c>
    </row>
    <row r="4" spans="1:20" x14ac:dyDescent="0.25">
      <c r="A4" s="9" t="s">
        <v>91</v>
      </c>
      <c r="B4" s="10">
        <v>22</v>
      </c>
      <c r="C4" s="10">
        <v>18</v>
      </c>
      <c r="D4" s="10">
        <v>1</v>
      </c>
      <c r="E4" s="10">
        <v>6</v>
      </c>
      <c r="F4" s="10">
        <v>101</v>
      </c>
      <c r="G4" s="10">
        <v>20</v>
      </c>
      <c r="H4" s="10">
        <v>23</v>
      </c>
      <c r="I4" s="10">
        <v>9</v>
      </c>
      <c r="J4" s="10">
        <v>21</v>
      </c>
      <c r="K4" s="10">
        <v>0</v>
      </c>
      <c r="L4" s="10">
        <v>0</v>
      </c>
      <c r="M4" s="10">
        <v>45</v>
      </c>
      <c r="N4" s="17">
        <f>VLOOKUP(A4,Games!$A$2:$D$527,3,FALSE)</f>
        <v>0</v>
      </c>
      <c r="O4" s="17">
        <f>VLOOKUP(A4,Games!$A$2:$D$527,4,FALSE)</f>
        <v>22</v>
      </c>
      <c r="P4" s="11">
        <f>(R4-S4)/B4</f>
        <v>7.0909090909090908</v>
      </c>
      <c r="R4" s="16">
        <f>SUM(M4,I4,H4,G4,F4)</f>
        <v>198</v>
      </c>
      <c r="S4" s="16">
        <f>SUM((J4*2),(K4*3),(L4*4))</f>
        <v>42</v>
      </c>
      <c r="T4" s="16" t="str">
        <f>IFERROR(VLOOKUP(A4,Games!$I$2:$I$246,1,FALSE)," ")</f>
        <v xml:space="preserve"> </v>
      </c>
    </row>
    <row r="5" spans="1:20" x14ac:dyDescent="0.25">
      <c r="A5" s="9" t="s">
        <v>378</v>
      </c>
      <c r="B5" s="10">
        <v>2</v>
      </c>
      <c r="C5" s="10">
        <v>1</v>
      </c>
      <c r="D5" s="10">
        <v>0</v>
      </c>
      <c r="E5" s="10">
        <v>1</v>
      </c>
      <c r="F5" s="10">
        <v>5</v>
      </c>
      <c r="G5" s="10">
        <v>1</v>
      </c>
      <c r="H5" s="10">
        <v>1</v>
      </c>
      <c r="I5" s="10">
        <v>0</v>
      </c>
      <c r="J5" s="10">
        <v>5</v>
      </c>
      <c r="K5" s="10">
        <v>1</v>
      </c>
      <c r="L5" s="10">
        <v>0</v>
      </c>
      <c r="M5" s="10">
        <v>3</v>
      </c>
      <c r="N5" s="17">
        <f>VLOOKUP(A5,Games!$A$2:$D$527,3,FALSE)</f>
        <v>0</v>
      </c>
      <c r="O5" s="17">
        <f>VLOOKUP(A5,Games!$A$2:$D$527,4,FALSE)</f>
        <v>2</v>
      </c>
      <c r="P5" s="11">
        <f t="shared" ref="P5:P12" si="0">(R5-S5)/B5</f>
        <v>-1.5</v>
      </c>
      <c r="R5" s="16">
        <f t="shared" ref="R5:R12" si="1">SUM(M5,I5,H5,G5,F5)</f>
        <v>10</v>
      </c>
      <c r="S5" s="16">
        <f t="shared" ref="S5:S12" si="2">SUM((J5*2),(K5*3),(L5*4))</f>
        <v>13</v>
      </c>
      <c r="T5" s="16" t="str">
        <f>IFERROR(VLOOKUP(A5,Games!$I$2:$I$246,1,FALSE)," ")</f>
        <v xml:space="preserve"> </v>
      </c>
    </row>
    <row r="6" spans="1:20" x14ac:dyDescent="0.25">
      <c r="A6" s="9" t="s">
        <v>86</v>
      </c>
      <c r="B6" s="10">
        <v>28</v>
      </c>
      <c r="C6" s="10">
        <v>38</v>
      </c>
      <c r="D6" s="10">
        <v>43</v>
      </c>
      <c r="E6" s="10">
        <v>21</v>
      </c>
      <c r="F6" s="10">
        <v>84</v>
      </c>
      <c r="G6" s="10">
        <v>113</v>
      </c>
      <c r="H6" s="10">
        <v>56</v>
      </c>
      <c r="I6" s="10">
        <v>1</v>
      </c>
      <c r="J6" s="10">
        <v>35</v>
      </c>
      <c r="K6" s="10">
        <v>0</v>
      </c>
      <c r="L6" s="10">
        <v>0</v>
      </c>
      <c r="M6" s="10">
        <v>226</v>
      </c>
      <c r="N6" s="17">
        <f>VLOOKUP(A6,Games!$A$2:$D$527,3,FALSE)</f>
        <v>0</v>
      </c>
      <c r="O6" s="17">
        <f>VLOOKUP(A6,Games!$A$2:$D$527,4,FALSE)</f>
        <v>28</v>
      </c>
      <c r="P6" s="11">
        <f t="shared" si="0"/>
        <v>14.642857142857142</v>
      </c>
      <c r="R6" s="16">
        <f t="shared" si="1"/>
        <v>480</v>
      </c>
      <c r="S6" s="16">
        <f t="shared" si="2"/>
        <v>70</v>
      </c>
      <c r="T6" s="16" t="str">
        <f>IFERROR(VLOOKUP(A6,Games!$I$2:$I$246,1,FALSE)," ")</f>
        <v>Brad Manzanillo</v>
      </c>
    </row>
    <row r="7" spans="1:20" x14ac:dyDescent="0.25">
      <c r="A7" s="9" t="s">
        <v>87</v>
      </c>
      <c r="B7" s="10">
        <v>24</v>
      </c>
      <c r="C7" s="10">
        <v>29</v>
      </c>
      <c r="D7" s="10">
        <v>9</v>
      </c>
      <c r="E7" s="10">
        <v>4</v>
      </c>
      <c r="F7" s="10">
        <v>144</v>
      </c>
      <c r="G7" s="10">
        <v>46</v>
      </c>
      <c r="H7" s="10">
        <v>18</v>
      </c>
      <c r="I7" s="10">
        <v>11</v>
      </c>
      <c r="J7" s="10">
        <v>26</v>
      </c>
      <c r="K7" s="10">
        <v>1</v>
      </c>
      <c r="L7" s="10">
        <v>0</v>
      </c>
      <c r="M7" s="10">
        <v>89</v>
      </c>
      <c r="N7" s="17">
        <f>VLOOKUP(A7,Games!$A$2:$D$527,3,FALSE)</f>
        <v>0</v>
      </c>
      <c r="O7" s="17">
        <f>VLOOKUP(A7,Games!$A$2:$D$527,4,FALSE)</f>
        <v>24</v>
      </c>
      <c r="P7" s="11">
        <f t="shared" si="0"/>
        <v>10.541666666666666</v>
      </c>
      <c r="R7" s="16">
        <f t="shared" si="1"/>
        <v>308</v>
      </c>
      <c r="S7" s="16">
        <f t="shared" si="2"/>
        <v>55</v>
      </c>
      <c r="T7" s="16" t="str">
        <f>IFERROR(VLOOKUP(A7,Games!$I$2:$I$246,1,FALSE)," ")</f>
        <v xml:space="preserve"> </v>
      </c>
    </row>
    <row r="8" spans="1:20" x14ac:dyDescent="0.25">
      <c r="A8" s="9" t="s">
        <v>89</v>
      </c>
      <c r="B8" s="10">
        <v>20</v>
      </c>
      <c r="C8" s="10">
        <v>19</v>
      </c>
      <c r="D8" s="10">
        <v>36</v>
      </c>
      <c r="E8" s="10">
        <v>5</v>
      </c>
      <c r="F8" s="10">
        <v>94</v>
      </c>
      <c r="G8" s="10">
        <v>10</v>
      </c>
      <c r="H8" s="10">
        <v>16</v>
      </c>
      <c r="I8" s="10">
        <v>25</v>
      </c>
      <c r="J8" s="10">
        <v>22</v>
      </c>
      <c r="K8" s="10">
        <v>1</v>
      </c>
      <c r="L8" s="10">
        <v>0</v>
      </c>
      <c r="M8" s="10">
        <v>151</v>
      </c>
      <c r="N8" s="17">
        <f>VLOOKUP(A8,Games!$A$2:$D$527,3,FALSE)</f>
        <v>0</v>
      </c>
      <c r="O8" s="17">
        <f>VLOOKUP(A8,Games!$A$2:$D$527,4,FALSE)</f>
        <v>20</v>
      </c>
      <c r="P8" s="11">
        <f t="shared" si="0"/>
        <v>12.45</v>
      </c>
      <c r="R8" s="16">
        <f t="shared" si="1"/>
        <v>296</v>
      </c>
      <c r="S8" s="16">
        <f t="shared" si="2"/>
        <v>47</v>
      </c>
      <c r="T8" s="16" t="str">
        <f>IFERROR(VLOOKUP(A8,Games!$I$2:$I$246,1,FALSE)," ")</f>
        <v xml:space="preserve"> </v>
      </c>
    </row>
    <row r="9" spans="1:20" x14ac:dyDescent="0.25">
      <c r="A9" s="9" t="s">
        <v>90</v>
      </c>
      <c r="B9" s="10">
        <v>27</v>
      </c>
      <c r="C9" s="10">
        <v>37</v>
      </c>
      <c r="D9" s="10">
        <v>28</v>
      </c>
      <c r="E9" s="10">
        <v>17</v>
      </c>
      <c r="F9" s="10">
        <v>150</v>
      </c>
      <c r="G9" s="10">
        <v>32</v>
      </c>
      <c r="H9" s="10">
        <v>24</v>
      </c>
      <c r="I9" s="10">
        <v>20</v>
      </c>
      <c r="J9" s="10">
        <v>44</v>
      </c>
      <c r="K9" s="10">
        <v>0</v>
      </c>
      <c r="L9" s="10">
        <v>0</v>
      </c>
      <c r="M9" s="10">
        <v>175</v>
      </c>
      <c r="N9" s="17">
        <f>VLOOKUP(A9,Games!$A$2:$D$527,3,FALSE)</f>
        <v>0</v>
      </c>
      <c r="O9" s="17">
        <f>VLOOKUP(A9,Games!$A$2:$D$527,4,FALSE)</f>
        <v>27</v>
      </c>
      <c r="P9" s="11">
        <f t="shared" si="0"/>
        <v>11.592592592592593</v>
      </c>
      <c r="R9" s="16">
        <f t="shared" si="1"/>
        <v>401</v>
      </c>
      <c r="S9" s="16">
        <f t="shared" si="2"/>
        <v>88</v>
      </c>
      <c r="T9" s="16" t="str">
        <f>IFERROR(VLOOKUP(A9,Games!$I$2:$I$246,1,FALSE)," ")</f>
        <v xml:space="preserve"> </v>
      </c>
    </row>
    <row r="10" spans="1:20" x14ac:dyDescent="0.25">
      <c r="A10" s="9" t="s">
        <v>88</v>
      </c>
      <c r="B10" s="10">
        <v>29</v>
      </c>
      <c r="C10" s="10">
        <v>51</v>
      </c>
      <c r="D10" s="10">
        <v>30</v>
      </c>
      <c r="E10" s="10">
        <v>14</v>
      </c>
      <c r="F10" s="10">
        <v>104</v>
      </c>
      <c r="G10" s="10">
        <v>51</v>
      </c>
      <c r="H10" s="10">
        <v>34</v>
      </c>
      <c r="I10" s="10">
        <v>4</v>
      </c>
      <c r="J10" s="10">
        <v>34</v>
      </c>
      <c r="K10" s="10">
        <v>0</v>
      </c>
      <c r="L10" s="10">
        <v>0</v>
      </c>
      <c r="M10" s="10">
        <v>206</v>
      </c>
      <c r="N10" s="17">
        <f>VLOOKUP(A10,Games!$A$2:$D$527,3,FALSE)</f>
        <v>0</v>
      </c>
      <c r="O10" s="17">
        <f>VLOOKUP(A10,Games!$A$2:$D$527,4,FALSE)</f>
        <v>29</v>
      </c>
      <c r="P10" s="11">
        <f t="shared" si="0"/>
        <v>11.413793103448276</v>
      </c>
      <c r="R10" s="16">
        <f t="shared" si="1"/>
        <v>399</v>
      </c>
      <c r="S10" s="16">
        <f t="shared" si="2"/>
        <v>68</v>
      </c>
      <c r="T10" s="16" t="str">
        <f>IFERROR(VLOOKUP(A10,Games!$I$2:$I$246,1,FALSE)," ")</f>
        <v xml:space="preserve"> </v>
      </c>
    </row>
    <row r="11" spans="1:20" x14ac:dyDescent="0.25">
      <c r="A11" s="9" t="s">
        <v>98</v>
      </c>
      <c r="B11" s="10">
        <v>17</v>
      </c>
      <c r="C11" s="10">
        <v>45</v>
      </c>
      <c r="D11" s="10">
        <v>4</v>
      </c>
      <c r="E11" s="10">
        <v>18</v>
      </c>
      <c r="F11" s="10">
        <v>128</v>
      </c>
      <c r="G11" s="10">
        <v>21</v>
      </c>
      <c r="H11" s="10">
        <v>19</v>
      </c>
      <c r="I11" s="10">
        <v>21</v>
      </c>
      <c r="J11" s="10">
        <v>24</v>
      </c>
      <c r="K11" s="10">
        <v>2</v>
      </c>
      <c r="L11" s="10">
        <v>0</v>
      </c>
      <c r="M11" s="10">
        <v>120</v>
      </c>
      <c r="N11" s="17">
        <f>VLOOKUP(A11,Games!$A$2:$D$527,3,FALSE)</f>
        <v>1</v>
      </c>
      <c r="O11" s="17">
        <f>VLOOKUP(A11,Games!$A$2:$D$527,4,FALSE)</f>
        <v>18</v>
      </c>
      <c r="P11" s="11">
        <f t="shared" si="0"/>
        <v>15</v>
      </c>
      <c r="R11" s="16">
        <f t="shared" si="1"/>
        <v>309</v>
      </c>
      <c r="S11" s="16">
        <f t="shared" si="2"/>
        <v>54</v>
      </c>
      <c r="T11" s="16" t="str">
        <f>IFERROR(VLOOKUP(A11,Games!$I$2:$I$246,1,FALSE)," ")</f>
        <v>Samuel Colosimo</v>
      </c>
    </row>
    <row r="12" spans="1:20" x14ac:dyDescent="0.25">
      <c r="A12" s="9" t="s">
        <v>383</v>
      </c>
      <c r="B12" s="10">
        <v>5</v>
      </c>
      <c r="C12" s="10">
        <v>7</v>
      </c>
      <c r="D12" s="10">
        <v>6</v>
      </c>
      <c r="E12" s="10">
        <v>8</v>
      </c>
      <c r="F12" s="10">
        <v>19</v>
      </c>
      <c r="G12" s="10">
        <v>6</v>
      </c>
      <c r="H12" s="10">
        <v>5</v>
      </c>
      <c r="I12" s="10">
        <v>0</v>
      </c>
      <c r="J12" s="10">
        <v>7</v>
      </c>
      <c r="K12" s="10">
        <v>1</v>
      </c>
      <c r="L12" s="10">
        <v>0</v>
      </c>
      <c r="M12" s="10">
        <v>40</v>
      </c>
      <c r="N12" s="17">
        <f>VLOOKUP(A12,Games!$A$2:$D$527,3,FALSE)</f>
        <v>0</v>
      </c>
      <c r="O12" s="17">
        <f>VLOOKUP(A12,Games!$A$2:$D$527,4,FALSE)</f>
        <v>5</v>
      </c>
      <c r="P12" s="11">
        <f t="shared" si="0"/>
        <v>10.6</v>
      </c>
      <c r="R12" s="16">
        <f t="shared" si="1"/>
        <v>70</v>
      </c>
      <c r="S12" s="16">
        <f t="shared" si="2"/>
        <v>17</v>
      </c>
      <c r="T12" s="16" t="str">
        <f>IFERROR(VLOOKUP(A12,Games!$I$2:$I$246,1,FALSE)," ")</f>
        <v xml:space="preserve"> </v>
      </c>
    </row>
    <row r="13" spans="1:20" x14ac:dyDescent="0.25">
      <c r="A13" s="9" t="s">
        <v>392</v>
      </c>
      <c r="B13" s="17">
        <v>1</v>
      </c>
      <c r="C13" s="17">
        <v>3</v>
      </c>
      <c r="D13" s="17">
        <v>6</v>
      </c>
      <c r="E13" s="17">
        <v>0</v>
      </c>
      <c r="F13" s="17">
        <v>9</v>
      </c>
      <c r="G13" s="17">
        <v>3</v>
      </c>
      <c r="H13" s="17">
        <v>0</v>
      </c>
      <c r="I13" s="17">
        <v>1</v>
      </c>
      <c r="J13" s="17">
        <v>0</v>
      </c>
      <c r="K13" s="17">
        <v>0</v>
      </c>
      <c r="L13" s="17">
        <v>0</v>
      </c>
      <c r="M13" s="17">
        <v>24</v>
      </c>
      <c r="N13" s="17">
        <f>VLOOKUP(A13,Games!$A$2:$D$527,3,FALSE)</f>
        <v>0</v>
      </c>
      <c r="O13" s="17">
        <f>VLOOKUP(A13,Games!$A$2:$D$527,4,FALSE)</f>
        <v>1</v>
      </c>
      <c r="P13" s="11">
        <f t="shared" ref="P13" si="3">(R13-S13)/B13</f>
        <v>37</v>
      </c>
      <c r="R13" s="16">
        <f t="shared" ref="R13" si="4">SUM(M13,I13,H13,G13,F13)</f>
        <v>37</v>
      </c>
      <c r="S13" s="16">
        <f t="shared" ref="S13" si="5">SUM((J13*2),(K13*3),(L13*4))</f>
        <v>0</v>
      </c>
      <c r="T13" s="16" t="str">
        <f>IFERROR(VLOOKUP(A13,Games!$I$2:$I$246,1,FALSE)," ")</f>
        <v xml:space="preserve"> </v>
      </c>
    </row>
    <row r="14" spans="1:20" x14ac:dyDescent="0.25">
      <c r="A14" s="9" t="s">
        <v>373</v>
      </c>
      <c r="B14" s="17">
        <v>1</v>
      </c>
      <c r="C14" s="17">
        <v>2</v>
      </c>
      <c r="D14" s="17">
        <v>0</v>
      </c>
      <c r="E14" s="17">
        <v>1</v>
      </c>
      <c r="F14" s="17">
        <v>4</v>
      </c>
      <c r="G14" s="17">
        <v>0</v>
      </c>
      <c r="H14" s="17">
        <v>1</v>
      </c>
      <c r="I14" s="17">
        <v>0</v>
      </c>
      <c r="J14" s="17">
        <v>0</v>
      </c>
      <c r="K14" s="17">
        <v>0</v>
      </c>
      <c r="L14" s="17">
        <v>0</v>
      </c>
      <c r="M14" s="17">
        <v>5</v>
      </c>
      <c r="N14" s="17">
        <f>VLOOKUP(A14,Games!$A$2:$D$527,3,FALSE)</f>
        <v>0</v>
      </c>
      <c r="O14" s="17">
        <f>VLOOKUP(A14,Games!$A$2:$D$527,4,FALSE)</f>
        <v>1</v>
      </c>
      <c r="P14" s="11">
        <f t="shared" ref="P14" si="6">(R14-S14)/B14</f>
        <v>10</v>
      </c>
      <c r="R14" s="16">
        <f t="shared" ref="R14" si="7">SUM(M14,I14,H14,G14,F14)</f>
        <v>10</v>
      </c>
      <c r="S14" s="16">
        <f t="shared" ref="S14" si="8">SUM((J14*2),(K14*3),(L14*4))</f>
        <v>0</v>
      </c>
      <c r="T14" s="16" t="str">
        <f>IFERROR(VLOOKUP(A14,Games!$I$2:$I$246,1,FALSE)," ")</f>
        <v xml:space="preserve"> </v>
      </c>
    </row>
    <row r="15" spans="1:20" x14ac:dyDescent="0.25">
      <c r="A15" s="9" t="s">
        <v>374</v>
      </c>
      <c r="B15" s="17">
        <v>7</v>
      </c>
      <c r="C15" s="17">
        <v>13</v>
      </c>
      <c r="D15" s="17">
        <v>7</v>
      </c>
      <c r="E15" s="17">
        <v>9</v>
      </c>
      <c r="F15" s="17">
        <v>17</v>
      </c>
      <c r="G15" s="17">
        <v>9</v>
      </c>
      <c r="H15" s="17">
        <v>5</v>
      </c>
      <c r="I15" s="17">
        <v>0</v>
      </c>
      <c r="J15" s="17">
        <v>5</v>
      </c>
      <c r="K15" s="17">
        <v>0</v>
      </c>
      <c r="L15" s="17">
        <v>0</v>
      </c>
      <c r="M15" s="17">
        <v>56</v>
      </c>
      <c r="N15" s="17">
        <f>VLOOKUP(A15,Games!$A$2:$D$527,3,FALSE)</f>
        <v>0</v>
      </c>
      <c r="O15" s="17">
        <f>VLOOKUP(A15,Games!$A$2:$D$527,4,FALSE)</f>
        <v>7</v>
      </c>
      <c r="P15" s="11">
        <f t="shared" ref="P15:P16" si="9">(R15-S15)/B15</f>
        <v>11</v>
      </c>
      <c r="R15" s="16">
        <f t="shared" ref="R15:R16" si="10">SUM(M15,I15,H15,G15,F15)</f>
        <v>87</v>
      </c>
      <c r="S15" s="16">
        <f t="shared" ref="S15:S16" si="11">SUM((J15*2),(K15*3),(L15*4))</f>
        <v>10</v>
      </c>
      <c r="T15" s="16" t="str">
        <f>IFERROR(VLOOKUP(A15,Games!$I$2:$I$246,1,FALSE)," ")</f>
        <v xml:space="preserve"> </v>
      </c>
    </row>
    <row r="16" spans="1:20" x14ac:dyDescent="0.25">
      <c r="A16" s="9" t="s">
        <v>253</v>
      </c>
      <c r="B16" s="17">
        <v>20</v>
      </c>
      <c r="C16" s="17">
        <v>39</v>
      </c>
      <c r="D16" s="17">
        <v>33</v>
      </c>
      <c r="E16" s="17">
        <v>8</v>
      </c>
      <c r="F16" s="17">
        <v>60</v>
      </c>
      <c r="G16" s="17">
        <v>30</v>
      </c>
      <c r="H16" s="17">
        <v>18</v>
      </c>
      <c r="I16" s="17">
        <v>2</v>
      </c>
      <c r="J16" s="17">
        <v>10</v>
      </c>
      <c r="K16" s="17">
        <v>0</v>
      </c>
      <c r="L16" s="17">
        <v>1</v>
      </c>
      <c r="M16" s="17">
        <v>185</v>
      </c>
      <c r="N16" s="17">
        <f>VLOOKUP(A16,Games!$A$2:$D$527,3,FALSE)</f>
        <v>0</v>
      </c>
      <c r="O16" s="17">
        <f>VLOOKUP(A16,Games!$A$2:$D$527,4,FALSE)</f>
        <v>20</v>
      </c>
      <c r="P16" s="11">
        <f t="shared" si="9"/>
        <v>13.55</v>
      </c>
      <c r="R16" s="16">
        <f t="shared" si="10"/>
        <v>295</v>
      </c>
      <c r="S16" s="16">
        <f t="shared" si="11"/>
        <v>24</v>
      </c>
      <c r="T16" s="16" t="str">
        <f>IFERROR(VLOOKUP(A16,Games!$I$2:$I$246,1,FALSE)," ")</f>
        <v>Jordan Smith</v>
      </c>
    </row>
    <row r="17" spans="1:20" x14ac:dyDescent="0.25">
      <c r="A17" s="9" t="s">
        <v>416</v>
      </c>
      <c r="B17" s="17">
        <v>8</v>
      </c>
      <c r="C17" s="17">
        <v>12</v>
      </c>
      <c r="D17" s="17">
        <v>5</v>
      </c>
      <c r="E17" s="17">
        <v>8</v>
      </c>
      <c r="F17" s="17">
        <v>31</v>
      </c>
      <c r="G17" s="17">
        <v>15</v>
      </c>
      <c r="H17" s="17">
        <v>13</v>
      </c>
      <c r="I17" s="17">
        <v>0</v>
      </c>
      <c r="J17" s="17">
        <v>10</v>
      </c>
      <c r="K17" s="17">
        <v>0</v>
      </c>
      <c r="L17" s="17">
        <v>0</v>
      </c>
      <c r="M17" s="17">
        <v>47</v>
      </c>
      <c r="N17" s="17">
        <f>VLOOKUP(A17,Games!$A$2:$D$527,3,FALSE)</f>
        <v>0</v>
      </c>
      <c r="O17" s="17">
        <f>VLOOKUP(A17,Games!$A$2:$D$527,4,FALSE)</f>
        <v>8</v>
      </c>
      <c r="P17" s="11">
        <f t="shared" ref="P17" si="12">(R17-S17)/B17</f>
        <v>10.75</v>
      </c>
      <c r="R17" s="16">
        <f t="shared" ref="R17" si="13">SUM(M17,I17,H17,G17,F17)</f>
        <v>106</v>
      </c>
      <c r="S17" s="16">
        <f t="shared" ref="S17" si="14">SUM((J17*2),(K17*3),(L17*4))</f>
        <v>20</v>
      </c>
      <c r="T17" s="16" t="str">
        <f>IFERROR(VLOOKUP(A17,Games!$I$2:$I$246,1,FALSE)," ")</f>
        <v xml:space="preserve"> </v>
      </c>
    </row>
    <row r="18" spans="1:20" x14ac:dyDescent="0.25">
      <c r="A18" s="9" t="s">
        <v>401</v>
      </c>
      <c r="B18" s="17">
        <v>1</v>
      </c>
      <c r="C18" s="17">
        <v>1</v>
      </c>
      <c r="D18" s="17">
        <v>2</v>
      </c>
      <c r="E18" s="17">
        <v>0</v>
      </c>
      <c r="F18" s="17">
        <v>0</v>
      </c>
      <c r="G18" s="17">
        <v>0</v>
      </c>
      <c r="H18" s="17">
        <v>1</v>
      </c>
      <c r="I18" s="17">
        <v>0</v>
      </c>
      <c r="J18" s="17">
        <v>1</v>
      </c>
      <c r="K18" s="17">
        <v>0</v>
      </c>
      <c r="L18" s="17">
        <v>0</v>
      </c>
      <c r="M18" s="17">
        <v>8</v>
      </c>
      <c r="N18" s="17">
        <f>VLOOKUP(A18,Games!$A$2:$D$527,3,FALSE)</f>
        <v>0</v>
      </c>
      <c r="O18" s="17">
        <f>VLOOKUP(A18,Games!$A$2:$D$527,4,FALSE)</f>
        <v>1</v>
      </c>
      <c r="P18" s="11">
        <f t="shared" ref="P18" si="15">(R18-S18)/B18</f>
        <v>7</v>
      </c>
      <c r="R18" s="16">
        <f t="shared" ref="R18" si="16">SUM(M18,I18,H18,G18,F18)</f>
        <v>9</v>
      </c>
      <c r="S18" s="16">
        <f t="shared" ref="S18" si="17">SUM((J18*2),(K18*3),(L18*4))</f>
        <v>2</v>
      </c>
      <c r="T18" s="16" t="str">
        <f>IFERROR(VLOOKUP(A18,Games!$I$2:$I$246,1,FALSE)," ")</f>
        <v xml:space="preserve"> </v>
      </c>
    </row>
    <row r="19" spans="1:20" x14ac:dyDescent="0.25">
      <c r="A19" s="9" t="s">
        <v>417</v>
      </c>
      <c r="B19" s="17">
        <v>1</v>
      </c>
      <c r="C19" s="17">
        <v>5</v>
      </c>
      <c r="D19" s="17">
        <v>1</v>
      </c>
      <c r="E19" s="17">
        <v>0</v>
      </c>
      <c r="F19" s="17">
        <v>4</v>
      </c>
      <c r="G19" s="17">
        <v>2</v>
      </c>
      <c r="H19" s="17">
        <v>4</v>
      </c>
      <c r="I19" s="17">
        <v>0</v>
      </c>
      <c r="J19" s="17">
        <v>4</v>
      </c>
      <c r="K19" s="17">
        <v>0</v>
      </c>
      <c r="L19" s="17">
        <v>0</v>
      </c>
      <c r="M19" s="17">
        <v>13</v>
      </c>
      <c r="N19" s="17">
        <f>VLOOKUP(A19,Games!$A$2:$D$527,3,FALSE)</f>
        <v>0</v>
      </c>
      <c r="O19" s="17">
        <f>VLOOKUP(A19,Games!$A$2:$D$527,4,FALSE)</f>
        <v>1</v>
      </c>
      <c r="P19" s="11">
        <f t="shared" ref="P19:P20" si="18">(R19-S19)/B19</f>
        <v>15</v>
      </c>
      <c r="R19" s="16">
        <f t="shared" ref="R19:R20" si="19">SUM(M19,I19,H19,G19,F19)</f>
        <v>23</v>
      </c>
      <c r="S19" s="16">
        <f t="shared" ref="S19:S20" si="20">SUM((J19*2),(K19*3),(L19*4))</f>
        <v>8</v>
      </c>
      <c r="T19" s="16" t="str">
        <f>IFERROR(VLOOKUP(A19,Games!$I$2:$I$246,1,FALSE)," ")</f>
        <v xml:space="preserve"> </v>
      </c>
    </row>
    <row r="20" spans="1:20" x14ac:dyDescent="0.25">
      <c r="A20" s="9" t="s">
        <v>415</v>
      </c>
      <c r="B20" s="17">
        <v>4</v>
      </c>
      <c r="C20" s="17">
        <v>13</v>
      </c>
      <c r="D20" s="17">
        <v>4</v>
      </c>
      <c r="E20" s="17">
        <v>10</v>
      </c>
      <c r="F20" s="17">
        <v>25</v>
      </c>
      <c r="G20" s="17">
        <v>7</v>
      </c>
      <c r="H20" s="17">
        <v>9</v>
      </c>
      <c r="I20" s="17">
        <v>4</v>
      </c>
      <c r="J20" s="17">
        <v>4</v>
      </c>
      <c r="K20" s="17">
        <v>0</v>
      </c>
      <c r="L20" s="17">
        <v>0</v>
      </c>
      <c r="M20" s="17">
        <v>48</v>
      </c>
      <c r="N20" s="17">
        <f>VLOOKUP(A20,Games!$A$2:$D$527,3,FALSE)</f>
        <v>0</v>
      </c>
      <c r="O20" s="17">
        <f>VLOOKUP(A20,Games!$A$2:$D$527,4,FALSE)</f>
        <v>4</v>
      </c>
      <c r="P20" s="11">
        <f t="shared" si="18"/>
        <v>21.25</v>
      </c>
      <c r="R20" s="16">
        <f t="shared" si="19"/>
        <v>93</v>
      </c>
      <c r="S20" s="16">
        <f t="shared" si="20"/>
        <v>8</v>
      </c>
      <c r="T20" s="16" t="str">
        <f>IFERROR(VLOOKUP(A20,Games!$I$2:$I$246,1,FALSE)," ")</f>
        <v xml:space="preserve"> </v>
      </c>
    </row>
    <row r="21" spans="1:20" x14ac:dyDescent="0.25">
      <c r="A21" s="9" t="s">
        <v>418</v>
      </c>
      <c r="B21" s="17">
        <v>1</v>
      </c>
      <c r="C21" s="17">
        <v>4</v>
      </c>
      <c r="D21" s="17">
        <v>2</v>
      </c>
      <c r="E21" s="17">
        <v>2</v>
      </c>
      <c r="F21" s="17">
        <v>11</v>
      </c>
      <c r="G21" s="17">
        <v>2</v>
      </c>
      <c r="H21" s="17">
        <v>1</v>
      </c>
      <c r="I21" s="17">
        <v>0</v>
      </c>
      <c r="J21" s="17">
        <v>0</v>
      </c>
      <c r="K21" s="17">
        <v>0</v>
      </c>
      <c r="L21" s="17">
        <v>0</v>
      </c>
      <c r="M21" s="17">
        <v>16</v>
      </c>
      <c r="N21" s="17">
        <f>VLOOKUP(A21,Games!$A$2:$D$527,3,FALSE)</f>
        <v>0</v>
      </c>
      <c r="O21" s="17">
        <f>VLOOKUP(A21,Games!$A$2:$D$527,4,FALSE)</f>
        <v>1</v>
      </c>
      <c r="P21" s="11">
        <f t="shared" ref="P21" si="21">(R21-S21)/B21</f>
        <v>30</v>
      </c>
      <c r="R21" s="16">
        <f t="shared" ref="R21" si="22">SUM(M21,I21,H21,G21,F21)</f>
        <v>30</v>
      </c>
      <c r="S21" s="16">
        <f t="shared" ref="S21" si="23">SUM((J21*2),(K21*3),(L21*4))</f>
        <v>0</v>
      </c>
      <c r="T21" s="16" t="str">
        <f>IFERROR(VLOOKUP(A21,Games!$I$2:$I$246,1,FALSE)," ")</f>
        <v xml:space="preserve"> </v>
      </c>
    </row>
    <row r="22" spans="1:20" x14ac:dyDescent="0.25">
      <c r="A22" s="9" t="s">
        <v>420</v>
      </c>
      <c r="B22" s="17">
        <v>1</v>
      </c>
      <c r="C22" s="17">
        <v>1</v>
      </c>
      <c r="D22" s="17">
        <v>0</v>
      </c>
      <c r="E22" s="17">
        <v>0</v>
      </c>
      <c r="F22" s="17">
        <v>3</v>
      </c>
      <c r="G22" s="17">
        <v>2</v>
      </c>
      <c r="H22" s="17">
        <v>1</v>
      </c>
      <c r="I22" s="17">
        <v>0</v>
      </c>
      <c r="J22" s="17">
        <v>2</v>
      </c>
      <c r="K22" s="17">
        <v>0</v>
      </c>
      <c r="L22" s="17">
        <v>0</v>
      </c>
      <c r="M22" s="17">
        <v>2</v>
      </c>
      <c r="N22" s="17">
        <f>VLOOKUP(A22,Games!$A$2:$D$527,3,FALSE)</f>
        <v>0</v>
      </c>
      <c r="O22" s="17">
        <f>VLOOKUP(A22,Games!$A$2:$D$527,4,FALSE)</f>
        <v>1</v>
      </c>
      <c r="P22" s="11">
        <f t="shared" ref="P22" si="24">(R22-S22)/B22</f>
        <v>4</v>
      </c>
      <c r="R22" s="16">
        <f t="shared" ref="R22" si="25">SUM(M22,I22,H22,G22,F22)</f>
        <v>8</v>
      </c>
      <c r="S22" s="16">
        <f t="shared" ref="S22" si="26">SUM((J22*2),(K22*3),(L22*4))</f>
        <v>4</v>
      </c>
      <c r="T22" s="16" t="str">
        <f>IFERROR(VLOOKUP(A22,Games!$I$2:$I$246,1,FALSE)," ")</f>
        <v xml:space="preserve"> </v>
      </c>
    </row>
    <row r="23" spans="1:20" x14ac:dyDescent="0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6"/>
    </row>
    <row r="24" spans="1:20" x14ac:dyDescent="0.25">
      <c r="A24" s="38" t="s">
        <v>32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20" x14ac:dyDescent="0.25">
      <c r="A25" s="58" t="s">
        <v>372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20" x14ac:dyDescent="0.25">
      <c r="A26" s="17" t="s">
        <v>19</v>
      </c>
      <c r="B26" s="17" t="s">
        <v>20</v>
      </c>
      <c r="C26" s="17" t="s">
        <v>21</v>
      </c>
      <c r="D26" s="17" t="s">
        <v>22</v>
      </c>
      <c r="E26" s="17" t="s">
        <v>23</v>
      </c>
      <c r="F26" s="17" t="s">
        <v>24</v>
      </c>
      <c r="G26" s="17" t="s">
        <v>25</v>
      </c>
      <c r="H26" s="17" t="s">
        <v>26</v>
      </c>
      <c r="I26" s="17" t="s">
        <v>27</v>
      </c>
      <c r="J26" s="17" t="s">
        <v>28</v>
      </c>
      <c r="K26" s="17" t="s">
        <v>29</v>
      </c>
      <c r="L26" s="17" t="s">
        <v>30</v>
      </c>
      <c r="M26" s="17" t="s">
        <v>31</v>
      </c>
    </row>
    <row r="27" spans="1:20" x14ac:dyDescent="0.25">
      <c r="A27" s="9" t="str">
        <f t="shared" ref="A27:A35" si="27">IF(A4=""," ",A4)</f>
        <v>Antone Smith</v>
      </c>
      <c r="B27" s="10"/>
      <c r="C27" s="11">
        <f t="shared" ref="C27:M27" si="28">IF(ISNUMBER($B4),C4/$B4," ")</f>
        <v>0.81818181818181823</v>
      </c>
      <c r="D27" s="11">
        <f t="shared" si="28"/>
        <v>4.5454545454545456E-2</v>
      </c>
      <c r="E27" s="11">
        <f t="shared" si="28"/>
        <v>0.27272727272727271</v>
      </c>
      <c r="F27" s="11">
        <f t="shared" si="28"/>
        <v>4.5909090909090908</v>
      </c>
      <c r="G27" s="11">
        <f t="shared" si="28"/>
        <v>0.90909090909090906</v>
      </c>
      <c r="H27" s="11">
        <f t="shared" si="28"/>
        <v>1.0454545454545454</v>
      </c>
      <c r="I27" s="11">
        <f t="shared" si="28"/>
        <v>0.40909090909090912</v>
      </c>
      <c r="J27" s="11">
        <f t="shared" si="28"/>
        <v>0.95454545454545459</v>
      </c>
      <c r="K27" s="11">
        <f t="shared" si="28"/>
        <v>0</v>
      </c>
      <c r="L27" s="11">
        <f t="shared" si="28"/>
        <v>0</v>
      </c>
      <c r="M27" s="11">
        <f t="shared" si="28"/>
        <v>2.0454545454545454</v>
      </c>
    </row>
    <row r="28" spans="1:20" x14ac:dyDescent="0.25">
      <c r="A28" s="9" t="str">
        <f t="shared" si="27"/>
        <v>Blake Talsma</v>
      </c>
      <c r="B28" s="10"/>
      <c r="C28" s="11">
        <f t="shared" ref="C28:M28" si="29">IF(ISNUMBER($B5),C5/$B5," ")</f>
        <v>0.5</v>
      </c>
      <c r="D28" s="11">
        <f t="shared" si="29"/>
        <v>0</v>
      </c>
      <c r="E28" s="11">
        <f t="shared" si="29"/>
        <v>0.5</v>
      </c>
      <c r="F28" s="11">
        <f t="shared" si="29"/>
        <v>2.5</v>
      </c>
      <c r="G28" s="11">
        <f t="shared" si="29"/>
        <v>0.5</v>
      </c>
      <c r="H28" s="11">
        <f t="shared" si="29"/>
        <v>0.5</v>
      </c>
      <c r="I28" s="11">
        <f t="shared" si="29"/>
        <v>0</v>
      </c>
      <c r="J28" s="11">
        <f t="shared" si="29"/>
        <v>2.5</v>
      </c>
      <c r="K28" s="11">
        <f t="shared" si="29"/>
        <v>0.5</v>
      </c>
      <c r="L28" s="11">
        <f t="shared" si="29"/>
        <v>0</v>
      </c>
      <c r="M28" s="11">
        <f t="shared" si="29"/>
        <v>1.5</v>
      </c>
    </row>
    <row r="29" spans="1:20" x14ac:dyDescent="0.25">
      <c r="A29" s="9" t="str">
        <f t="shared" si="27"/>
        <v>Brad Manzanillo</v>
      </c>
      <c r="B29" s="10"/>
      <c r="C29" s="11">
        <f t="shared" ref="C29:M29" si="30">IF(ISNUMBER($B6),C6/$B6," ")</f>
        <v>1.3571428571428572</v>
      </c>
      <c r="D29" s="11">
        <f t="shared" si="30"/>
        <v>1.5357142857142858</v>
      </c>
      <c r="E29" s="11">
        <f t="shared" si="30"/>
        <v>0.75</v>
      </c>
      <c r="F29" s="11">
        <f t="shared" si="30"/>
        <v>3</v>
      </c>
      <c r="G29" s="11">
        <f t="shared" si="30"/>
        <v>4.0357142857142856</v>
      </c>
      <c r="H29" s="11">
        <f t="shared" si="30"/>
        <v>2</v>
      </c>
      <c r="I29" s="11">
        <f t="shared" si="30"/>
        <v>3.5714285714285712E-2</v>
      </c>
      <c r="J29" s="11">
        <f t="shared" si="30"/>
        <v>1.25</v>
      </c>
      <c r="K29" s="11">
        <f t="shared" si="30"/>
        <v>0</v>
      </c>
      <c r="L29" s="11">
        <f t="shared" si="30"/>
        <v>0</v>
      </c>
      <c r="M29" s="11">
        <f t="shared" si="30"/>
        <v>8.0714285714285712</v>
      </c>
    </row>
    <row r="30" spans="1:20" x14ac:dyDescent="0.25">
      <c r="A30" s="9" t="str">
        <f t="shared" si="27"/>
        <v>Chris Gogala</v>
      </c>
      <c r="B30" s="10"/>
      <c r="C30" s="11">
        <f t="shared" ref="C30:M30" si="31">IF(ISNUMBER($B7),C7/$B7," ")</f>
        <v>1.2083333333333333</v>
      </c>
      <c r="D30" s="11">
        <f t="shared" si="31"/>
        <v>0.375</v>
      </c>
      <c r="E30" s="11">
        <f t="shared" si="31"/>
        <v>0.16666666666666666</v>
      </c>
      <c r="F30" s="11">
        <f t="shared" si="31"/>
        <v>6</v>
      </c>
      <c r="G30" s="11">
        <f t="shared" si="31"/>
        <v>1.9166666666666667</v>
      </c>
      <c r="H30" s="11">
        <f t="shared" si="31"/>
        <v>0.75</v>
      </c>
      <c r="I30" s="11">
        <f t="shared" si="31"/>
        <v>0.45833333333333331</v>
      </c>
      <c r="J30" s="11">
        <f t="shared" si="31"/>
        <v>1.0833333333333333</v>
      </c>
      <c r="K30" s="11">
        <f t="shared" si="31"/>
        <v>4.1666666666666664E-2</v>
      </c>
      <c r="L30" s="11">
        <f t="shared" si="31"/>
        <v>0</v>
      </c>
      <c r="M30" s="11">
        <f t="shared" si="31"/>
        <v>3.7083333333333335</v>
      </c>
    </row>
    <row r="31" spans="1:20" x14ac:dyDescent="0.25">
      <c r="A31" s="9" t="str">
        <f t="shared" si="27"/>
        <v>Jared De Booy</v>
      </c>
      <c r="B31" s="10"/>
      <c r="C31" s="11">
        <f t="shared" ref="C31:M31" si="32">IF(ISNUMBER($B8),C8/$B8," ")</f>
        <v>0.95</v>
      </c>
      <c r="D31" s="11">
        <f t="shared" si="32"/>
        <v>1.8</v>
      </c>
      <c r="E31" s="11">
        <f t="shared" si="32"/>
        <v>0.25</v>
      </c>
      <c r="F31" s="11">
        <f t="shared" si="32"/>
        <v>4.7</v>
      </c>
      <c r="G31" s="11">
        <f t="shared" si="32"/>
        <v>0.5</v>
      </c>
      <c r="H31" s="11">
        <f t="shared" si="32"/>
        <v>0.8</v>
      </c>
      <c r="I31" s="11">
        <f t="shared" si="32"/>
        <v>1.25</v>
      </c>
      <c r="J31" s="11">
        <f t="shared" si="32"/>
        <v>1.1000000000000001</v>
      </c>
      <c r="K31" s="11">
        <f t="shared" si="32"/>
        <v>0.05</v>
      </c>
      <c r="L31" s="11">
        <f t="shared" si="32"/>
        <v>0</v>
      </c>
      <c r="M31" s="11">
        <f t="shared" si="32"/>
        <v>7.55</v>
      </c>
    </row>
    <row r="32" spans="1:20" x14ac:dyDescent="0.25">
      <c r="A32" s="9" t="str">
        <f t="shared" si="27"/>
        <v>Justin Parish</v>
      </c>
      <c r="B32" s="10"/>
      <c r="C32" s="11">
        <f t="shared" ref="C32:M32" si="33">IF(ISNUMBER($B9),C9/$B9," ")</f>
        <v>1.3703703703703705</v>
      </c>
      <c r="D32" s="11">
        <f t="shared" si="33"/>
        <v>1.037037037037037</v>
      </c>
      <c r="E32" s="11">
        <f t="shared" si="33"/>
        <v>0.62962962962962965</v>
      </c>
      <c r="F32" s="11">
        <f t="shared" si="33"/>
        <v>5.5555555555555554</v>
      </c>
      <c r="G32" s="11">
        <f t="shared" si="33"/>
        <v>1.1851851851851851</v>
      </c>
      <c r="H32" s="11">
        <f t="shared" si="33"/>
        <v>0.88888888888888884</v>
      </c>
      <c r="I32" s="11">
        <f t="shared" si="33"/>
        <v>0.7407407407407407</v>
      </c>
      <c r="J32" s="11">
        <f t="shared" si="33"/>
        <v>1.6296296296296295</v>
      </c>
      <c r="K32" s="11">
        <f t="shared" si="33"/>
        <v>0</v>
      </c>
      <c r="L32" s="11">
        <f t="shared" si="33"/>
        <v>0</v>
      </c>
      <c r="M32" s="11">
        <f t="shared" si="33"/>
        <v>6.4814814814814818</v>
      </c>
    </row>
    <row r="33" spans="1:13" x14ac:dyDescent="0.25">
      <c r="A33" s="9" t="str">
        <f t="shared" si="27"/>
        <v>Nick Wilkinson</v>
      </c>
      <c r="B33" s="10"/>
      <c r="C33" s="11">
        <f t="shared" ref="C33:M33" si="34">IF(ISNUMBER($B10),C10/$B10," ")</f>
        <v>1.7586206896551724</v>
      </c>
      <c r="D33" s="11">
        <f t="shared" si="34"/>
        <v>1.0344827586206897</v>
      </c>
      <c r="E33" s="11">
        <f t="shared" si="34"/>
        <v>0.48275862068965519</v>
      </c>
      <c r="F33" s="11">
        <f t="shared" si="34"/>
        <v>3.5862068965517242</v>
      </c>
      <c r="G33" s="11">
        <f t="shared" si="34"/>
        <v>1.7586206896551724</v>
      </c>
      <c r="H33" s="11">
        <f t="shared" si="34"/>
        <v>1.1724137931034482</v>
      </c>
      <c r="I33" s="11">
        <f t="shared" si="34"/>
        <v>0.13793103448275862</v>
      </c>
      <c r="J33" s="11">
        <f t="shared" si="34"/>
        <v>1.1724137931034482</v>
      </c>
      <c r="K33" s="11">
        <f t="shared" si="34"/>
        <v>0</v>
      </c>
      <c r="L33" s="11">
        <f t="shared" si="34"/>
        <v>0</v>
      </c>
      <c r="M33" s="11">
        <f t="shared" si="34"/>
        <v>7.1034482758620694</v>
      </c>
    </row>
    <row r="34" spans="1:13" x14ac:dyDescent="0.25">
      <c r="A34" s="9" t="str">
        <f t="shared" si="27"/>
        <v>Samuel Colosimo</v>
      </c>
      <c r="B34" s="10"/>
      <c r="C34" s="11">
        <f t="shared" ref="C34:M34" si="35">IF(ISNUMBER($B11),C11/$B11," ")</f>
        <v>2.6470588235294117</v>
      </c>
      <c r="D34" s="11">
        <f t="shared" si="35"/>
        <v>0.23529411764705882</v>
      </c>
      <c r="E34" s="11">
        <f t="shared" si="35"/>
        <v>1.0588235294117647</v>
      </c>
      <c r="F34" s="11">
        <f t="shared" si="35"/>
        <v>7.5294117647058822</v>
      </c>
      <c r="G34" s="11">
        <f t="shared" si="35"/>
        <v>1.2352941176470589</v>
      </c>
      <c r="H34" s="11">
        <f t="shared" si="35"/>
        <v>1.1176470588235294</v>
      </c>
      <c r="I34" s="11">
        <f t="shared" si="35"/>
        <v>1.2352941176470589</v>
      </c>
      <c r="J34" s="11">
        <f t="shared" si="35"/>
        <v>1.411764705882353</v>
      </c>
      <c r="K34" s="11">
        <f t="shared" si="35"/>
        <v>0.11764705882352941</v>
      </c>
      <c r="L34" s="11">
        <f t="shared" si="35"/>
        <v>0</v>
      </c>
      <c r="M34" s="11">
        <f t="shared" si="35"/>
        <v>7.0588235294117645</v>
      </c>
    </row>
    <row r="35" spans="1:13" x14ac:dyDescent="0.25">
      <c r="A35" s="9" t="str">
        <f t="shared" si="27"/>
        <v>Samuel Hockey</v>
      </c>
      <c r="B35" s="10"/>
      <c r="C35" s="11">
        <f t="shared" ref="C35:M35" si="36">IF(ISNUMBER($B12),C12/$B12," ")</f>
        <v>1.4</v>
      </c>
      <c r="D35" s="11">
        <f t="shared" si="36"/>
        <v>1.2</v>
      </c>
      <c r="E35" s="11">
        <f t="shared" si="36"/>
        <v>1.6</v>
      </c>
      <c r="F35" s="11">
        <f t="shared" si="36"/>
        <v>3.8</v>
      </c>
      <c r="G35" s="11">
        <f t="shared" si="36"/>
        <v>1.2</v>
      </c>
      <c r="H35" s="11">
        <f t="shared" si="36"/>
        <v>1</v>
      </c>
      <c r="I35" s="11">
        <f t="shared" si="36"/>
        <v>0</v>
      </c>
      <c r="J35" s="11">
        <f t="shared" si="36"/>
        <v>1.4</v>
      </c>
      <c r="K35" s="11">
        <f t="shared" si="36"/>
        <v>0.2</v>
      </c>
      <c r="L35" s="11">
        <f t="shared" si="36"/>
        <v>0</v>
      </c>
      <c r="M35" s="11">
        <f t="shared" si="36"/>
        <v>8</v>
      </c>
    </row>
    <row r="36" spans="1:13" x14ac:dyDescent="0.25">
      <c r="A36" s="9" t="str">
        <f t="shared" ref="A36:A45" si="37">IF(A13=""," ",A13)</f>
        <v>Sam Stevens</v>
      </c>
      <c r="B36" s="17"/>
      <c r="C36" s="11">
        <f t="shared" ref="C36:M36" si="38">IF(ISNUMBER($B13),C13/$B13," ")</f>
        <v>3</v>
      </c>
      <c r="D36" s="11">
        <f t="shared" si="38"/>
        <v>6</v>
      </c>
      <c r="E36" s="11">
        <f t="shared" si="38"/>
        <v>0</v>
      </c>
      <c r="F36" s="11">
        <f t="shared" si="38"/>
        <v>9</v>
      </c>
      <c r="G36" s="11">
        <f t="shared" si="38"/>
        <v>3</v>
      </c>
      <c r="H36" s="11">
        <f t="shared" si="38"/>
        <v>0</v>
      </c>
      <c r="I36" s="11">
        <f t="shared" si="38"/>
        <v>1</v>
      </c>
      <c r="J36" s="11">
        <f t="shared" si="38"/>
        <v>0</v>
      </c>
      <c r="K36" s="11">
        <f t="shared" si="38"/>
        <v>0</v>
      </c>
      <c r="L36" s="11">
        <f t="shared" si="38"/>
        <v>0</v>
      </c>
      <c r="M36" s="11">
        <f t="shared" si="38"/>
        <v>24</v>
      </c>
    </row>
    <row r="37" spans="1:13" x14ac:dyDescent="0.25">
      <c r="A37" s="9" t="str">
        <f t="shared" si="37"/>
        <v>Samuel Denmead</v>
      </c>
      <c r="B37" s="17"/>
      <c r="C37" s="11">
        <f t="shared" ref="C37:M37" si="39">IF(ISNUMBER($B14),C14/$B14," ")</f>
        <v>2</v>
      </c>
      <c r="D37" s="11">
        <f t="shared" si="39"/>
        <v>0</v>
      </c>
      <c r="E37" s="11">
        <f t="shared" si="39"/>
        <v>1</v>
      </c>
      <c r="F37" s="11">
        <f t="shared" si="39"/>
        <v>4</v>
      </c>
      <c r="G37" s="11">
        <f t="shared" si="39"/>
        <v>0</v>
      </c>
      <c r="H37" s="11">
        <f t="shared" si="39"/>
        <v>1</v>
      </c>
      <c r="I37" s="11">
        <f t="shared" si="39"/>
        <v>0</v>
      </c>
      <c r="J37" s="11">
        <f t="shared" si="39"/>
        <v>0</v>
      </c>
      <c r="K37" s="11">
        <f t="shared" si="39"/>
        <v>0</v>
      </c>
      <c r="L37" s="11">
        <f t="shared" si="39"/>
        <v>0</v>
      </c>
      <c r="M37" s="11">
        <f t="shared" si="39"/>
        <v>5</v>
      </c>
    </row>
    <row r="38" spans="1:13" x14ac:dyDescent="0.25">
      <c r="A38" s="9" t="str">
        <f t="shared" si="37"/>
        <v>Blake Tomcans</v>
      </c>
      <c r="B38" s="17"/>
      <c r="C38" s="11">
        <f t="shared" ref="C38:M39" si="40">IF(ISNUMBER($B15),C15/$B15," ")</f>
        <v>1.8571428571428572</v>
      </c>
      <c r="D38" s="11">
        <f t="shared" si="40"/>
        <v>1</v>
      </c>
      <c r="E38" s="11">
        <f t="shared" si="40"/>
        <v>1.2857142857142858</v>
      </c>
      <c r="F38" s="11">
        <f t="shared" si="40"/>
        <v>2.4285714285714284</v>
      </c>
      <c r="G38" s="11">
        <f t="shared" si="40"/>
        <v>1.2857142857142858</v>
      </c>
      <c r="H38" s="11">
        <f t="shared" si="40"/>
        <v>0.7142857142857143</v>
      </c>
      <c r="I38" s="11">
        <f t="shared" si="40"/>
        <v>0</v>
      </c>
      <c r="J38" s="11">
        <f t="shared" si="40"/>
        <v>0.7142857142857143</v>
      </c>
      <c r="K38" s="11">
        <f t="shared" si="40"/>
        <v>0</v>
      </c>
      <c r="L38" s="11">
        <f t="shared" si="40"/>
        <v>0</v>
      </c>
      <c r="M38" s="11">
        <f t="shared" si="40"/>
        <v>8</v>
      </c>
    </row>
    <row r="39" spans="1:13" x14ac:dyDescent="0.25">
      <c r="A39" s="9" t="str">
        <f t="shared" si="37"/>
        <v>Jordan Smith</v>
      </c>
      <c r="B39" s="17"/>
      <c r="C39" s="11">
        <f t="shared" si="40"/>
        <v>1.95</v>
      </c>
      <c r="D39" s="11">
        <f t="shared" si="40"/>
        <v>1.65</v>
      </c>
      <c r="E39" s="11">
        <f t="shared" si="40"/>
        <v>0.4</v>
      </c>
      <c r="F39" s="11">
        <f t="shared" si="40"/>
        <v>3</v>
      </c>
      <c r="G39" s="11">
        <f t="shared" si="40"/>
        <v>1.5</v>
      </c>
      <c r="H39" s="11">
        <f t="shared" si="40"/>
        <v>0.9</v>
      </c>
      <c r="I39" s="11">
        <f t="shared" si="40"/>
        <v>0.1</v>
      </c>
      <c r="J39" s="11">
        <f t="shared" si="40"/>
        <v>0.5</v>
      </c>
      <c r="K39" s="11">
        <f t="shared" si="40"/>
        <v>0</v>
      </c>
      <c r="L39" s="11">
        <f t="shared" si="40"/>
        <v>0.05</v>
      </c>
      <c r="M39" s="11">
        <f t="shared" si="40"/>
        <v>9.25</v>
      </c>
    </row>
    <row r="40" spans="1:13" x14ac:dyDescent="0.25">
      <c r="A40" s="9" t="str">
        <f t="shared" si="37"/>
        <v>David Smout</v>
      </c>
      <c r="B40" s="17"/>
      <c r="C40" s="11">
        <f t="shared" ref="C40:M40" si="41">IF(ISNUMBER($B17),C17/$B17," ")</f>
        <v>1.5</v>
      </c>
      <c r="D40" s="11">
        <f t="shared" si="41"/>
        <v>0.625</v>
      </c>
      <c r="E40" s="11">
        <f t="shared" si="41"/>
        <v>1</v>
      </c>
      <c r="F40" s="11">
        <f t="shared" si="41"/>
        <v>3.875</v>
      </c>
      <c r="G40" s="11">
        <f t="shared" si="41"/>
        <v>1.875</v>
      </c>
      <c r="H40" s="11">
        <f t="shared" si="41"/>
        <v>1.625</v>
      </c>
      <c r="I40" s="11">
        <f t="shared" si="41"/>
        <v>0</v>
      </c>
      <c r="J40" s="11">
        <f t="shared" si="41"/>
        <v>1.25</v>
      </c>
      <c r="K40" s="11">
        <f t="shared" si="41"/>
        <v>0</v>
      </c>
      <c r="L40" s="11">
        <f t="shared" si="41"/>
        <v>0</v>
      </c>
      <c r="M40" s="11">
        <f t="shared" si="41"/>
        <v>5.875</v>
      </c>
    </row>
    <row r="41" spans="1:13" x14ac:dyDescent="0.25">
      <c r="A41" s="9" t="str">
        <f t="shared" si="37"/>
        <v>Jordan Hockey</v>
      </c>
      <c r="B41" s="17"/>
      <c r="C41" s="11">
        <f t="shared" ref="C41:M41" si="42">IF(ISNUMBER($B18),C18/$B18," ")</f>
        <v>1</v>
      </c>
      <c r="D41" s="11">
        <f t="shared" si="42"/>
        <v>2</v>
      </c>
      <c r="E41" s="11">
        <f t="shared" si="42"/>
        <v>0</v>
      </c>
      <c r="F41" s="11">
        <f t="shared" si="42"/>
        <v>0</v>
      </c>
      <c r="G41" s="11">
        <f t="shared" si="42"/>
        <v>0</v>
      </c>
      <c r="H41" s="11">
        <f t="shared" si="42"/>
        <v>1</v>
      </c>
      <c r="I41" s="11">
        <f t="shared" si="42"/>
        <v>0</v>
      </c>
      <c r="J41" s="11">
        <f t="shared" si="42"/>
        <v>1</v>
      </c>
      <c r="K41" s="11">
        <f t="shared" si="42"/>
        <v>0</v>
      </c>
      <c r="L41" s="11">
        <f t="shared" si="42"/>
        <v>0</v>
      </c>
      <c r="M41" s="11">
        <f t="shared" si="42"/>
        <v>8</v>
      </c>
    </row>
    <row r="42" spans="1:13" x14ac:dyDescent="0.25">
      <c r="A42" s="9" t="str">
        <f t="shared" si="37"/>
        <v>Alex Tumurbaatar</v>
      </c>
      <c r="B42" s="17"/>
      <c r="C42" s="11">
        <f t="shared" ref="C42:M45" si="43">IF(ISNUMBER($B19),C19/$B19," ")</f>
        <v>5</v>
      </c>
      <c r="D42" s="11">
        <f t="shared" si="43"/>
        <v>1</v>
      </c>
      <c r="E42" s="11">
        <f t="shared" si="43"/>
        <v>0</v>
      </c>
      <c r="F42" s="11">
        <f t="shared" si="43"/>
        <v>4</v>
      </c>
      <c r="G42" s="11">
        <f t="shared" si="43"/>
        <v>2</v>
      </c>
      <c r="H42" s="11">
        <f t="shared" si="43"/>
        <v>4</v>
      </c>
      <c r="I42" s="11">
        <f t="shared" si="43"/>
        <v>0</v>
      </c>
      <c r="J42" s="11">
        <f t="shared" si="43"/>
        <v>4</v>
      </c>
      <c r="K42" s="11">
        <f t="shared" si="43"/>
        <v>0</v>
      </c>
      <c r="L42" s="11">
        <f t="shared" si="43"/>
        <v>0</v>
      </c>
      <c r="M42" s="11">
        <f t="shared" si="43"/>
        <v>13</v>
      </c>
    </row>
    <row r="43" spans="1:13" x14ac:dyDescent="0.25">
      <c r="A43" s="9" t="str">
        <f t="shared" si="37"/>
        <v>Ryan Tobler</v>
      </c>
      <c r="B43" s="17"/>
      <c r="C43" s="11">
        <f t="shared" si="43"/>
        <v>3.25</v>
      </c>
      <c r="D43" s="11">
        <f t="shared" si="43"/>
        <v>1</v>
      </c>
      <c r="E43" s="11">
        <f t="shared" si="43"/>
        <v>2.5</v>
      </c>
      <c r="F43" s="11">
        <f t="shared" si="43"/>
        <v>6.25</v>
      </c>
      <c r="G43" s="11">
        <f t="shared" si="43"/>
        <v>1.75</v>
      </c>
      <c r="H43" s="11">
        <f t="shared" si="43"/>
        <v>2.25</v>
      </c>
      <c r="I43" s="11">
        <f t="shared" si="43"/>
        <v>1</v>
      </c>
      <c r="J43" s="11">
        <f t="shared" si="43"/>
        <v>1</v>
      </c>
      <c r="K43" s="11">
        <f t="shared" si="43"/>
        <v>0</v>
      </c>
      <c r="L43" s="11">
        <f t="shared" si="43"/>
        <v>0</v>
      </c>
      <c r="M43" s="11">
        <f t="shared" si="43"/>
        <v>12</v>
      </c>
    </row>
    <row r="44" spans="1:13" x14ac:dyDescent="0.25">
      <c r="A44" s="9" t="str">
        <f t="shared" si="37"/>
        <v>Jordan Benson</v>
      </c>
      <c r="B44" s="17"/>
      <c r="C44" s="11">
        <f t="shared" si="43"/>
        <v>4</v>
      </c>
      <c r="D44" s="11">
        <f t="shared" si="43"/>
        <v>2</v>
      </c>
      <c r="E44" s="11">
        <f t="shared" si="43"/>
        <v>2</v>
      </c>
      <c r="F44" s="11">
        <f t="shared" si="43"/>
        <v>11</v>
      </c>
      <c r="G44" s="11">
        <f t="shared" si="43"/>
        <v>2</v>
      </c>
      <c r="H44" s="11">
        <f t="shared" si="43"/>
        <v>1</v>
      </c>
      <c r="I44" s="11">
        <f t="shared" si="43"/>
        <v>0</v>
      </c>
      <c r="J44" s="11">
        <f t="shared" si="43"/>
        <v>0</v>
      </c>
      <c r="K44" s="11">
        <f t="shared" si="43"/>
        <v>0</v>
      </c>
      <c r="L44" s="11">
        <f t="shared" si="43"/>
        <v>0</v>
      </c>
      <c r="M44" s="11">
        <f t="shared" si="43"/>
        <v>16</v>
      </c>
    </row>
    <row r="45" spans="1:13" x14ac:dyDescent="0.25">
      <c r="A45" s="9" t="str">
        <f t="shared" si="37"/>
        <v>Nabil Kanengoni</v>
      </c>
      <c r="B45" s="17"/>
      <c r="C45" s="11">
        <f t="shared" si="43"/>
        <v>1</v>
      </c>
      <c r="D45" s="11">
        <f t="shared" si="43"/>
        <v>0</v>
      </c>
      <c r="E45" s="11">
        <f t="shared" si="43"/>
        <v>0</v>
      </c>
      <c r="F45" s="11">
        <f t="shared" si="43"/>
        <v>3</v>
      </c>
      <c r="G45" s="11">
        <f t="shared" si="43"/>
        <v>2</v>
      </c>
      <c r="H45" s="11">
        <f t="shared" si="43"/>
        <v>1</v>
      </c>
      <c r="I45" s="11">
        <f t="shared" si="43"/>
        <v>0</v>
      </c>
      <c r="J45" s="11">
        <f t="shared" si="43"/>
        <v>2</v>
      </c>
      <c r="K45" s="11">
        <f t="shared" si="43"/>
        <v>0</v>
      </c>
      <c r="L45" s="11">
        <f t="shared" si="43"/>
        <v>0</v>
      </c>
      <c r="M45" s="11">
        <f t="shared" si="43"/>
        <v>2</v>
      </c>
    </row>
  </sheetData>
  <mergeCells count="3">
    <mergeCell ref="A24:M24"/>
    <mergeCell ref="A25:M25"/>
    <mergeCell ref="A2:P2"/>
  </mergeCells>
  <conditionalFormatting sqref="A4:A15">
    <cfRule type="expression" dxfId="27" priority="14">
      <formula>O4&gt;12</formula>
    </cfRule>
  </conditionalFormatting>
  <conditionalFormatting sqref="A4:A15">
    <cfRule type="expression" dxfId="26" priority="13">
      <formula>EXACT(A4,T4)</formula>
    </cfRule>
  </conditionalFormatting>
  <conditionalFormatting sqref="A16">
    <cfRule type="expression" dxfId="25" priority="12">
      <formula>O16&gt;12</formula>
    </cfRule>
  </conditionalFormatting>
  <conditionalFormatting sqref="A16">
    <cfRule type="expression" dxfId="24" priority="11">
      <formula>EXACT(A16,T16)</formula>
    </cfRule>
  </conditionalFormatting>
  <conditionalFormatting sqref="A17">
    <cfRule type="expression" dxfId="23" priority="10">
      <formula>O17&gt;13</formula>
    </cfRule>
  </conditionalFormatting>
  <conditionalFormatting sqref="A17">
    <cfRule type="expression" dxfId="22" priority="9">
      <formula>EXACT(A17,T17)</formula>
    </cfRule>
  </conditionalFormatting>
  <conditionalFormatting sqref="A18:A19">
    <cfRule type="expression" dxfId="21" priority="8">
      <formula>O18&gt;13</formula>
    </cfRule>
  </conditionalFormatting>
  <conditionalFormatting sqref="A18:A19">
    <cfRule type="expression" dxfId="20" priority="7">
      <formula>EXACT(A18,T18)</formula>
    </cfRule>
  </conditionalFormatting>
  <conditionalFormatting sqref="A20">
    <cfRule type="expression" dxfId="19" priority="6">
      <formula>O20&gt;13</formula>
    </cfRule>
  </conditionalFormatting>
  <conditionalFormatting sqref="A20">
    <cfRule type="expression" dxfId="18" priority="5">
      <formula>EXACT(A20,T20)</formula>
    </cfRule>
  </conditionalFormatting>
  <conditionalFormatting sqref="A21 A23">
    <cfRule type="expression" dxfId="17" priority="4">
      <formula>O21&gt;13</formula>
    </cfRule>
  </conditionalFormatting>
  <conditionalFormatting sqref="A21 A23">
    <cfRule type="expression" dxfId="16" priority="3">
      <formula>EXACT(A21,T21)</formula>
    </cfRule>
  </conditionalFormatting>
  <conditionalFormatting sqref="A22">
    <cfRule type="expression" dxfId="15" priority="2">
      <formula>O22&gt;13</formula>
    </cfRule>
  </conditionalFormatting>
  <conditionalFormatting sqref="A22">
    <cfRule type="expression" dxfId="14" priority="1">
      <formula>EXACT(A22,T22)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15</vt:lpstr>
      <vt:lpstr>Leaders</vt:lpstr>
      <vt:lpstr>AKOM</vt:lpstr>
      <vt:lpstr>Beavers</vt:lpstr>
      <vt:lpstr>Brownies</vt:lpstr>
      <vt:lpstr>Chicken Dinners</vt:lpstr>
      <vt:lpstr>Funguys</vt:lpstr>
      <vt:lpstr>Hornets</vt:lpstr>
      <vt:lpstr>Owls 2</vt:lpstr>
      <vt:lpstr>SBU</vt:lpstr>
      <vt:lpstr>Spartans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2022-10-19T15:01:19Z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877481-9e35-4b68-b667-876a73c6db41_Enabled">
    <vt:lpwstr>true</vt:lpwstr>
  </property>
  <property fmtid="{D5CDD505-2E9C-101B-9397-08002B2CF9AE}" pid="3" name="MSIP_Label_5f877481-9e35-4b68-b667-876a73c6db41_SetDate">
    <vt:lpwstr>2022-04-13T00:31:17Z</vt:lpwstr>
  </property>
  <property fmtid="{D5CDD505-2E9C-101B-9397-08002B2CF9AE}" pid="4" name="MSIP_Label_5f877481-9e35-4b68-b667-876a73c6db41_Method">
    <vt:lpwstr>Privileged</vt:lpwstr>
  </property>
  <property fmtid="{D5CDD505-2E9C-101B-9397-08002B2CF9AE}" pid="5" name="MSIP_Label_5f877481-9e35-4b68-b667-876a73c6db41_Name">
    <vt:lpwstr>5f877481-9e35-4b68-b667-876a73c6db41</vt:lpwstr>
  </property>
  <property fmtid="{D5CDD505-2E9C-101B-9397-08002B2CF9AE}" pid="6" name="MSIP_Label_5f877481-9e35-4b68-b667-876a73c6db41_SiteId">
    <vt:lpwstr>dd0cfd15-4558-4b12-8bad-ea26984fc417</vt:lpwstr>
  </property>
  <property fmtid="{D5CDD505-2E9C-101B-9397-08002B2CF9AE}" pid="7" name="MSIP_Label_5f877481-9e35-4b68-b667-876a73c6db41_ActionId">
    <vt:lpwstr>783fa985-ab59-41a1-81b0-1406a58b77dc</vt:lpwstr>
  </property>
  <property fmtid="{D5CDD505-2E9C-101B-9397-08002B2CF9AE}" pid="8" name="MSIP_Label_5f877481-9e35-4b68-b667-876a73c6db41_ContentBits">
    <vt:lpwstr>0</vt:lpwstr>
  </property>
</Properties>
</file>