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CPL/Weekly Stats/"/>
    </mc:Choice>
  </mc:AlternateContent>
  <xr:revisionPtr revIDLastSave="4" documentId="8_{AFB39FCC-5A99-43F6-BB7B-AEDCD8D9D384}" xr6:coauthVersionLast="45" xr6:coauthVersionMax="45" xr10:uidLastSave="{2F77CDCD-6FC5-457A-8A7B-F751C792F607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Brick Squad" sheetId="2" r:id="rId3"/>
    <sheet name="Dragons" sheetId="4" r:id="rId4"/>
    <sheet name="Meme Team" sheetId="15" r:id="rId5"/>
    <sheet name="Panthers" sheetId="6" r:id="rId6"/>
    <sheet name="Ring Stingers" sheetId="7" r:id="rId7"/>
    <sheet name="Titans" sheetId="8" r:id="rId8"/>
    <sheet name="Wizards" sheetId="16" r:id="rId9"/>
    <sheet name="Games" sheetId="13" state="hidden" r:id="rId10"/>
  </sheets>
  <definedNames>
    <definedName name="_AMO_UniqueIdentifier" hidden="1">"'37ab0951-19fc-4a2d-96ea-0f7406d2843f'"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2" l="1"/>
  <c r="C40" i="2"/>
  <c r="D40" i="2"/>
  <c r="E40" i="2"/>
  <c r="F40" i="2"/>
  <c r="G40" i="2"/>
  <c r="H40" i="2"/>
  <c r="I40" i="2"/>
  <c r="J40" i="2"/>
  <c r="K40" i="2"/>
  <c r="L40" i="2"/>
  <c r="M40" i="2"/>
  <c r="N19" i="2"/>
  <c r="O19" i="2"/>
  <c r="R19" i="2"/>
  <c r="S19" i="2"/>
  <c r="P19" i="2"/>
  <c r="T19" i="2"/>
  <c r="N16" i="7"/>
  <c r="O16" i="7"/>
  <c r="R16" i="7"/>
  <c r="S16" i="7"/>
  <c r="P16" i="7"/>
  <c r="T16" i="7"/>
  <c r="A36" i="15"/>
  <c r="C36" i="15"/>
  <c r="D36" i="15"/>
  <c r="E36" i="15"/>
  <c r="F36" i="15"/>
  <c r="G36" i="15"/>
  <c r="H36" i="15"/>
  <c r="I36" i="15"/>
  <c r="J36" i="15"/>
  <c r="K36" i="15"/>
  <c r="L36" i="15"/>
  <c r="M36" i="15"/>
  <c r="N17" i="15"/>
  <c r="O17" i="15"/>
  <c r="R17" i="15"/>
  <c r="S17" i="15"/>
  <c r="P17" i="15"/>
  <c r="T17" i="15"/>
  <c r="A39" i="2"/>
  <c r="C39" i="2"/>
  <c r="D39" i="2"/>
  <c r="E39" i="2"/>
  <c r="F39" i="2"/>
  <c r="G39" i="2"/>
  <c r="H39" i="2"/>
  <c r="I39" i="2"/>
  <c r="J39" i="2"/>
  <c r="K39" i="2"/>
  <c r="L39" i="2"/>
  <c r="M39" i="2"/>
  <c r="N18" i="2"/>
  <c r="O18" i="2"/>
  <c r="R18" i="2"/>
  <c r="S18" i="2"/>
  <c r="P18" i="2"/>
  <c r="T18" i="2"/>
  <c r="A31" i="7"/>
  <c r="C31" i="7"/>
  <c r="D31" i="7"/>
  <c r="E31" i="7"/>
  <c r="F31" i="7"/>
  <c r="G31" i="7"/>
  <c r="H31" i="7"/>
  <c r="I31" i="7"/>
  <c r="J31" i="7"/>
  <c r="K31" i="7"/>
  <c r="L31" i="7"/>
  <c r="M31" i="7"/>
  <c r="A32" i="7"/>
  <c r="C32" i="7"/>
  <c r="D32" i="7"/>
  <c r="E32" i="7"/>
  <c r="F32" i="7"/>
  <c r="G32" i="7"/>
  <c r="H32" i="7"/>
  <c r="I32" i="7"/>
  <c r="J32" i="7"/>
  <c r="K32" i="7"/>
  <c r="L32" i="7"/>
  <c r="M32" i="7"/>
  <c r="A33" i="7"/>
  <c r="C33" i="7"/>
  <c r="D33" i="7"/>
  <c r="E33" i="7"/>
  <c r="F33" i="7"/>
  <c r="G33" i="7"/>
  <c r="H33" i="7"/>
  <c r="I33" i="7"/>
  <c r="J33" i="7"/>
  <c r="K33" i="7"/>
  <c r="L33" i="7"/>
  <c r="M33" i="7"/>
  <c r="N13" i="7"/>
  <c r="O13" i="7"/>
  <c r="R13" i="7"/>
  <c r="S13" i="7"/>
  <c r="P13" i="7"/>
  <c r="T13" i="7"/>
  <c r="N14" i="7"/>
  <c r="O14" i="7"/>
  <c r="R14" i="7"/>
  <c r="S14" i="7"/>
  <c r="P14" i="7"/>
  <c r="T14" i="7"/>
  <c r="N15" i="7"/>
  <c r="O15" i="7"/>
  <c r="R15" i="7"/>
  <c r="S15" i="7"/>
  <c r="P15" i="7"/>
  <c r="T15" i="7"/>
  <c r="R4" i="2"/>
  <c r="S4" i="2"/>
  <c r="P4" i="2"/>
  <c r="R5" i="2"/>
  <c r="S5" i="2"/>
  <c r="P5" i="2"/>
  <c r="R8" i="2"/>
  <c r="S8" i="2"/>
  <c r="P8" i="2"/>
  <c r="R11" i="2"/>
  <c r="S11" i="2"/>
  <c r="P11" i="2"/>
  <c r="R12" i="2"/>
  <c r="S12" i="2"/>
  <c r="P12" i="2"/>
  <c r="R5" i="6"/>
  <c r="S5" i="6"/>
  <c r="P5" i="6"/>
  <c r="R6" i="6"/>
  <c r="S6" i="6"/>
  <c r="P6" i="6"/>
  <c r="R7" i="6"/>
  <c r="S7" i="6"/>
  <c r="P7" i="6"/>
  <c r="R8" i="6"/>
  <c r="S8" i="6"/>
  <c r="P8" i="6"/>
  <c r="R9" i="6"/>
  <c r="S9" i="6"/>
  <c r="P9" i="6"/>
  <c r="R10" i="6"/>
  <c r="S10" i="6"/>
  <c r="P10" i="6"/>
  <c r="R11" i="6"/>
  <c r="S11" i="6"/>
  <c r="P11" i="6"/>
  <c r="R12" i="6"/>
  <c r="S12" i="6"/>
  <c r="P12" i="6"/>
  <c r="R13" i="6"/>
  <c r="S13" i="6"/>
  <c r="P13" i="6"/>
  <c r="R3" i="7"/>
  <c r="S3" i="7"/>
  <c r="P3" i="7"/>
  <c r="R4" i="7"/>
  <c r="S4" i="7"/>
  <c r="P4" i="7"/>
  <c r="R8" i="7"/>
  <c r="S8" i="7"/>
  <c r="P8" i="7"/>
  <c r="R9" i="7"/>
  <c r="S9" i="7"/>
  <c r="P9" i="7"/>
  <c r="R10" i="7"/>
  <c r="S10" i="7"/>
  <c r="P10" i="7"/>
  <c r="R11" i="7"/>
  <c r="S11" i="7"/>
  <c r="P11" i="7"/>
  <c r="R12" i="7"/>
  <c r="S12" i="7"/>
  <c r="P12" i="7"/>
  <c r="R3" i="8"/>
  <c r="S3" i="8"/>
  <c r="P3" i="8"/>
  <c r="R4" i="8"/>
  <c r="S4" i="8"/>
  <c r="P4" i="8"/>
  <c r="R5" i="8"/>
  <c r="S5" i="8"/>
  <c r="P5" i="8"/>
  <c r="R6" i="8"/>
  <c r="S6" i="8"/>
  <c r="P6" i="8"/>
  <c r="R7" i="8"/>
  <c r="S7" i="8"/>
  <c r="P7" i="8"/>
  <c r="R8" i="8"/>
  <c r="S8" i="8"/>
  <c r="P8" i="8"/>
  <c r="R9" i="8"/>
  <c r="S9" i="8"/>
  <c r="P9" i="8"/>
  <c r="R10" i="8"/>
  <c r="S10" i="8"/>
  <c r="P10" i="8"/>
  <c r="R3" i="4"/>
  <c r="S3" i="4"/>
  <c r="P3" i="4"/>
  <c r="R5" i="4"/>
  <c r="S5" i="4"/>
  <c r="P5" i="4"/>
  <c r="R6" i="4"/>
  <c r="S6" i="4"/>
  <c r="P6" i="4"/>
  <c r="R7" i="4"/>
  <c r="S7" i="4"/>
  <c r="P7" i="4"/>
  <c r="R8" i="4"/>
  <c r="S8" i="4"/>
  <c r="P8" i="4"/>
  <c r="R10" i="4"/>
  <c r="S10" i="4"/>
  <c r="P10" i="4"/>
  <c r="R11" i="4"/>
  <c r="S11" i="4"/>
  <c r="P11" i="4"/>
  <c r="R3" i="15"/>
  <c r="S3" i="15"/>
  <c r="P3" i="15"/>
  <c r="R4" i="15"/>
  <c r="S4" i="15"/>
  <c r="P4" i="15"/>
  <c r="R5" i="15"/>
  <c r="S5" i="15"/>
  <c r="P5" i="15"/>
  <c r="R6" i="15"/>
  <c r="S6" i="15"/>
  <c r="P6" i="15"/>
  <c r="R7" i="15"/>
  <c r="S7" i="15"/>
  <c r="P7" i="15"/>
  <c r="R8" i="15"/>
  <c r="S8" i="15"/>
  <c r="P8" i="15"/>
  <c r="R12" i="15"/>
  <c r="S12" i="15"/>
  <c r="P12" i="15"/>
  <c r="R14" i="15"/>
  <c r="S14" i="15"/>
  <c r="P14" i="15"/>
  <c r="R3" i="16"/>
  <c r="S3" i="16"/>
  <c r="P3" i="16"/>
  <c r="R4" i="16"/>
  <c r="S4" i="16"/>
  <c r="P4" i="16"/>
  <c r="R6" i="16"/>
  <c r="S6" i="16"/>
  <c r="P6" i="16"/>
  <c r="R8" i="16"/>
  <c r="S8" i="16"/>
  <c r="P8" i="16"/>
  <c r="R11" i="16"/>
  <c r="S11" i="16"/>
  <c r="P11" i="16"/>
  <c r="R12" i="16"/>
  <c r="S12" i="16"/>
  <c r="P12" i="16"/>
  <c r="R13" i="16"/>
  <c r="S13" i="16"/>
  <c r="P13" i="16"/>
  <c r="R14" i="16"/>
  <c r="S14" i="16"/>
  <c r="P14" i="16"/>
  <c r="R15" i="16"/>
  <c r="S15" i="16"/>
  <c r="P15" i="16"/>
  <c r="R3" i="2"/>
  <c r="S3" i="2"/>
  <c r="P3" i="2"/>
  <c r="N12" i="7"/>
  <c r="O12" i="7"/>
  <c r="T12" i="7"/>
  <c r="A33" i="15"/>
  <c r="C33" i="15"/>
  <c r="D33" i="15"/>
  <c r="E33" i="15"/>
  <c r="F33" i="15"/>
  <c r="G33" i="15"/>
  <c r="H33" i="15"/>
  <c r="I33" i="15"/>
  <c r="J33" i="15"/>
  <c r="K33" i="15"/>
  <c r="L33" i="15"/>
  <c r="M33" i="15"/>
  <c r="A34" i="15"/>
  <c r="C34" i="15"/>
  <c r="D34" i="15"/>
  <c r="E34" i="15"/>
  <c r="F34" i="15"/>
  <c r="G34" i="15"/>
  <c r="H34" i="15"/>
  <c r="I34" i="15"/>
  <c r="J34" i="15"/>
  <c r="K34" i="15"/>
  <c r="L34" i="15"/>
  <c r="M34" i="15"/>
  <c r="A35" i="15"/>
  <c r="C35" i="15"/>
  <c r="D35" i="15"/>
  <c r="E35" i="15"/>
  <c r="F35" i="15"/>
  <c r="G35" i="15"/>
  <c r="H35" i="15"/>
  <c r="I35" i="15"/>
  <c r="J35" i="15"/>
  <c r="K35" i="15"/>
  <c r="L35" i="15"/>
  <c r="M35" i="15"/>
  <c r="T14" i="15"/>
  <c r="R15" i="15"/>
  <c r="S15" i="15"/>
  <c r="P15" i="15"/>
  <c r="T15" i="15"/>
  <c r="R16" i="15"/>
  <c r="S16" i="15"/>
  <c r="T16" i="15"/>
  <c r="N16" i="15"/>
  <c r="O16" i="15"/>
  <c r="P16" i="15"/>
  <c r="T4" i="16"/>
  <c r="T5" i="16"/>
  <c r="T6" i="16"/>
  <c r="T7" i="16"/>
  <c r="T8" i="16"/>
  <c r="T9" i="16"/>
  <c r="T10" i="16"/>
  <c r="T11" i="16"/>
  <c r="T12" i="16"/>
  <c r="T13" i="16"/>
  <c r="T14" i="16"/>
  <c r="T15" i="16"/>
  <c r="T3" i="16"/>
  <c r="T4" i="8"/>
  <c r="T5" i="8"/>
  <c r="T6" i="8"/>
  <c r="T7" i="8"/>
  <c r="T8" i="8"/>
  <c r="T9" i="8"/>
  <c r="T10" i="8"/>
  <c r="T3" i="8"/>
  <c r="T4" i="7"/>
  <c r="T5" i="7"/>
  <c r="T6" i="7"/>
  <c r="T7" i="7"/>
  <c r="T8" i="7"/>
  <c r="T9" i="7"/>
  <c r="T10" i="7"/>
  <c r="T11" i="7"/>
  <c r="T3" i="7"/>
  <c r="T13" i="6"/>
  <c r="T4" i="6"/>
  <c r="T5" i="6"/>
  <c r="T6" i="6"/>
  <c r="T7" i="6"/>
  <c r="T8" i="6"/>
  <c r="T9" i="6"/>
  <c r="T10" i="6"/>
  <c r="T11" i="6"/>
  <c r="T12" i="6"/>
  <c r="T3" i="6"/>
  <c r="T4" i="15"/>
  <c r="T5" i="15"/>
  <c r="T6" i="15"/>
  <c r="T7" i="15"/>
  <c r="T8" i="15"/>
  <c r="T9" i="15"/>
  <c r="T10" i="15"/>
  <c r="T11" i="15"/>
  <c r="T12" i="15"/>
  <c r="T13" i="15"/>
  <c r="T3" i="15"/>
  <c r="T11" i="4"/>
  <c r="T10" i="4"/>
  <c r="T9" i="4"/>
  <c r="T8" i="4"/>
  <c r="T7" i="4"/>
  <c r="T6" i="4"/>
  <c r="T5" i="4"/>
  <c r="T4" i="4"/>
  <c r="T3" i="4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3" i="2"/>
  <c r="A28" i="6"/>
  <c r="C28" i="6"/>
  <c r="D28" i="6"/>
  <c r="E28" i="6"/>
  <c r="F28" i="6"/>
  <c r="G28" i="6"/>
  <c r="H28" i="6"/>
  <c r="I28" i="6"/>
  <c r="J28" i="6"/>
  <c r="K28" i="6"/>
  <c r="L28" i="6"/>
  <c r="M28" i="6"/>
  <c r="N15" i="15"/>
  <c r="O15" i="15"/>
  <c r="N11" i="7"/>
  <c r="O11" i="7"/>
  <c r="N13" i="6"/>
  <c r="O13" i="6"/>
  <c r="N9" i="4"/>
  <c r="O9" i="4"/>
  <c r="R9" i="4"/>
  <c r="S9" i="4"/>
  <c r="N10" i="4"/>
  <c r="O10" i="4"/>
  <c r="N11" i="4"/>
  <c r="O11" i="4"/>
  <c r="A38" i="2"/>
  <c r="C38" i="2"/>
  <c r="D38" i="2"/>
  <c r="E38" i="2"/>
  <c r="F38" i="2"/>
  <c r="G38" i="2"/>
  <c r="H38" i="2"/>
  <c r="I38" i="2"/>
  <c r="J38" i="2"/>
  <c r="K38" i="2"/>
  <c r="L38" i="2"/>
  <c r="M38" i="2"/>
  <c r="N17" i="2"/>
  <c r="O17" i="2"/>
  <c r="R17" i="2"/>
  <c r="S17" i="2"/>
  <c r="P17" i="2"/>
  <c r="R10" i="2"/>
  <c r="S10" i="2"/>
  <c r="P10" i="2"/>
  <c r="R14" i="2"/>
  <c r="S14" i="2"/>
  <c r="P14" i="2"/>
  <c r="R3" i="6"/>
  <c r="S3" i="6"/>
  <c r="R4" i="6"/>
  <c r="S4" i="6"/>
  <c r="P4" i="6"/>
  <c r="R5" i="7"/>
  <c r="S5" i="7"/>
  <c r="R6" i="7"/>
  <c r="S6" i="7"/>
  <c r="P6" i="7"/>
  <c r="R7" i="7"/>
  <c r="S7" i="7"/>
  <c r="P7" i="7"/>
  <c r="R4" i="4"/>
  <c r="S4" i="4"/>
  <c r="R9" i="15"/>
  <c r="S9" i="15"/>
  <c r="R10" i="15"/>
  <c r="S10" i="15"/>
  <c r="R11" i="15"/>
  <c r="S11" i="15"/>
  <c r="R5" i="16"/>
  <c r="S5" i="16"/>
  <c r="R7" i="16"/>
  <c r="S7" i="16"/>
  <c r="R10" i="16"/>
  <c r="S10" i="16"/>
  <c r="N14" i="15"/>
  <c r="O14" i="15"/>
  <c r="A37" i="2"/>
  <c r="C37" i="2"/>
  <c r="D37" i="2"/>
  <c r="E37" i="2"/>
  <c r="F37" i="2"/>
  <c r="G37" i="2"/>
  <c r="H37" i="2"/>
  <c r="I37" i="2"/>
  <c r="J37" i="2"/>
  <c r="K37" i="2"/>
  <c r="L37" i="2"/>
  <c r="M37" i="2"/>
  <c r="N16" i="2"/>
  <c r="O16" i="2"/>
  <c r="R16" i="2"/>
  <c r="S16" i="2"/>
  <c r="P16" i="2"/>
  <c r="N10" i="7"/>
  <c r="O10" i="7"/>
  <c r="N13" i="15"/>
  <c r="O13" i="15"/>
  <c r="R13" i="15"/>
  <c r="S13" i="15"/>
  <c r="N15" i="2"/>
  <c r="O15" i="2"/>
  <c r="R15" i="2"/>
  <c r="S15" i="2"/>
  <c r="A32" i="16"/>
  <c r="C32" i="16"/>
  <c r="D32" i="16"/>
  <c r="E32" i="16"/>
  <c r="F32" i="16"/>
  <c r="G32" i="16"/>
  <c r="H32" i="16"/>
  <c r="I32" i="16"/>
  <c r="J32" i="16"/>
  <c r="K32" i="16"/>
  <c r="L32" i="16"/>
  <c r="M32" i="16"/>
  <c r="N15" i="16"/>
  <c r="O15" i="16"/>
  <c r="N12" i="2"/>
  <c r="O12" i="2"/>
  <c r="N13" i="2"/>
  <c r="O13" i="2"/>
  <c r="R13" i="2"/>
  <c r="S13" i="2"/>
  <c r="P13" i="2"/>
  <c r="N14" i="2"/>
  <c r="O14" i="2"/>
  <c r="N12" i="16"/>
  <c r="O12" i="16"/>
  <c r="N13" i="16"/>
  <c r="O13" i="16"/>
  <c r="N14" i="16"/>
  <c r="O14" i="16"/>
  <c r="N11" i="6"/>
  <c r="O11" i="6"/>
  <c r="N12" i="6"/>
  <c r="O12" i="6"/>
  <c r="N12" i="15"/>
  <c r="O12" i="15"/>
  <c r="R11" i="8"/>
  <c r="S11" i="8"/>
  <c r="N11" i="16"/>
  <c r="O11" i="16"/>
  <c r="N11" i="2"/>
  <c r="O11" i="2"/>
  <c r="R6" i="2"/>
  <c r="S6" i="2"/>
  <c r="R7" i="2"/>
  <c r="S7" i="2"/>
  <c r="R9" i="2"/>
  <c r="S9" i="2"/>
  <c r="R9" i="16"/>
  <c r="S9" i="16"/>
  <c r="R12" i="4"/>
  <c r="S12" i="4"/>
  <c r="R12" i="8"/>
  <c r="S12" i="8"/>
  <c r="N9" i="16"/>
  <c r="O9" i="16"/>
  <c r="N10" i="16"/>
  <c r="O10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O8" i="16"/>
  <c r="N8" i="16"/>
  <c r="O7" i="16"/>
  <c r="N7" i="16"/>
  <c r="O6" i="16"/>
  <c r="N6" i="16"/>
  <c r="O5" i="16"/>
  <c r="N5" i="16"/>
  <c r="O4" i="16"/>
  <c r="N4" i="16"/>
  <c r="O3" i="16"/>
  <c r="N3" i="16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N9" i="6"/>
  <c r="O9" i="6"/>
  <c r="N10" i="6"/>
  <c r="O10" i="6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2"/>
  <c r="O5" i="2"/>
  <c r="O6" i="2"/>
  <c r="O7" i="2"/>
  <c r="O8" i="2"/>
  <c r="O9" i="2"/>
  <c r="O10" i="2"/>
  <c r="O3" i="2"/>
  <c r="N4" i="2"/>
  <c r="N5" i="2"/>
  <c r="N6" i="2"/>
  <c r="N7" i="2"/>
  <c r="N8" i="2"/>
  <c r="N9" i="2"/>
  <c r="N10" i="2"/>
  <c r="N3" i="2"/>
  <c r="O4" i="4"/>
  <c r="O5" i="4"/>
  <c r="O6" i="4"/>
  <c r="O7" i="4"/>
  <c r="O8" i="4"/>
  <c r="O3" i="4"/>
  <c r="N4" i="4"/>
  <c r="N5" i="4"/>
  <c r="N6" i="4"/>
  <c r="N7" i="4"/>
  <c r="N8" i="4"/>
  <c r="N3" i="4"/>
  <c r="C24" i="2"/>
  <c r="A19" i="6"/>
  <c r="C19" i="6"/>
  <c r="D19" i="6"/>
  <c r="E19" i="6"/>
  <c r="F19" i="6"/>
  <c r="G19" i="6"/>
  <c r="H19" i="6"/>
  <c r="I19" i="6"/>
  <c r="J19" i="6"/>
  <c r="K19" i="6"/>
  <c r="L19" i="6"/>
  <c r="M19" i="6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21" i="8"/>
  <c r="L21" i="8"/>
  <c r="K21" i="8"/>
  <c r="J21" i="8"/>
  <c r="I21" i="8"/>
  <c r="H21" i="8"/>
  <c r="G21" i="8"/>
  <c r="F21" i="8"/>
  <c r="E21" i="8"/>
  <c r="D21" i="8"/>
  <c r="C21" i="8"/>
  <c r="A21" i="8"/>
  <c r="M20" i="8"/>
  <c r="L20" i="8"/>
  <c r="K20" i="8"/>
  <c r="J20" i="8"/>
  <c r="I20" i="8"/>
  <c r="H20" i="8"/>
  <c r="G20" i="8"/>
  <c r="F20" i="8"/>
  <c r="E20" i="8"/>
  <c r="D20" i="8"/>
  <c r="C20" i="8"/>
  <c r="A20" i="8"/>
  <c r="M19" i="8"/>
  <c r="L19" i="8"/>
  <c r="K19" i="8"/>
  <c r="J19" i="8"/>
  <c r="I19" i="8"/>
  <c r="H19" i="8"/>
  <c r="G19" i="8"/>
  <c r="F19" i="8"/>
  <c r="E19" i="8"/>
  <c r="D19" i="8"/>
  <c r="C19" i="8"/>
  <c r="A19" i="8"/>
  <c r="M18" i="8"/>
  <c r="L18" i="8"/>
  <c r="K18" i="8"/>
  <c r="J18" i="8"/>
  <c r="I18" i="8"/>
  <c r="H18" i="8"/>
  <c r="G18" i="8"/>
  <c r="F18" i="8"/>
  <c r="E18" i="8"/>
  <c r="D18" i="8"/>
  <c r="C18" i="8"/>
  <c r="A18" i="8"/>
  <c r="M17" i="8"/>
  <c r="L17" i="8"/>
  <c r="K17" i="8"/>
  <c r="J17" i="8"/>
  <c r="I17" i="8"/>
  <c r="H17" i="8"/>
  <c r="G17" i="8"/>
  <c r="F17" i="8"/>
  <c r="E17" i="8"/>
  <c r="D17" i="8"/>
  <c r="C17" i="8"/>
  <c r="A17" i="8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C26" i="4"/>
  <c r="D26" i="4"/>
  <c r="E26" i="4"/>
  <c r="F26" i="4"/>
  <c r="G26" i="4"/>
  <c r="H26" i="4"/>
  <c r="I26" i="4"/>
  <c r="J26" i="4"/>
  <c r="K26" i="4"/>
  <c r="L26" i="4"/>
  <c r="M26" i="4"/>
  <c r="M18" i="6"/>
  <c r="L18" i="6"/>
  <c r="K18" i="6"/>
  <c r="J18" i="6"/>
  <c r="I18" i="6"/>
  <c r="H18" i="6"/>
  <c r="G18" i="6"/>
  <c r="F18" i="6"/>
  <c r="E18" i="6"/>
  <c r="D18" i="6"/>
  <c r="C18" i="6"/>
  <c r="A18" i="6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M19" i="4"/>
  <c r="L19" i="4"/>
  <c r="K19" i="4"/>
  <c r="J19" i="4"/>
  <c r="I19" i="4"/>
  <c r="H19" i="4"/>
  <c r="G19" i="4"/>
  <c r="F19" i="4"/>
  <c r="E19" i="4"/>
  <c r="D19" i="4"/>
  <c r="C19" i="4"/>
  <c r="A19" i="4"/>
  <c r="M18" i="4"/>
  <c r="L18" i="4"/>
  <c r="K18" i="4"/>
  <c r="J18" i="4"/>
  <c r="I18" i="4"/>
  <c r="H18" i="4"/>
  <c r="G18" i="4"/>
  <c r="F18" i="4"/>
  <c r="E18" i="4"/>
  <c r="D18" i="4"/>
  <c r="C18" i="4"/>
  <c r="A18" i="4"/>
  <c r="M17" i="4"/>
  <c r="L17" i="4"/>
  <c r="K17" i="4"/>
  <c r="J17" i="4"/>
  <c r="I17" i="4"/>
  <c r="H17" i="4"/>
  <c r="G17" i="4"/>
  <c r="F17" i="4"/>
  <c r="E17" i="4"/>
  <c r="D17" i="4"/>
  <c r="C17" i="4"/>
  <c r="A17" i="4"/>
  <c r="D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E24" i="2"/>
  <c r="F24" i="2"/>
  <c r="G24" i="2"/>
  <c r="H24" i="2"/>
  <c r="I24" i="2"/>
  <c r="J24" i="2"/>
  <c r="K24" i="2"/>
  <c r="L24" i="2"/>
  <c r="M24" i="2"/>
  <c r="A25" i="2"/>
  <c r="A26" i="2"/>
  <c r="A27" i="2"/>
  <c r="A28" i="2"/>
  <c r="A29" i="2"/>
  <c r="A30" i="2"/>
  <c r="A31" i="2"/>
  <c r="A32" i="2"/>
  <c r="A24" i="2"/>
  <c r="P10" i="15"/>
  <c r="P7" i="2"/>
  <c r="P15" i="2"/>
  <c r="P6" i="2"/>
  <c r="P9" i="16"/>
  <c r="P10" i="16"/>
  <c r="P5" i="16"/>
  <c r="P9" i="4"/>
  <c r="P7" i="16"/>
  <c r="P5" i="7"/>
  <c r="P3" i="6"/>
  <c r="P13" i="15"/>
  <c r="P9" i="15"/>
  <c r="P4" i="4"/>
  <c r="P9" i="2"/>
  <c r="P11" i="15"/>
</calcChain>
</file>

<file path=xl/sharedStrings.xml><?xml version="1.0" encoding="utf-8"?>
<sst xmlns="http://schemas.openxmlformats.org/spreadsheetml/2006/main" count="1516" uniqueCount="366">
  <si>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</si>
  <si>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</si>
  <si>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</si>
  <si>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</si>
  <si>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</si>
  <si>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</si>
  <si>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</si>
  <si>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</si>
  <si>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</si>
  <si>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</si>
  <si>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</si>
  <si>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</si>
  <si>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</si>
  <si>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</si>
  <si>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</si>
  <si>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</si>
  <si>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</si>
  <si>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</si>
  <si>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</si>
  <si>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</si>
  <si>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</si>
  <si>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</si>
  <si>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</si>
  <si>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</si>
  <si>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</si>
  <si>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</si>
  <si>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</si>
  <si>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</si>
  <si>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</si>
  <si>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</si>
  <si>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</si>
  <si>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</si>
  <si>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</si>
  <si>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Stuart Faunt</t>
  </si>
  <si>
    <t>Tim Zuber</t>
  </si>
  <si>
    <t>IA</t>
  </si>
  <si>
    <t>Grand Total</t>
  </si>
  <si>
    <t>Injury Attendance</t>
  </si>
  <si>
    <t>Game eligibility</t>
  </si>
  <si>
    <t>Alex Burnett</t>
  </si>
  <si>
    <t>Scott Culpitt</t>
  </si>
  <si>
    <t>Titans</t>
  </si>
  <si>
    <t>Brenton Nelson</t>
  </si>
  <si>
    <t>Russel Dungganon</t>
  </si>
  <si>
    <t>Andrew McDonald</t>
  </si>
  <si>
    <t>CPR</t>
  </si>
  <si>
    <t>Poistive</t>
  </si>
  <si>
    <t>Negative</t>
  </si>
  <si>
    <t>CPL Proficiency Rating  (CPR)</t>
  </si>
  <si>
    <t>Mac Fryz</t>
  </si>
  <si>
    <t>Division 4 League Leader totals</t>
  </si>
  <si>
    <t>Brick Squad</t>
  </si>
  <si>
    <t>Ben O'Brien</t>
  </si>
  <si>
    <t>Cody Denham</t>
  </si>
  <si>
    <t>Ross Garrett</t>
  </si>
  <si>
    <t>Chris Hall</t>
  </si>
  <si>
    <t>Brett Mitchell</t>
  </si>
  <si>
    <t>Tom Williamson</t>
  </si>
  <si>
    <t>Mat Turton</t>
  </si>
  <si>
    <t>Patrick Rose</t>
  </si>
  <si>
    <t>Jermyn Young</t>
  </si>
  <si>
    <t>Dragons</t>
  </si>
  <si>
    <t>Matthew McGrath</t>
  </si>
  <si>
    <t>Josh Hobbs</t>
  </si>
  <si>
    <t>Malcolm Hobbs</t>
  </si>
  <si>
    <t>Tom Percy</t>
  </si>
  <si>
    <t>Sam Young</t>
  </si>
  <si>
    <t>Matthew Munro</t>
  </si>
  <si>
    <t>Justin Thomas</t>
  </si>
  <si>
    <t>Meme Team</t>
  </si>
  <si>
    <t>Alan Graham</t>
  </si>
  <si>
    <t>Damien Burns</t>
  </si>
  <si>
    <t>Will Jiang</t>
  </si>
  <si>
    <t>David Nguyen</t>
  </si>
  <si>
    <t>Josh Mak</t>
  </si>
  <si>
    <t>Kelvin Pham</t>
  </si>
  <si>
    <t>Artan Cani</t>
  </si>
  <si>
    <t>Daniel Westerhof</t>
  </si>
  <si>
    <t>Nick McClelland</t>
  </si>
  <si>
    <t>Alex Nov</t>
  </si>
  <si>
    <t>Panthers</t>
  </si>
  <si>
    <t>Manuel Roring</t>
  </si>
  <si>
    <t>Princeloo Alexandre</t>
  </si>
  <si>
    <t>Jonathon Marlton</t>
  </si>
  <si>
    <t>Lachlan Evans</t>
  </si>
  <si>
    <t>Marco Chalub</t>
  </si>
  <si>
    <t>Lewis Simachila</t>
  </si>
  <si>
    <t>Riley Dunne</t>
  </si>
  <si>
    <t>Tom Adler</t>
  </si>
  <si>
    <t>Ring Stingers</t>
  </si>
  <si>
    <t>Brendan Clark</t>
  </si>
  <si>
    <t>Brett Hanlon</t>
  </si>
  <si>
    <t>James McLauchlan</t>
  </si>
  <si>
    <t>Martin White</t>
  </si>
  <si>
    <t>Michael Schubert</t>
  </si>
  <si>
    <t>Phillip McLauchlan</t>
  </si>
  <si>
    <t>Nicholas Brotohusodo</t>
  </si>
  <si>
    <t>Wizards</t>
  </si>
  <si>
    <t>Andy Anderson</t>
  </si>
  <si>
    <t>Brian Familiar</t>
  </si>
  <si>
    <t>Las Wijayatilake</t>
  </si>
  <si>
    <t>Paul Weber</t>
  </si>
  <si>
    <t>Robert Davis</t>
  </si>
  <si>
    <t>Brendon Gittins</t>
  </si>
  <si>
    <t>Aaron Dunlop</t>
  </si>
  <si>
    <t>Trevor Stephenson</t>
  </si>
  <si>
    <t>Adrian Siu</t>
  </si>
  <si>
    <t>James Chan</t>
  </si>
  <si>
    <t>Kenny Sio</t>
  </si>
  <si>
    <t>Andy Yeung</t>
  </si>
  <si>
    <t>Luke Collins</t>
  </si>
  <si>
    <t>Cameron Rees</t>
  </si>
  <si>
    <t>Harrison Pike</t>
  </si>
  <si>
    <t>Matt Percy</t>
  </si>
  <si>
    <t>Rohan Potter</t>
  </si>
  <si>
    <t>Etienne Maujean</t>
  </si>
  <si>
    <t>Jack Germein</t>
  </si>
  <si>
    <t>Jacob O'Connel</t>
  </si>
  <si>
    <t>Ben Spink</t>
  </si>
  <si>
    <t>Pierre Pain</t>
  </si>
  <si>
    <t>Ben Hunter</t>
  </si>
  <si>
    <t>Jade Benedictos</t>
  </si>
  <si>
    <t>Paul Beohm</t>
  </si>
  <si>
    <t>Lachlan Lotui</t>
  </si>
  <si>
    <t>Chris Murphy</t>
  </si>
  <si>
    <t>Damien Holcroft</t>
  </si>
  <si>
    <t>Andrew Wong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</si>
  <si>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</si>
  <si>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</si>
  <si>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</si>
  <si>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</si>
  <si>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</si>
  <si>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</si>
  <si>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</si>
  <si>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</si>
  <si>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</si>
  <si>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</si>
  <si>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</si>
  <si>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</si>
  <si>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</si>
  <si>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</si>
  <si>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</si>
  <si>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</si>
  <si>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</si>
  <si>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</si>
  <si>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</si>
  <si>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</si>
  <si>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</si>
  <si>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</si>
  <si>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</si>
  <si>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</si>
  <si>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</si>
  <si>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</si>
  <si>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</si>
  <si>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</si>
  <si>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</si>
  <si>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</si>
  <si>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</si>
  <si>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</si>
  <si>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</si>
  <si>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</si>
  <si>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</si>
  <si>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</si>
  <si>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</si>
  <si>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</si>
  <si>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</si>
  <si>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</si>
  <si>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</si>
  <si>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</si>
  <si>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</si>
  <si>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</si>
  <si>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</si>
  <si>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</si>
  <si>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</si>
  <si>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</si>
  <si>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</si>
  <si>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</si>
  <si>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</si>
  <si>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</si>
  <si>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</si>
  <si>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</si>
  <si>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</si>
  <si>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</si>
  <si>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</si>
  <si>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</si>
  <si>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</si>
  <si>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</si>
  <si>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</si>
  <si>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</si>
  <si>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</si>
  <si>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</si>
  <si>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</si>
  <si>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</si>
  <si>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</si>
  <si>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</si>
  <si>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</si>
  <si>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</si>
  <si>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</si>
  <si>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</si>
  <si>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</si>
  <si>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</si>
  <si>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</si>
  <si>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</si>
  <si>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</si>
  <si>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</si>
  <si>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</si>
  <si>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</si>
  <si>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</si>
  <si>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</si>
  <si>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</si>
  <si>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</si>
  <si>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</si>
  <si>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</si>
  <si>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</si>
  <si>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</si>
  <si>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</si>
  <si>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</si>
  <si>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</si>
  <si>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</si>
  <si>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</si>
  <si>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</si>
  <si>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</si>
  <si>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</si>
  <si>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</si>
  <si>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</si>
  <si>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</si>
  <si>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</si>
  <si>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</si>
  <si>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</si>
  <si>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</si>
  <si>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</si>
  <si>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</si>
  <si>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</si>
  <si>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</si>
  <si>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</si>
  <si>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</si>
  <si>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</si>
  <si>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</si>
  <si>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</si>
  <si>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</si>
  <si>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</si>
  <si>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</si>
  <si>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</si>
  <si>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</si>
  <si>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</si>
  <si>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</si>
  <si>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</si>
  <si>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</si>
  <si>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</si>
  <si>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</si>
  <si>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</si>
  <si>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</si>
  <si>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</si>
  <si>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</si>
  <si>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</si>
  <si>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</si>
  <si>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</si>
  <si>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</si>
  <si>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</si>
  <si>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</si>
  <si>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</si>
  <si>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</si>
  <si>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</si>
  <si>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</si>
  <si>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</si>
  <si>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</si>
  <si>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</si>
  <si>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</si>
  <si>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</si>
  <si>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</si>
  <si>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</si>
  <si>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</si>
  <si>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</si>
  <si>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</si>
  <si>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</si>
  <si>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</si>
  <si>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</si>
  <si>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</si>
  <si>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</si>
  <si>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</si>
  <si>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</si>
  <si>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Samuel Colosimo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</si>
  <si>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</si>
  <si>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</si>
  <si>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</si>
  <si>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</si>
  <si>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</si>
  <si>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</si>
  <si>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</si>
  <si>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</si>
  <si>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</si>
  <si>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</si>
  <si>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</si>
  <si>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</si>
  <si>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</si>
  <si>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</si>
  <si>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</si>
  <si>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</si>
  <si>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</si>
  <si>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</si>
  <si>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</si>
  <si>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</si>
  <si>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</si>
  <si>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</si>
  <si>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</si>
  <si>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</si>
  <si>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</si>
  <si>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</si>
  <si>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</si>
  <si>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</si>
  <si>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</si>
  <si>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</si>
  <si>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</si>
  <si>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</si>
  <si>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</si>
  <si>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</si>
  <si>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</si>
  <si>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</si>
  <si>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</si>
  <si>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</si>
  <si>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</si>
  <si>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</si>
  <si>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</si>
  <si>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</si>
  <si>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</si>
  <si>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</si>
  <si>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</si>
  <si>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</si>
  <si>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</si>
  <si>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</si>
  <si>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</si>
  <si>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</si>
  <si>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</si>
  <si>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</si>
  <si>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</si>
  <si>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</si>
  <si>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</si>
  <si>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</si>
  <si>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</si>
  <si>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</si>
  <si>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</si>
  <si>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</si>
  <si>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</si>
  <si>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</si>
  <si>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</si>
  <si>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</si>
  <si>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</si>
  <si>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</si>
  <si>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</si>
  <si>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</si>
  <si>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</si>
  <si>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</si>
  <si>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</si>
  <si>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</si>
  <si>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</si>
  <si>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</si>
  <si>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</si>
  <si>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Alex Royston</t>
  </si>
  <si>
    <t>Division 4 League Leaders - 12 games played minimum</t>
  </si>
  <si>
    <t>Adam Viali</t>
  </si>
  <si>
    <t>Alannah Jones</t>
  </si>
  <si>
    <t>Nick Percivbal</t>
  </si>
  <si>
    <t>Jayden Lumley</t>
  </si>
  <si>
    <t>Todd Matthews</t>
  </si>
  <si>
    <t>Team Sundries</t>
  </si>
  <si>
    <t>Craig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</si>
</sst>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2143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7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8" xfId="0" applyBorder="1"/>
    <xf numFmtId="2" fontId="0" fillId="0" borderId="0" xfId="0" applyNumberFormat="1" applyBorder="1"/>
    <xf numFmtId="0" fontId="13" fillId="0" borderId="0" xfId="0" applyFont="1"/>
    <xf numFmtId="16" fontId="0" fillId="0" borderId="0" xfId="0" applyNumberFormat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6" borderId="4" xfId="0" applyFont="1" applyFill="1" applyBorder="1" applyAlignment="1">
      <alignment horizontal="center" shrinkToFit="1"/>
    </xf>
    <xf numFmtId="0" fontId="12" fillId="16" borderId="5" xfId="0" applyFont="1" applyFill="1" applyBorder="1" applyAlignment="1">
      <alignment horizontal="center" shrinkToFit="1"/>
    </xf>
    <xf numFmtId="0" fontId="12" fillId="16" borderId="9" xfId="0" applyFont="1" applyFill="1" applyBorder="1" applyAlignment="1">
      <alignment horizontal="center" shrinkToFit="1"/>
    </xf>
    <xf numFmtId="0" fontId="14" fillId="24" borderId="4" xfId="0" applyFont="1" applyFill="1" applyBorder="1" applyAlignment="1">
      <alignment horizontal="center" shrinkToFit="1"/>
    </xf>
    <xf numFmtId="0" fontId="14" fillId="24" borderId="5" xfId="0" applyFont="1" applyFill="1" applyBorder="1" applyAlignment="1">
      <alignment horizontal="center" shrinkToFit="1"/>
    </xf>
    <xf numFmtId="0" fontId="14" fillId="24" borderId="9" xfId="0" applyFont="1" applyFill="1" applyBorder="1" applyAlignment="1">
      <alignment horizontal="center" shrinkToFit="1"/>
    </xf>
    <xf numFmtId="0" fontId="9" fillId="19" borderId="4" xfId="0" applyFont="1" applyFill="1" applyBorder="1" applyAlignment="1">
      <alignment horizontal="center" shrinkToFit="1"/>
    </xf>
    <xf numFmtId="0" fontId="9" fillId="19" borderId="5" xfId="0" applyFont="1" applyFill="1" applyBorder="1" applyAlignment="1">
      <alignment horizontal="center" shrinkToFit="1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2" fillId="21" borderId="4" xfId="0" applyFont="1" applyFill="1" applyBorder="1" applyAlignment="1">
      <alignment horizontal="center" shrinkToFit="1"/>
    </xf>
    <xf numFmtId="0" fontId="12" fillId="21" borderId="5" xfId="0" applyFont="1" applyFill="1" applyBorder="1" applyAlignment="1">
      <alignment horizontal="center" shrinkToFit="1"/>
    </xf>
    <xf numFmtId="0" fontId="12" fillId="21" borderId="9" xfId="0" applyFont="1" applyFill="1" applyBorder="1" applyAlignment="1">
      <alignment horizontal="center" shrinkToFit="1"/>
    </xf>
    <xf numFmtId="0" fontId="10" fillId="22" borderId="2" xfId="0" applyFont="1" applyFill="1" applyBorder="1" applyAlignment="1">
      <alignment horizontal="center" shrinkToFit="1"/>
    </xf>
    <xf numFmtId="0" fontId="10" fillId="22" borderId="4" xfId="0" applyFont="1" applyFill="1" applyBorder="1" applyAlignment="1">
      <alignment horizontal="center" shrinkToFit="1"/>
    </xf>
    <xf numFmtId="0" fontId="10" fillId="22" borderId="5" xfId="0" applyFont="1" applyFill="1" applyBorder="1" applyAlignment="1">
      <alignment horizontal="center" shrinkToFit="1"/>
    </xf>
    <xf numFmtId="0" fontId="10" fillId="22" borderId="9" xfId="0" applyFont="1" applyFill="1" applyBorder="1" applyAlignment="1">
      <alignment horizontal="center" shrinkToFit="1"/>
    </xf>
    <xf numFmtId="0" fontId="11" fillId="23" borderId="4" xfId="0" applyFont="1" applyFill="1" applyBorder="1" applyAlignment="1">
      <alignment horizontal="center" shrinkToFit="1"/>
    </xf>
    <xf numFmtId="0" fontId="11" fillId="23" borderId="5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7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00FFCC"/>
      <color rgb="FFFF5050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5" t="s">
        <v>358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9.75" customHeight="1" x14ac:dyDescent="0.25"/>
    <row r="3" spans="1:25" x14ac:dyDescent="0.25">
      <c r="B3" s="34" t="s">
        <v>14</v>
      </c>
      <c r="C3" s="34"/>
      <c r="D3" s="34"/>
      <c r="E3" s="34"/>
      <c r="F3" s="16"/>
      <c r="G3" s="34" t="s">
        <v>15</v>
      </c>
      <c r="H3" s="34"/>
      <c r="I3" s="34"/>
      <c r="J3" s="34"/>
      <c r="K3" s="16"/>
      <c r="L3" s="34" t="s">
        <v>16</v>
      </c>
      <c r="M3" s="34"/>
      <c r="N3" s="34"/>
      <c r="O3" s="34"/>
      <c r="P3" s="16"/>
      <c r="Q3" s="34" t="s">
        <v>21</v>
      </c>
      <c r="R3" s="34"/>
      <c r="S3" s="34"/>
      <c r="T3" s="34"/>
      <c r="U3" s="5"/>
      <c r="V3" s="34" t="s">
        <v>48</v>
      </c>
      <c r="W3" s="34"/>
      <c r="X3" s="34"/>
      <c r="Y3" s="34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45</v>
      </c>
    </row>
    <row r="5" spans="1:25" x14ac:dyDescent="0.25">
      <c r="A5" s="16">
        <v>1</v>
      </c>
      <c r="B5" s="17" t="s">
        <v>79</v>
      </c>
      <c r="C5" s="17" t="s">
        <v>69</v>
      </c>
      <c r="D5" s="17">
        <v>19</v>
      </c>
      <c r="E5" s="21">
        <v>16.263157894736842</v>
      </c>
      <c r="F5" s="16"/>
      <c r="G5" s="17" t="s">
        <v>113</v>
      </c>
      <c r="H5" s="17" t="s">
        <v>61</v>
      </c>
      <c r="I5" s="17">
        <v>19</v>
      </c>
      <c r="J5" s="21">
        <v>11.210526315789474</v>
      </c>
      <c r="K5" s="16"/>
      <c r="L5" s="17" t="s">
        <v>82</v>
      </c>
      <c r="M5" s="17" t="s">
        <v>80</v>
      </c>
      <c r="N5" s="17">
        <v>15</v>
      </c>
      <c r="O5" s="21">
        <v>4.1333333333333337</v>
      </c>
      <c r="P5" s="16"/>
      <c r="Q5" s="17" t="s">
        <v>82</v>
      </c>
      <c r="R5" s="17" t="s">
        <v>80</v>
      </c>
      <c r="S5" s="17">
        <v>15</v>
      </c>
      <c r="T5" s="21">
        <v>2.7333333333333334</v>
      </c>
      <c r="U5" s="5"/>
      <c r="V5" s="17" t="s">
        <v>42</v>
      </c>
      <c r="W5" s="17" t="s">
        <v>41</v>
      </c>
      <c r="X5" s="17">
        <v>22</v>
      </c>
      <c r="Y5" s="21">
        <v>24.5</v>
      </c>
    </row>
    <row r="6" spans="1:25" x14ac:dyDescent="0.25">
      <c r="A6" s="16">
        <v>2</v>
      </c>
      <c r="B6" s="17" t="s">
        <v>42</v>
      </c>
      <c r="C6" s="17" t="s">
        <v>41</v>
      </c>
      <c r="D6" s="17">
        <v>22</v>
      </c>
      <c r="E6" s="21">
        <v>14.181818181818182</v>
      </c>
      <c r="F6" s="16"/>
      <c r="G6" s="17" t="s">
        <v>34</v>
      </c>
      <c r="H6" s="17" t="s">
        <v>41</v>
      </c>
      <c r="I6" s="17">
        <v>21</v>
      </c>
      <c r="J6" s="21">
        <v>9.5238095238095237</v>
      </c>
      <c r="K6" s="16"/>
      <c r="L6" s="17" t="s">
        <v>62</v>
      </c>
      <c r="M6" s="17" t="s">
        <v>61</v>
      </c>
      <c r="N6" s="17">
        <v>19</v>
      </c>
      <c r="O6" s="21">
        <v>3.263157894736842</v>
      </c>
      <c r="P6" s="16"/>
      <c r="Q6" s="17" t="s">
        <v>99</v>
      </c>
      <c r="R6" s="17" t="s">
        <v>97</v>
      </c>
      <c r="S6" s="17">
        <v>16</v>
      </c>
      <c r="T6" s="21">
        <v>2.625</v>
      </c>
      <c r="U6" s="5"/>
      <c r="V6" s="17" t="s">
        <v>79</v>
      </c>
      <c r="W6" s="17" t="s">
        <v>69</v>
      </c>
      <c r="X6" s="17">
        <v>19</v>
      </c>
      <c r="Y6" s="21">
        <v>21.368421052631579</v>
      </c>
    </row>
    <row r="7" spans="1:25" x14ac:dyDescent="0.25">
      <c r="A7" s="16">
        <v>3</v>
      </c>
      <c r="B7" s="17" t="s">
        <v>71</v>
      </c>
      <c r="C7" s="17" t="s">
        <v>69</v>
      </c>
      <c r="D7" s="17">
        <v>15</v>
      </c>
      <c r="E7" s="21">
        <v>11.4</v>
      </c>
      <c r="F7" s="16"/>
      <c r="G7" s="17" t="s">
        <v>92</v>
      </c>
      <c r="H7" s="17" t="s">
        <v>89</v>
      </c>
      <c r="I7" s="17">
        <v>16</v>
      </c>
      <c r="J7" s="21">
        <v>8.6875</v>
      </c>
      <c r="K7" s="16"/>
      <c r="L7" s="17" t="s">
        <v>33</v>
      </c>
      <c r="M7" s="17" t="s">
        <v>41</v>
      </c>
      <c r="N7" s="17">
        <v>22</v>
      </c>
      <c r="O7" s="21">
        <v>3.2272727272727271</v>
      </c>
      <c r="P7" s="16"/>
      <c r="Q7" s="17" t="s">
        <v>79</v>
      </c>
      <c r="R7" s="17" t="s">
        <v>69</v>
      </c>
      <c r="S7" s="17">
        <v>19</v>
      </c>
      <c r="T7" s="21">
        <v>2.3157894736842106</v>
      </c>
      <c r="U7" s="5"/>
      <c r="V7" s="17" t="s">
        <v>39</v>
      </c>
      <c r="W7" s="17" t="s">
        <v>41</v>
      </c>
      <c r="X7" s="17">
        <v>21</v>
      </c>
      <c r="Y7" s="21">
        <v>20.428571428571427</v>
      </c>
    </row>
    <row r="8" spans="1:25" x14ac:dyDescent="0.25">
      <c r="A8" s="20">
        <v>4</v>
      </c>
      <c r="B8" s="17" t="s">
        <v>63</v>
      </c>
      <c r="C8" s="17" t="s">
        <v>61</v>
      </c>
      <c r="D8" s="17">
        <v>21</v>
      </c>
      <c r="E8" s="21">
        <v>11.19047619047619</v>
      </c>
      <c r="F8" s="16"/>
      <c r="G8" s="17" t="s">
        <v>42</v>
      </c>
      <c r="H8" s="17" t="s">
        <v>41</v>
      </c>
      <c r="I8" s="17">
        <v>22</v>
      </c>
      <c r="J8" s="21">
        <v>8.6363636363636367</v>
      </c>
      <c r="K8" s="16"/>
      <c r="L8" s="17" t="s">
        <v>123</v>
      </c>
      <c r="M8" s="17" t="s">
        <v>61</v>
      </c>
      <c r="N8" s="17">
        <v>12</v>
      </c>
      <c r="O8" s="21">
        <v>3.0833333333333335</v>
      </c>
      <c r="P8" s="16"/>
      <c r="Q8" s="17" t="s">
        <v>76</v>
      </c>
      <c r="R8" s="17" t="s">
        <v>69</v>
      </c>
      <c r="S8" s="17">
        <v>21</v>
      </c>
      <c r="T8" s="21">
        <v>2.1904761904761907</v>
      </c>
      <c r="U8" s="5"/>
      <c r="V8" s="17" t="s">
        <v>53</v>
      </c>
      <c r="W8" s="17" t="s">
        <v>51</v>
      </c>
      <c r="X8" s="17">
        <v>20</v>
      </c>
      <c r="Y8" s="21">
        <v>19.5</v>
      </c>
    </row>
    <row r="9" spans="1:25" x14ac:dyDescent="0.25">
      <c r="A9" s="20">
        <v>5</v>
      </c>
      <c r="B9" s="17" t="s">
        <v>100</v>
      </c>
      <c r="C9" s="17" t="s">
        <v>97</v>
      </c>
      <c r="D9" s="17">
        <v>21</v>
      </c>
      <c r="E9" s="21">
        <v>10.80952380952381</v>
      </c>
      <c r="F9" s="16"/>
      <c r="G9" s="17" t="s">
        <v>119</v>
      </c>
      <c r="H9" s="17" t="s">
        <v>80</v>
      </c>
      <c r="I9" s="17">
        <v>20</v>
      </c>
      <c r="J9" s="21">
        <v>8.25</v>
      </c>
      <c r="K9" s="16"/>
      <c r="L9" s="17" t="s">
        <v>100</v>
      </c>
      <c r="M9" s="17" t="s">
        <v>97</v>
      </c>
      <c r="N9" s="17">
        <v>21</v>
      </c>
      <c r="O9" s="21">
        <v>3.0476190476190474</v>
      </c>
      <c r="P9" s="16"/>
      <c r="Q9" s="17" t="s">
        <v>52</v>
      </c>
      <c r="R9" s="17" t="s">
        <v>51</v>
      </c>
      <c r="S9" s="17">
        <v>20</v>
      </c>
      <c r="T9" s="21">
        <v>2</v>
      </c>
      <c r="U9" s="5"/>
      <c r="V9" s="17" t="s">
        <v>113</v>
      </c>
      <c r="W9" s="17" t="s">
        <v>61</v>
      </c>
      <c r="X9" s="17">
        <v>19</v>
      </c>
      <c r="Y9" s="21">
        <v>19.473684210526315</v>
      </c>
    </row>
    <row r="10" spans="1:25" x14ac:dyDescent="0.25">
      <c r="A10" s="20">
        <v>6</v>
      </c>
      <c r="B10" s="17" t="s">
        <v>82</v>
      </c>
      <c r="C10" s="17" t="s">
        <v>80</v>
      </c>
      <c r="D10" s="17">
        <v>15</v>
      </c>
      <c r="E10" s="21">
        <v>10.333333333333334</v>
      </c>
      <c r="F10" s="16"/>
      <c r="G10" s="17" t="s">
        <v>93</v>
      </c>
      <c r="H10" s="17" t="s">
        <v>89</v>
      </c>
      <c r="I10" s="17">
        <v>18</v>
      </c>
      <c r="J10" s="21">
        <v>8.2222222222222214</v>
      </c>
      <c r="K10" s="16"/>
      <c r="L10" s="17" t="s">
        <v>99</v>
      </c>
      <c r="M10" s="17" t="s">
        <v>97</v>
      </c>
      <c r="N10" s="17">
        <v>16</v>
      </c>
      <c r="O10" s="21">
        <v>3</v>
      </c>
      <c r="P10" s="22"/>
      <c r="Q10" s="17" t="s">
        <v>63</v>
      </c>
      <c r="R10" s="17" t="s">
        <v>61</v>
      </c>
      <c r="S10" s="17">
        <v>21</v>
      </c>
      <c r="T10" s="21">
        <v>2</v>
      </c>
      <c r="U10" s="5"/>
      <c r="V10" s="17" t="s">
        <v>71</v>
      </c>
      <c r="W10" s="17" t="s">
        <v>69</v>
      </c>
      <c r="X10" s="17">
        <v>15</v>
      </c>
      <c r="Y10" s="21">
        <v>18.8</v>
      </c>
    </row>
    <row r="11" spans="1:25" x14ac:dyDescent="0.25">
      <c r="A11" s="20">
        <v>7</v>
      </c>
      <c r="B11" s="17" t="s">
        <v>39</v>
      </c>
      <c r="C11" s="17" t="s">
        <v>41</v>
      </c>
      <c r="D11" s="17">
        <v>21</v>
      </c>
      <c r="E11" s="21">
        <v>10.238095238095237</v>
      </c>
      <c r="F11" s="16"/>
      <c r="G11" s="17" t="s">
        <v>52</v>
      </c>
      <c r="H11" s="17" t="s">
        <v>51</v>
      </c>
      <c r="I11" s="17">
        <v>20</v>
      </c>
      <c r="J11" s="21">
        <v>8.1</v>
      </c>
      <c r="K11" s="16"/>
      <c r="L11" s="17" t="s">
        <v>72</v>
      </c>
      <c r="M11" s="17" t="s">
        <v>69</v>
      </c>
      <c r="N11" s="17">
        <v>14</v>
      </c>
      <c r="O11" s="21">
        <v>2.9285714285714284</v>
      </c>
      <c r="P11" s="16"/>
      <c r="Q11" s="17" t="s">
        <v>123</v>
      </c>
      <c r="R11" s="17" t="s">
        <v>61</v>
      </c>
      <c r="S11" s="17">
        <v>12</v>
      </c>
      <c r="T11" s="21">
        <v>1.9166666666666667</v>
      </c>
      <c r="U11" s="5"/>
      <c r="V11" s="17" t="s">
        <v>82</v>
      </c>
      <c r="W11" s="17" t="s">
        <v>80</v>
      </c>
      <c r="X11" s="17">
        <v>15</v>
      </c>
      <c r="Y11" s="21">
        <v>17.466666666666665</v>
      </c>
    </row>
    <row r="12" spans="1:25" x14ac:dyDescent="0.25">
      <c r="A12" s="20">
        <v>8</v>
      </c>
      <c r="B12" s="17" t="s">
        <v>53</v>
      </c>
      <c r="C12" s="17" t="s">
        <v>51</v>
      </c>
      <c r="D12" s="17">
        <v>20</v>
      </c>
      <c r="E12" s="21">
        <v>9.85</v>
      </c>
      <c r="F12" s="16"/>
      <c r="G12" s="17" t="s">
        <v>53</v>
      </c>
      <c r="H12" s="17" t="s">
        <v>51</v>
      </c>
      <c r="I12" s="17">
        <v>20</v>
      </c>
      <c r="J12" s="21">
        <v>8.1</v>
      </c>
      <c r="K12" s="16"/>
      <c r="L12" s="17" t="s">
        <v>110</v>
      </c>
      <c r="M12" s="17" t="s">
        <v>51</v>
      </c>
      <c r="N12" s="17">
        <v>17</v>
      </c>
      <c r="O12" s="21">
        <v>2.8823529411764706</v>
      </c>
      <c r="P12" s="22"/>
      <c r="Q12" s="17" t="s">
        <v>93</v>
      </c>
      <c r="R12" s="17" t="s">
        <v>89</v>
      </c>
      <c r="S12" s="17">
        <v>18</v>
      </c>
      <c r="T12" s="21">
        <v>1.7222222222222223</v>
      </c>
      <c r="U12" s="5"/>
      <c r="V12" s="17" t="s">
        <v>100</v>
      </c>
      <c r="W12" s="17" t="s">
        <v>97</v>
      </c>
      <c r="X12" s="17">
        <v>21</v>
      </c>
      <c r="Y12" s="21">
        <v>17.19047619047619</v>
      </c>
    </row>
    <row r="13" spans="1:25" x14ac:dyDescent="0.25">
      <c r="A13" s="20">
        <v>9</v>
      </c>
      <c r="B13" s="17" t="s">
        <v>60</v>
      </c>
      <c r="C13" s="17" t="s">
        <v>51</v>
      </c>
      <c r="D13" s="17">
        <v>17</v>
      </c>
      <c r="E13" s="21">
        <v>8.8235294117647065</v>
      </c>
      <c r="F13" s="16"/>
      <c r="G13" s="17" t="s">
        <v>71</v>
      </c>
      <c r="H13" s="17" t="s">
        <v>69</v>
      </c>
      <c r="I13" s="17">
        <v>15</v>
      </c>
      <c r="J13" s="21">
        <v>7.8</v>
      </c>
      <c r="K13" s="16"/>
      <c r="L13" s="17" t="s">
        <v>56</v>
      </c>
      <c r="M13" s="17" t="s">
        <v>51</v>
      </c>
      <c r="N13" s="17">
        <v>20</v>
      </c>
      <c r="O13" s="21">
        <v>2.75</v>
      </c>
      <c r="P13" s="22"/>
      <c r="Q13" s="17" t="s">
        <v>87</v>
      </c>
      <c r="R13" s="17" t="s">
        <v>80</v>
      </c>
      <c r="S13" s="17">
        <v>21</v>
      </c>
      <c r="T13" s="21">
        <v>1.7142857142857142</v>
      </c>
      <c r="U13" s="16"/>
      <c r="V13" s="17" t="s">
        <v>63</v>
      </c>
      <c r="W13" s="17" t="s">
        <v>61</v>
      </c>
      <c r="X13" s="17">
        <v>21</v>
      </c>
      <c r="Y13" s="21">
        <v>16.428571428571427</v>
      </c>
    </row>
    <row r="14" spans="1:25" x14ac:dyDescent="0.25">
      <c r="A14" s="20">
        <v>10</v>
      </c>
      <c r="B14" s="17" t="s">
        <v>65</v>
      </c>
      <c r="C14" s="17" t="s">
        <v>61</v>
      </c>
      <c r="D14" s="17">
        <v>21</v>
      </c>
      <c r="E14" s="21">
        <v>8.6190476190476186</v>
      </c>
      <c r="F14" s="16"/>
      <c r="G14" s="17" t="s">
        <v>39</v>
      </c>
      <c r="H14" s="17" t="s">
        <v>41</v>
      </c>
      <c r="I14" s="17">
        <v>21</v>
      </c>
      <c r="J14" s="21">
        <v>7.666666666666667</v>
      </c>
      <c r="K14" s="16"/>
      <c r="L14" s="17" t="s">
        <v>39</v>
      </c>
      <c r="M14" s="17" t="s">
        <v>41</v>
      </c>
      <c r="N14" s="17">
        <v>21</v>
      </c>
      <c r="O14" s="21">
        <v>2.6190476190476191</v>
      </c>
      <c r="P14" s="22"/>
      <c r="Q14" s="17" t="s">
        <v>62</v>
      </c>
      <c r="R14" s="17" t="s">
        <v>61</v>
      </c>
      <c r="S14" s="17">
        <v>19</v>
      </c>
      <c r="T14" s="21">
        <v>1.6842105263157894</v>
      </c>
      <c r="U14" s="5"/>
      <c r="V14" s="17" t="s">
        <v>52</v>
      </c>
      <c r="W14" s="17" t="s">
        <v>51</v>
      </c>
      <c r="X14" s="17">
        <v>20</v>
      </c>
      <c r="Y14" s="21">
        <v>15.95</v>
      </c>
    </row>
    <row r="15" spans="1:25" s="24" customFormat="1" x14ac:dyDescent="0.25">
      <c r="A15" s="20">
        <v>11</v>
      </c>
      <c r="B15" s="17" t="s">
        <v>93</v>
      </c>
      <c r="C15" s="17" t="s">
        <v>89</v>
      </c>
      <c r="D15" s="17">
        <v>18</v>
      </c>
      <c r="E15" s="21">
        <v>7.666666666666667</v>
      </c>
      <c r="G15" s="17" t="s">
        <v>94</v>
      </c>
      <c r="H15" s="17" t="s">
        <v>89</v>
      </c>
      <c r="I15" s="17">
        <v>18</v>
      </c>
      <c r="J15" s="21">
        <v>7.166666666666667</v>
      </c>
      <c r="L15" s="17" t="s">
        <v>73</v>
      </c>
      <c r="M15" s="17" t="s">
        <v>69</v>
      </c>
      <c r="N15" s="17">
        <v>21</v>
      </c>
      <c r="O15" s="21">
        <v>2.0952380952380953</v>
      </c>
      <c r="P15" s="22"/>
      <c r="Q15" s="17" t="s">
        <v>91</v>
      </c>
      <c r="R15" s="17" t="s">
        <v>89</v>
      </c>
      <c r="S15" s="17">
        <v>21</v>
      </c>
      <c r="T15" s="21">
        <v>1.6666666666666667</v>
      </c>
      <c r="V15" s="17" t="s">
        <v>34</v>
      </c>
      <c r="W15" s="17" t="s">
        <v>41</v>
      </c>
      <c r="X15" s="17">
        <v>21</v>
      </c>
      <c r="Y15" s="21">
        <v>15.857142857142858</v>
      </c>
    </row>
    <row r="16" spans="1:25" s="24" customFormat="1" x14ac:dyDescent="0.25">
      <c r="A16" s="20">
        <v>12</v>
      </c>
      <c r="B16" s="17" t="s">
        <v>113</v>
      </c>
      <c r="C16" s="17" t="s">
        <v>61</v>
      </c>
      <c r="D16" s="17">
        <v>19</v>
      </c>
      <c r="E16" s="21">
        <v>7.6315789473684212</v>
      </c>
      <c r="G16" s="17" t="s">
        <v>123</v>
      </c>
      <c r="H16" s="17" t="s">
        <v>61</v>
      </c>
      <c r="I16" s="17">
        <v>12</v>
      </c>
      <c r="J16" s="21">
        <v>6.416666666666667</v>
      </c>
      <c r="L16" s="17" t="s">
        <v>85</v>
      </c>
      <c r="M16" s="17" t="s">
        <v>80</v>
      </c>
      <c r="N16" s="17">
        <v>19</v>
      </c>
      <c r="O16" s="21">
        <v>2.0526315789473686</v>
      </c>
      <c r="P16" s="22"/>
      <c r="Q16" s="17" t="s">
        <v>40</v>
      </c>
      <c r="R16" s="17" t="s">
        <v>41</v>
      </c>
      <c r="S16" s="17">
        <v>19</v>
      </c>
      <c r="T16" s="21">
        <v>1.631578947368421</v>
      </c>
      <c r="V16" s="17" t="s">
        <v>123</v>
      </c>
      <c r="W16" s="17" t="s">
        <v>61</v>
      </c>
      <c r="X16" s="17">
        <v>12</v>
      </c>
      <c r="Y16" s="21">
        <v>14.75</v>
      </c>
    </row>
    <row r="17" spans="1:25" s="24" customFormat="1" x14ac:dyDescent="0.25">
      <c r="A17" s="20">
        <v>13</v>
      </c>
      <c r="B17" s="17" t="s">
        <v>88</v>
      </c>
      <c r="C17" s="17" t="s">
        <v>80</v>
      </c>
      <c r="D17" s="17">
        <v>20</v>
      </c>
      <c r="E17" s="21">
        <v>7.45</v>
      </c>
      <c r="G17" s="17" t="s">
        <v>101</v>
      </c>
      <c r="H17" s="17" t="s">
        <v>97</v>
      </c>
      <c r="I17" s="17">
        <v>14</v>
      </c>
      <c r="J17" s="21">
        <v>6.1428571428571432</v>
      </c>
      <c r="L17" s="17" t="s">
        <v>91</v>
      </c>
      <c r="M17" s="17" t="s">
        <v>89</v>
      </c>
      <c r="N17" s="17">
        <v>21</v>
      </c>
      <c r="O17" s="21">
        <v>2</v>
      </c>
      <c r="P17" s="22"/>
      <c r="Q17" s="17" t="s">
        <v>96</v>
      </c>
      <c r="R17" s="17" t="s">
        <v>89</v>
      </c>
      <c r="S17" s="17">
        <v>15</v>
      </c>
      <c r="T17" s="21">
        <v>1.6</v>
      </c>
      <c r="V17" s="17" t="s">
        <v>93</v>
      </c>
      <c r="W17" s="17" t="s">
        <v>89</v>
      </c>
      <c r="X17" s="17">
        <v>18</v>
      </c>
      <c r="Y17" s="21">
        <v>14.222222222222221</v>
      </c>
    </row>
    <row r="18" spans="1:25" s="24" customFormat="1" x14ac:dyDescent="0.25">
      <c r="A18" s="20">
        <v>14</v>
      </c>
      <c r="B18" s="17" t="s">
        <v>52</v>
      </c>
      <c r="C18" s="17" t="s">
        <v>51</v>
      </c>
      <c r="D18" s="17">
        <v>20</v>
      </c>
      <c r="E18" s="21">
        <v>7.35</v>
      </c>
      <c r="G18" s="17" t="s">
        <v>105</v>
      </c>
      <c r="H18" s="17" t="s">
        <v>97</v>
      </c>
      <c r="I18" s="17">
        <v>20</v>
      </c>
      <c r="J18" s="21">
        <v>6.05</v>
      </c>
      <c r="L18" s="17" t="s">
        <v>96</v>
      </c>
      <c r="M18" s="17" t="s">
        <v>89</v>
      </c>
      <c r="N18" s="17">
        <v>15</v>
      </c>
      <c r="O18" s="21">
        <v>1.9333333333333333</v>
      </c>
      <c r="P18" s="22"/>
      <c r="Q18" s="17" t="s">
        <v>86</v>
      </c>
      <c r="R18" s="17" t="s">
        <v>80</v>
      </c>
      <c r="S18" s="17">
        <v>20</v>
      </c>
      <c r="T18" s="21">
        <v>1.45</v>
      </c>
      <c r="V18" s="17" t="s">
        <v>119</v>
      </c>
      <c r="W18" s="17" t="s">
        <v>80</v>
      </c>
      <c r="X18" s="17">
        <v>20</v>
      </c>
      <c r="Y18" s="21">
        <v>14</v>
      </c>
    </row>
    <row r="19" spans="1:25" s="24" customFormat="1" x14ac:dyDescent="0.25">
      <c r="A19" s="20">
        <v>15</v>
      </c>
      <c r="B19" s="17" t="s">
        <v>119</v>
      </c>
      <c r="C19" s="17" t="s">
        <v>80</v>
      </c>
      <c r="D19" s="17">
        <v>20</v>
      </c>
      <c r="E19" s="21">
        <v>6.65</v>
      </c>
      <c r="G19" s="17" t="s">
        <v>81</v>
      </c>
      <c r="H19" s="17" t="s">
        <v>80</v>
      </c>
      <c r="I19" s="17">
        <v>19</v>
      </c>
      <c r="J19" s="21">
        <v>6</v>
      </c>
      <c r="L19" s="17" t="s">
        <v>71</v>
      </c>
      <c r="M19" s="17" t="s">
        <v>69</v>
      </c>
      <c r="N19" s="17">
        <v>15</v>
      </c>
      <c r="O19" s="21">
        <v>1.9333333333333333</v>
      </c>
      <c r="P19" s="22"/>
      <c r="Q19" s="17" t="s">
        <v>65</v>
      </c>
      <c r="R19" s="17" t="s">
        <v>61</v>
      </c>
      <c r="S19" s="17">
        <v>21</v>
      </c>
      <c r="T19" s="21">
        <v>1.4285714285714286</v>
      </c>
      <c r="V19" s="17" t="s">
        <v>88</v>
      </c>
      <c r="W19" s="17" t="s">
        <v>80</v>
      </c>
      <c r="X19" s="17">
        <v>20</v>
      </c>
      <c r="Y19" s="21">
        <v>12.65</v>
      </c>
    </row>
    <row r="20" spans="1:25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5" x14ac:dyDescent="0.25">
      <c r="B21" s="34" t="s">
        <v>22</v>
      </c>
      <c r="C21" s="34"/>
      <c r="D21" s="34"/>
      <c r="E21" s="34"/>
      <c r="F21" s="16"/>
      <c r="G21" s="34" t="s">
        <v>23</v>
      </c>
      <c r="H21" s="34"/>
      <c r="I21" s="34"/>
      <c r="J21" s="34"/>
      <c r="K21" s="16"/>
      <c r="L21" s="34" t="s">
        <v>24</v>
      </c>
      <c r="M21" s="34"/>
      <c r="N21" s="34"/>
      <c r="O21" s="34"/>
      <c r="P21" s="16"/>
      <c r="Q21" s="34" t="s">
        <v>25</v>
      </c>
      <c r="R21" s="34"/>
      <c r="S21" s="34"/>
      <c r="T21" s="34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53</v>
      </c>
      <c r="C23" s="17" t="s">
        <v>51</v>
      </c>
      <c r="D23" s="17">
        <v>20</v>
      </c>
      <c r="E23" s="21">
        <v>1.25</v>
      </c>
      <c r="F23" s="15"/>
      <c r="G23" s="17" t="s">
        <v>82</v>
      </c>
      <c r="H23" s="17" t="s">
        <v>80</v>
      </c>
      <c r="I23" s="17">
        <v>15</v>
      </c>
      <c r="J23" s="21">
        <v>2.6</v>
      </c>
      <c r="K23" s="15"/>
      <c r="L23" s="17" t="s">
        <v>39</v>
      </c>
      <c r="M23" s="17" t="s">
        <v>41</v>
      </c>
      <c r="N23" s="17">
        <v>21</v>
      </c>
      <c r="O23" s="21">
        <v>2.5714285714285716</v>
      </c>
      <c r="P23" s="16"/>
      <c r="Q23" s="17" t="s">
        <v>79</v>
      </c>
      <c r="R23" s="17" t="s">
        <v>69</v>
      </c>
      <c r="S23" s="17">
        <v>19</v>
      </c>
      <c r="T23" s="21">
        <v>3.8947368421052633</v>
      </c>
      <c r="U23" s="5"/>
    </row>
    <row r="24" spans="1:25" x14ac:dyDescent="0.25">
      <c r="A24" s="16">
        <v>2</v>
      </c>
      <c r="B24" s="17" t="s">
        <v>119</v>
      </c>
      <c r="C24" s="17" t="s">
        <v>80</v>
      </c>
      <c r="D24" s="17">
        <v>20</v>
      </c>
      <c r="E24" s="21">
        <v>1.1499999999999999</v>
      </c>
      <c r="F24" s="15"/>
      <c r="G24" s="17" t="s">
        <v>92</v>
      </c>
      <c r="H24" s="17" t="s">
        <v>89</v>
      </c>
      <c r="I24" s="17">
        <v>16</v>
      </c>
      <c r="J24" s="21">
        <v>2.4375</v>
      </c>
      <c r="K24" s="16"/>
      <c r="L24" s="17" t="s">
        <v>82</v>
      </c>
      <c r="M24" s="17" t="s">
        <v>80</v>
      </c>
      <c r="N24" s="17">
        <v>15</v>
      </c>
      <c r="O24" s="21">
        <v>2.2666666666666666</v>
      </c>
      <c r="P24" s="16"/>
      <c r="Q24" s="17" t="s">
        <v>71</v>
      </c>
      <c r="R24" s="17" t="s">
        <v>69</v>
      </c>
      <c r="S24" s="17">
        <v>15</v>
      </c>
      <c r="T24" s="21">
        <v>2.2000000000000002</v>
      </c>
      <c r="U24" s="5"/>
    </row>
    <row r="25" spans="1:25" x14ac:dyDescent="0.25">
      <c r="A25" s="16">
        <v>3</v>
      </c>
      <c r="B25" s="17" t="s">
        <v>81</v>
      </c>
      <c r="C25" s="17" t="s">
        <v>80</v>
      </c>
      <c r="D25" s="17">
        <v>19</v>
      </c>
      <c r="E25" s="21">
        <v>1</v>
      </c>
      <c r="F25" s="15"/>
      <c r="G25" s="17" t="s">
        <v>65</v>
      </c>
      <c r="H25" s="17" t="s">
        <v>61</v>
      </c>
      <c r="I25" s="17">
        <v>21</v>
      </c>
      <c r="J25" s="21">
        <v>2.4285714285714284</v>
      </c>
      <c r="K25" s="16"/>
      <c r="L25" s="17" t="s">
        <v>42</v>
      </c>
      <c r="M25" s="17" t="s">
        <v>41</v>
      </c>
      <c r="N25" s="17">
        <v>22</v>
      </c>
      <c r="O25" s="21">
        <v>1.8181818181818181</v>
      </c>
      <c r="P25" s="16"/>
      <c r="Q25" s="17" t="s">
        <v>42</v>
      </c>
      <c r="R25" s="17" t="s">
        <v>41</v>
      </c>
      <c r="S25" s="17">
        <v>22</v>
      </c>
      <c r="T25" s="21">
        <v>1.8181818181818181</v>
      </c>
      <c r="U25" s="16"/>
    </row>
    <row r="26" spans="1:25" x14ac:dyDescent="0.25">
      <c r="A26" s="20">
        <v>4</v>
      </c>
      <c r="B26" s="17" t="s">
        <v>39</v>
      </c>
      <c r="C26" s="17" t="s">
        <v>41</v>
      </c>
      <c r="D26" s="17">
        <v>21</v>
      </c>
      <c r="E26" s="21">
        <v>0.80952380952380953</v>
      </c>
      <c r="F26" s="15"/>
      <c r="G26" s="17" t="s">
        <v>95</v>
      </c>
      <c r="H26" s="17" t="s">
        <v>89</v>
      </c>
      <c r="I26" s="17">
        <v>17</v>
      </c>
      <c r="J26" s="21">
        <v>2.3529411764705883</v>
      </c>
      <c r="K26" s="16"/>
      <c r="L26" s="17" t="s">
        <v>96</v>
      </c>
      <c r="M26" s="17" t="s">
        <v>89</v>
      </c>
      <c r="N26" s="17">
        <v>15</v>
      </c>
      <c r="O26" s="21">
        <v>1.7333333333333334</v>
      </c>
      <c r="P26" s="16"/>
      <c r="Q26" s="17" t="s">
        <v>84</v>
      </c>
      <c r="R26" s="17" t="s">
        <v>80</v>
      </c>
      <c r="S26" s="17">
        <v>16</v>
      </c>
      <c r="T26" s="21">
        <v>1.625</v>
      </c>
      <c r="U26" s="16"/>
    </row>
    <row r="27" spans="1:25" x14ac:dyDescent="0.25">
      <c r="A27" s="20">
        <v>5</v>
      </c>
      <c r="B27" s="17" t="s">
        <v>92</v>
      </c>
      <c r="C27" s="17" t="s">
        <v>89</v>
      </c>
      <c r="D27" s="17">
        <v>16</v>
      </c>
      <c r="E27" s="21">
        <v>0.75</v>
      </c>
      <c r="F27" s="15"/>
      <c r="G27" s="17" t="s">
        <v>93</v>
      </c>
      <c r="H27" s="17" t="s">
        <v>89</v>
      </c>
      <c r="I27" s="17">
        <v>18</v>
      </c>
      <c r="J27" s="21">
        <v>2.3333333333333335</v>
      </c>
      <c r="K27" s="16"/>
      <c r="L27" s="17" t="s">
        <v>65</v>
      </c>
      <c r="M27" s="17" t="s">
        <v>61</v>
      </c>
      <c r="N27" s="17">
        <v>21</v>
      </c>
      <c r="O27" s="21">
        <v>1.1428571428571428</v>
      </c>
      <c r="P27" s="16"/>
      <c r="Q27" s="17" t="s">
        <v>90</v>
      </c>
      <c r="R27" s="17" t="s">
        <v>89</v>
      </c>
      <c r="S27" s="17">
        <v>19</v>
      </c>
      <c r="T27" s="21">
        <v>1.5263157894736843</v>
      </c>
      <c r="U27" s="16"/>
    </row>
    <row r="28" spans="1:25" x14ac:dyDescent="0.25">
      <c r="A28" s="20">
        <v>6</v>
      </c>
      <c r="B28" s="17" t="s">
        <v>110</v>
      </c>
      <c r="C28" s="17" t="s">
        <v>51</v>
      </c>
      <c r="D28" s="17">
        <v>17</v>
      </c>
      <c r="E28" s="21">
        <v>0.70588235294117652</v>
      </c>
      <c r="F28" s="16"/>
      <c r="G28" s="17" t="s">
        <v>62</v>
      </c>
      <c r="H28" s="17" t="s">
        <v>61</v>
      </c>
      <c r="I28" s="17">
        <v>19</v>
      </c>
      <c r="J28" s="21">
        <v>2.3157894736842106</v>
      </c>
      <c r="K28" s="16"/>
      <c r="L28" s="17" t="s">
        <v>79</v>
      </c>
      <c r="M28" s="17" t="s">
        <v>69</v>
      </c>
      <c r="N28" s="17">
        <v>19</v>
      </c>
      <c r="O28" s="21">
        <v>1.1052631578947369</v>
      </c>
      <c r="P28" s="16"/>
      <c r="Q28" s="17" t="s">
        <v>40</v>
      </c>
      <c r="R28" s="17" t="s">
        <v>41</v>
      </c>
      <c r="S28" s="17">
        <v>19</v>
      </c>
      <c r="T28" s="21">
        <v>1.4210526315789473</v>
      </c>
      <c r="U28" s="16"/>
    </row>
    <row r="29" spans="1:25" x14ac:dyDescent="0.25">
      <c r="A29" s="20">
        <v>7</v>
      </c>
      <c r="B29" s="17" t="s">
        <v>93</v>
      </c>
      <c r="C29" s="17" t="s">
        <v>89</v>
      </c>
      <c r="D29" s="17">
        <v>18</v>
      </c>
      <c r="E29" s="21">
        <v>0.66666666666666663</v>
      </c>
      <c r="F29" s="15"/>
      <c r="G29" s="17" t="s">
        <v>66</v>
      </c>
      <c r="H29" s="17" t="s">
        <v>61</v>
      </c>
      <c r="I29" s="17">
        <v>16</v>
      </c>
      <c r="J29" s="21">
        <v>2.25</v>
      </c>
      <c r="K29" s="16"/>
      <c r="L29" s="17" t="s">
        <v>71</v>
      </c>
      <c r="M29" s="17" t="s">
        <v>69</v>
      </c>
      <c r="N29" s="17">
        <v>15</v>
      </c>
      <c r="O29" s="21">
        <v>1.0666666666666667</v>
      </c>
      <c r="P29" s="16"/>
      <c r="Q29" s="17" t="s">
        <v>100</v>
      </c>
      <c r="R29" s="17" t="s">
        <v>97</v>
      </c>
      <c r="S29" s="17">
        <v>21</v>
      </c>
      <c r="T29" s="21">
        <v>1.2380952380952381</v>
      </c>
      <c r="U29" s="16"/>
    </row>
    <row r="30" spans="1:25" x14ac:dyDescent="0.25">
      <c r="A30" s="20">
        <v>8</v>
      </c>
      <c r="B30" s="17" t="s">
        <v>34</v>
      </c>
      <c r="C30" s="17" t="s">
        <v>41</v>
      </c>
      <c r="D30" s="17">
        <v>21</v>
      </c>
      <c r="E30" s="21">
        <v>0.66666666666666663</v>
      </c>
      <c r="F30" s="15"/>
      <c r="G30" s="17" t="s">
        <v>71</v>
      </c>
      <c r="H30" s="17" t="s">
        <v>69</v>
      </c>
      <c r="I30" s="17">
        <v>15</v>
      </c>
      <c r="J30" s="21">
        <v>2.0666666666666669</v>
      </c>
      <c r="K30" s="16"/>
      <c r="L30" s="17" t="s">
        <v>90</v>
      </c>
      <c r="M30" s="17" t="s">
        <v>89</v>
      </c>
      <c r="N30" s="17">
        <v>19</v>
      </c>
      <c r="O30" s="21">
        <v>1</v>
      </c>
      <c r="P30" s="16"/>
      <c r="Q30" s="17" t="s">
        <v>63</v>
      </c>
      <c r="R30" s="17" t="s">
        <v>61</v>
      </c>
      <c r="S30" s="17">
        <v>21</v>
      </c>
      <c r="T30" s="21">
        <v>1</v>
      </c>
      <c r="U30" s="16"/>
    </row>
    <row r="31" spans="1:25" x14ac:dyDescent="0.25">
      <c r="A31" s="20">
        <v>9</v>
      </c>
      <c r="B31" s="17" t="s">
        <v>52</v>
      </c>
      <c r="C31" s="17" t="s">
        <v>51</v>
      </c>
      <c r="D31" s="17">
        <v>20</v>
      </c>
      <c r="E31" s="21">
        <v>0.6</v>
      </c>
      <c r="F31" s="15"/>
      <c r="G31" s="17" t="s">
        <v>76</v>
      </c>
      <c r="H31" s="17" t="s">
        <v>69</v>
      </c>
      <c r="I31" s="17">
        <v>21</v>
      </c>
      <c r="J31" s="21">
        <v>1.9047619047619047</v>
      </c>
      <c r="K31" s="16"/>
      <c r="L31" s="17" t="s">
        <v>63</v>
      </c>
      <c r="M31" s="17" t="s">
        <v>61</v>
      </c>
      <c r="N31" s="17">
        <v>21</v>
      </c>
      <c r="O31" s="21">
        <v>0.8571428571428571</v>
      </c>
      <c r="P31" s="16"/>
      <c r="Q31" s="17" t="s">
        <v>65</v>
      </c>
      <c r="R31" s="17" t="s">
        <v>61</v>
      </c>
      <c r="S31" s="17">
        <v>21</v>
      </c>
      <c r="T31" s="21">
        <v>1</v>
      </c>
      <c r="U31" s="16"/>
    </row>
    <row r="32" spans="1:25" x14ac:dyDescent="0.25">
      <c r="A32" s="20">
        <v>10</v>
      </c>
      <c r="B32" s="17" t="s">
        <v>42</v>
      </c>
      <c r="C32" s="17" t="s">
        <v>41</v>
      </c>
      <c r="D32" s="17">
        <v>22</v>
      </c>
      <c r="E32" s="21">
        <v>0.59090909090909094</v>
      </c>
      <c r="F32" s="15"/>
      <c r="G32" s="17" t="s">
        <v>119</v>
      </c>
      <c r="H32" s="17" t="s">
        <v>80</v>
      </c>
      <c r="I32" s="17">
        <v>20</v>
      </c>
      <c r="J32" s="21">
        <v>1.9</v>
      </c>
      <c r="K32" s="16"/>
      <c r="L32" s="17" t="s">
        <v>91</v>
      </c>
      <c r="M32" s="17" t="s">
        <v>89</v>
      </c>
      <c r="N32" s="17">
        <v>21</v>
      </c>
      <c r="O32" s="21">
        <v>0.80952380952380953</v>
      </c>
      <c r="P32" s="16"/>
      <c r="Q32" s="17" t="s">
        <v>114</v>
      </c>
      <c r="R32" s="17" t="s">
        <v>97</v>
      </c>
      <c r="S32" s="17">
        <v>17</v>
      </c>
      <c r="T32" s="21">
        <v>1</v>
      </c>
      <c r="U32" s="16"/>
    </row>
    <row r="33" spans="1:21" x14ac:dyDescent="0.25">
      <c r="A33" s="20">
        <v>11</v>
      </c>
      <c r="B33" s="17" t="s">
        <v>82</v>
      </c>
      <c r="C33" s="17" t="s">
        <v>80</v>
      </c>
      <c r="D33" s="17">
        <v>15</v>
      </c>
      <c r="E33" s="21">
        <v>0.53333333333333333</v>
      </c>
      <c r="G33" s="17" t="s">
        <v>79</v>
      </c>
      <c r="H33" s="17" t="s">
        <v>69</v>
      </c>
      <c r="I33" s="17">
        <v>19</v>
      </c>
      <c r="J33" s="21">
        <v>1.8421052631578947</v>
      </c>
      <c r="L33" s="17" t="s">
        <v>88</v>
      </c>
      <c r="M33" s="17" t="s">
        <v>80</v>
      </c>
      <c r="N33" s="17">
        <v>20</v>
      </c>
      <c r="O33" s="21">
        <v>0.8</v>
      </c>
      <c r="Q33" s="17" t="s">
        <v>91</v>
      </c>
      <c r="R33" s="17" t="s">
        <v>89</v>
      </c>
      <c r="S33" s="17">
        <v>21</v>
      </c>
      <c r="T33" s="21">
        <v>0.95238095238095233</v>
      </c>
      <c r="U33" s="16"/>
    </row>
    <row r="34" spans="1:21" x14ac:dyDescent="0.25">
      <c r="A34" s="20">
        <v>12</v>
      </c>
      <c r="B34" s="17" t="s">
        <v>71</v>
      </c>
      <c r="C34" s="17" t="s">
        <v>69</v>
      </c>
      <c r="D34" s="17">
        <v>15</v>
      </c>
      <c r="E34" s="21">
        <v>0.53333333333333333</v>
      </c>
      <c r="G34" s="17" t="s">
        <v>110</v>
      </c>
      <c r="H34" s="17" t="s">
        <v>51</v>
      </c>
      <c r="I34" s="17">
        <v>17</v>
      </c>
      <c r="J34" s="21">
        <v>1.8235294117647058</v>
      </c>
      <c r="L34" s="17" t="s">
        <v>75</v>
      </c>
      <c r="M34" s="17" t="s">
        <v>69</v>
      </c>
      <c r="N34" s="17">
        <v>20</v>
      </c>
      <c r="O34" s="21">
        <v>0.8</v>
      </c>
      <c r="Q34" s="17" t="s">
        <v>34</v>
      </c>
      <c r="R34" s="17" t="s">
        <v>41</v>
      </c>
      <c r="S34" s="17">
        <v>21</v>
      </c>
      <c r="T34" s="21">
        <v>0.95238095238095233</v>
      </c>
    </row>
    <row r="35" spans="1:21" x14ac:dyDescent="0.25">
      <c r="A35" s="20">
        <v>13</v>
      </c>
      <c r="B35" s="17" t="s">
        <v>79</v>
      </c>
      <c r="C35" s="17" t="s">
        <v>69</v>
      </c>
      <c r="D35" s="17">
        <v>19</v>
      </c>
      <c r="E35" s="21">
        <v>0.52631578947368418</v>
      </c>
      <c r="G35" s="17" t="s">
        <v>77</v>
      </c>
      <c r="H35" s="17" t="s">
        <v>69</v>
      </c>
      <c r="I35" s="17">
        <v>12</v>
      </c>
      <c r="J35" s="21">
        <v>1.75</v>
      </c>
      <c r="L35" s="17" t="s">
        <v>85</v>
      </c>
      <c r="M35" s="17" t="s">
        <v>80</v>
      </c>
      <c r="N35" s="17">
        <v>19</v>
      </c>
      <c r="O35" s="21">
        <v>0.73684210526315785</v>
      </c>
      <c r="Q35" s="17" t="s">
        <v>88</v>
      </c>
      <c r="R35" s="17" t="s">
        <v>80</v>
      </c>
      <c r="S35" s="17">
        <v>20</v>
      </c>
      <c r="T35" s="21">
        <v>0.85</v>
      </c>
    </row>
    <row r="36" spans="1:21" x14ac:dyDescent="0.25">
      <c r="A36" s="20">
        <v>14</v>
      </c>
      <c r="B36" s="17" t="s">
        <v>65</v>
      </c>
      <c r="C36" s="17" t="s">
        <v>61</v>
      </c>
      <c r="D36" s="17">
        <v>21</v>
      </c>
      <c r="E36" s="21">
        <v>0.42857142857142855</v>
      </c>
      <c r="G36" s="17" t="s">
        <v>72</v>
      </c>
      <c r="H36" s="17" t="s">
        <v>69</v>
      </c>
      <c r="I36" s="17">
        <v>14</v>
      </c>
      <c r="J36" s="21">
        <v>1.7142857142857142</v>
      </c>
      <c r="L36" s="17" t="s">
        <v>87</v>
      </c>
      <c r="M36" s="17" t="s">
        <v>80</v>
      </c>
      <c r="N36" s="17">
        <v>21</v>
      </c>
      <c r="O36" s="21">
        <v>0.61904761904761907</v>
      </c>
      <c r="Q36" s="17" t="s">
        <v>39</v>
      </c>
      <c r="R36" s="17" t="s">
        <v>41</v>
      </c>
      <c r="S36" s="17">
        <v>21</v>
      </c>
      <c r="T36" s="21">
        <v>0.80952380952380953</v>
      </c>
    </row>
    <row r="37" spans="1:21" x14ac:dyDescent="0.25">
      <c r="A37" s="20">
        <v>15</v>
      </c>
      <c r="B37" s="17" t="s">
        <v>99</v>
      </c>
      <c r="C37" s="17" t="s">
        <v>97</v>
      </c>
      <c r="D37" s="17">
        <v>16</v>
      </c>
      <c r="E37" s="21">
        <v>0.375</v>
      </c>
      <c r="G37" s="17" t="s">
        <v>52</v>
      </c>
      <c r="H37" s="17" t="s">
        <v>51</v>
      </c>
      <c r="I37" s="17">
        <v>20</v>
      </c>
      <c r="J37" s="21">
        <v>1.65</v>
      </c>
      <c r="L37" s="17" t="s">
        <v>60</v>
      </c>
      <c r="M37" s="17" t="s">
        <v>51</v>
      </c>
      <c r="N37" s="17">
        <v>17</v>
      </c>
      <c r="O37" s="21">
        <v>0.58823529411764708</v>
      </c>
      <c r="Q37" s="17" t="s">
        <v>72</v>
      </c>
      <c r="R37" s="17" t="s">
        <v>69</v>
      </c>
      <c r="S37" s="17">
        <v>14</v>
      </c>
      <c r="T37" s="21">
        <v>0.7857142857142857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A2" sqref="A2:D95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style="24" bestFit="1" customWidth="1"/>
    <col min="10" max="10" width="9.140625" style="24"/>
  </cols>
  <sheetData>
    <row r="1" spans="1:10" x14ac:dyDescent="0.25">
      <c r="B1" s="26">
        <v>1</v>
      </c>
      <c r="C1" s="26" t="s">
        <v>35</v>
      </c>
      <c r="D1" s="26" t="s">
        <v>36</v>
      </c>
      <c r="I1" s="32" t="s">
        <v>17</v>
      </c>
    </row>
    <row r="2" spans="1:10" x14ac:dyDescent="0.25">
      <c r="A2" s="14" t="s">
        <v>51</v>
      </c>
      <c r="B2" s="25">
        <v>139</v>
      </c>
      <c r="C2" s="25"/>
      <c r="D2" s="25">
        <v>139</v>
      </c>
      <c r="I2" s="24" t="s">
        <v>127</v>
      </c>
      <c r="J2" s="24" t="s">
        <v>128</v>
      </c>
    </row>
    <row r="3" spans="1:10" x14ac:dyDescent="0.25">
      <c r="A3" s="6" t="s">
        <v>120</v>
      </c>
      <c r="B3" s="7">
        <v>13</v>
      </c>
      <c r="C3" s="7"/>
      <c r="D3" s="7">
        <v>13</v>
      </c>
      <c r="I3" s="24" t="s">
        <v>129</v>
      </c>
      <c r="J3" s="24" t="s">
        <v>128</v>
      </c>
    </row>
    <row r="4" spans="1:10" x14ac:dyDescent="0.25">
      <c r="A4" s="6" t="s">
        <v>52</v>
      </c>
      <c r="B4" s="7">
        <v>20</v>
      </c>
      <c r="C4" s="7"/>
      <c r="D4" s="7">
        <v>20</v>
      </c>
      <c r="I4" s="24" t="s">
        <v>130</v>
      </c>
      <c r="J4" s="24" t="s">
        <v>128</v>
      </c>
    </row>
    <row r="5" spans="1:10" x14ac:dyDescent="0.25">
      <c r="A5" s="6" t="s">
        <v>56</v>
      </c>
      <c r="B5" s="7">
        <v>20</v>
      </c>
      <c r="C5" s="7"/>
      <c r="D5" s="7">
        <v>20</v>
      </c>
      <c r="I5" s="24" t="s">
        <v>131</v>
      </c>
      <c r="J5" s="24" t="s">
        <v>128</v>
      </c>
    </row>
    <row r="6" spans="1:10" x14ac:dyDescent="0.25">
      <c r="A6" s="6" t="s">
        <v>111</v>
      </c>
      <c r="B6" s="7">
        <v>1</v>
      </c>
      <c r="C6" s="7"/>
      <c r="D6" s="7">
        <v>1</v>
      </c>
      <c r="I6" s="24" t="s">
        <v>132</v>
      </c>
      <c r="J6" s="24" t="s">
        <v>128</v>
      </c>
    </row>
    <row r="7" spans="1:10" x14ac:dyDescent="0.25">
      <c r="A7" s="6" t="s">
        <v>55</v>
      </c>
      <c r="B7" s="7">
        <v>2</v>
      </c>
      <c r="C7" s="7"/>
      <c r="D7" s="7">
        <v>2</v>
      </c>
      <c r="I7" s="24" t="s">
        <v>133</v>
      </c>
      <c r="J7" s="24" t="s">
        <v>128</v>
      </c>
    </row>
    <row r="8" spans="1:10" x14ac:dyDescent="0.25">
      <c r="A8" s="6" t="s">
        <v>53</v>
      </c>
      <c r="B8" s="7">
        <v>20</v>
      </c>
      <c r="C8" s="7"/>
      <c r="D8" s="7">
        <v>20</v>
      </c>
      <c r="I8" s="24" t="s">
        <v>134</v>
      </c>
      <c r="J8" s="24" t="s">
        <v>128</v>
      </c>
    </row>
    <row r="9" spans="1:10" x14ac:dyDescent="0.25">
      <c r="A9" s="6" t="s">
        <v>115</v>
      </c>
      <c r="B9" s="7">
        <v>1</v>
      </c>
      <c r="C9" s="7"/>
      <c r="D9" s="7">
        <v>1</v>
      </c>
      <c r="I9" s="24" t="s">
        <v>135</v>
      </c>
      <c r="J9" s="24" t="s">
        <v>128</v>
      </c>
    </row>
    <row r="10" spans="1:10" x14ac:dyDescent="0.25">
      <c r="A10" s="6" t="s">
        <v>112</v>
      </c>
      <c r="B10" s="7">
        <v>1</v>
      </c>
      <c r="C10" s="7"/>
      <c r="D10" s="7">
        <v>1</v>
      </c>
      <c r="I10" s="24" t="s">
        <v>136</v>
      </c>
      <c r="J10" s="24" t="s">
        <v>128</v>
      </c>
    </row>
    <row r="11" spans="1:10" x14ac:dyDescent="0.25">
      <c r="A11" s="6" t="s">
        <v>60</v>
      </c>
      <c r="B11" s="7">
        <v>17</v>
      </c>
      <c r="C11" s="7"/>
      <c r="D11" s="7">
        <v>17</v>
      </c>
      <c r="I11" s="24" t="s">
        <v>137</v>
      </c>
      <c r="J11" s="24" t="s">
        <v>128</v>
      </c>
    </row>
    <row r="12" spans="1:10" x14ac:dyDescent="0.25">
      <c r="A12" s="6" t="s">
        <v>110</v>
      </c>
      <c r="B12" s="7">
        <v>17</v>
      </c>
      <c r="C12" s="7"/>
      <c r="D12" s="7">
        <v>17</v>
      </c>
      <c r="I12" s="24" t="s">
        <v>138</v>
      </c>
      <c r="J12" s="24" t="s">
        <v>128</v>
      </c>
    </row>
    <row r="13" spans="1:10" x14ac:dyDescent="0.25">
      <c r="A13" s="6" t="s">
        <v>58</v>
      </c>
      <c r="B13" s="7">
        <v>1</v>
      </c>
      <c r="C13" s="7"/>
      <c r="D13" s="7">
        <v>1</v>
      </c>
      <c r="I13" s="24" t="s">
        <v>139</v>
      </c>
      <c r="J13" s="24" t="s">
        <v>128</v>
      </c>
    </row>
    <row r="14" spans="1:10" x14ac:dyDescent="0.25">
      <c r="A14" s="6" t="s">
        <v>59</v>
      </c>
      <c r="B14" s="7">
        <v>3</v>
      </c>
      <c r="C14" s="7"/>
      <c r="D14" s="7">
        <v>3</v>
      </c>
      <c r="I14" s="24" t="s">
        <v>140</v>
      </c>
      <c r="J14" s="24" t="s">
        <v>128</v>
      </c>
    </row>
    <row r="15" spans="1:10" x14ac:dyDescent="0.25">
      <c r="A15" s="14" t="s">
        <v>122</v>
      </c>
      <c r="B15" s="25">
        <v>2</v>
      </c>
      <c r="C15" s="25"/>
      <c r="D15" s="25">
        <v>2</v>
      </c>
      <c r="I15" s="24" t="s">
        <v>141</v>
      </c>
      <c r="J15" s="24" t="s">
        <v>128</v>
      </c>
    </row>
    <row r="16" spans="1:10" x14ac:dyDescent="0.25">
      <c r="A16" s="6" t="s">
        <v>54</v>
      </c>
      <c r="B16" s="7">
        <v>15</v>
      </c>
      <c r="C16" s="7"/>
      <c r="D16" s="7">
        <v>15</v>
      </c>
      <c r="I16" s="24" t="s">
        <v>142</v>
      </c>
      <c r="J16" s="24" t="s">
        <v>128</v>
      </c>
    </row>
    <row r="17" spans="1:10" x14ac:dyDescent="0.25">
      <c r="A17" s="6" t="s">
        <v>57</v>
      </c>
      <c r="B17" s="7">
        <v>3</v>
      </c>
      <c r="C17" s="7"/>
      <c r="D17" s="7">
        <v>3</v>
      </c>
      <c r="I17" s="24" t="s">
        <v>143</v>
      </c>
      <c r="J17" s="24" t="s">
        <v>128</v>
      </c>
    </row>
    <row r="18" spans="1:10" x14ac:dyDescent="0.25">
      <c r="A18" s="6" t="s">
        <v>362</v>
      </c>
      <c r="B18" s="7">
        <v>2</v>
      </c>
      <c r="C18" s="7"/>
      <c r="D18" s="7">
        <v>2</v>
      </c>
      <c r="I18" s="24" t="s">
        <v>144</v>
      </c>
      <c r="J18" s="24" t="s">
        <v>128</v>
      </c>
    </row>
    <row r="19" spans="1:10" x14ac:dyDescent="0.25">
      <c r="A19" s="6" t="s">
        <v>365</v>
      </c>
      <c r="B19" s="7">
        <v>1</v>
      </c>
      <c r="C19" s="7"/>
      <c r="D19" s="7">
        <v>1</v>
      </c>
      <c r="I19" s="24" t="s">
        <v>145</v>
      </c>
      <c r="J19" s="24" t="s">
        <v>128</v>
      </c>
    </row>
    <row r="20" spans="1:10" x14ac:dyDescent="0.25">
      <c r="A20" s="6" t="s">
        <v>61</v>
      </c>
      <c r="B20" s="7">
        <v>131</v>
      </c>
      <c r="C20" s="7">
        <v>4</v>
      </c>
      <c r="D20" s="7">
        <v>135</v>
      </c>
      <c r="I20" s="24" t="s">
        <v>146</v>
      </c>
      <c r="J20" s="24" t="s">
        <v>128</v>
      </c>
    </row>
    <row r="21" spans="1:10" x14ac:dyDescent="0.25">
      <c r="A21" s="6" t="s">
        <v>63</v>
      </c>
      <c r="B21" s="7">
        <v>21</v>
      </c>
      <c r="C21" s="7"/>
      <c r="D21" s="7">
        <v>21</v>
      </c>
      <c r="I21" s="24" t="s">
        <v>147</v>
      </c>
      <c r="J21" s="24" t="s">
        <v>128</v>
      </c>
    </row>
    <row r="22" spans="1:10" x14ac:dyDescent="0.25">
      <c r="A22" s="6" t="s">
        <v>68</v>
      </c>
      <c r="B22" s="7">
        <v>1</v>
      </c>
      <c r="C22" s="7"/>
      <c r="D22" s="7">
        <v>1</v>
      </c>
      <c r="I22" s="24" t="s">
        <v>148</v>
      </c>
      <c r="J22" s="24" t="s">
        <v>128</v>
      </c>
    </row>
    <row r="23" spans="1:10" x14ac:dyDescent="0.25">
      <c r="A23" s="6" t="s">
        <v>123</v>
      </c>
      <c r="B23" s="7">
        <v>12</v>
      </c>
      <c r="C23" s="7"/>
      <c r="D23" s="7">
        <v>12</v>
      </c>
      <c r="I23" s="24" t="s">
        <v>149</v>
      </c>
      <c r="J23" s="24" t="s">
        <v>128</v>
      </c>
    </row>
    <row r="24" spans="1:10" x14ac:dyDescent="0.25">
      <c r="A24" s="6" t="s">
        <v>64</v>
      </c>
      <c r="B24" s="7">
        <v>18</v>
      </c>
      <c r="C24" s="7">
        <v>1</v>
      </c>
      <c r="D24" s="7">
        <v>19</v>
      </c>
      <c r="I24" s="24" t="s">
        <v>150</v>
      </c>
      <c r="J24" s="24" t="s">
        <v>128</v>
      </c>
    </row>
    <row r="25" spans="1:10" x14ac:dyDescent="0.25">
      <c r="A25" s="6" t="s">
        <v>113</v>
      </c>
      <c r="B25" s="7">
        <v>19</v>
      </c>
      <c r="C25" s="7"/>
      <c r="D25" s="7">
        <v>19</v>
      </c>
      <c r="I25" s="24" t="s">
        <v>151</v>
      </c>
      <c r="J25" s="24" t="s">
        <v>128</v>
      </c>
    </row>
    <row r="26" spans="1:10" x14ac:dyDescent="0.25">
      <c r="A26" s="14" t="s">
        <v>62</v>
      </c>
      <c r="B26" s="25">
        <v>19</v>
      </c>
      <c r="C26" s="25">
        <v>1</v>
      </c>
      <c r="D26" s="25">
        <v>20</v>
      </c>
      <c r="I26" s="24" t="s">
        <v>152</v>
      </c>
      <c r="J26" s="24" t="s">
        <v>128</v>
      </c>
    </row>
    <row r="27" spans="1:10" x14ac:dyDescent="0.25">
      <c r="A27" s="6" t="s">
        <v>67</v>
      </c>
      <c r="B27" s="7">
        <v>4</v>
      </c>
      <c r="C27" s="7"/>
      <c r="D27" s="7">
        <v>4</v>
      </c>
      <c r="I27" s="24" t="s">
        <v>153</v>
      </c>
      <c r="J27" s="24" t="s">
        <v>128</v>
      </c>
    </row>
    <row r="28" spans="1:10" x14ac:dyDescent="0.25">
      <c r="A28" s="6" t="s">
        <v>66</v>
      </c>
      <c r="B28" s="7">
        <v>16</v>
      </c>
      <c r="C28" s="7">
        <v>2</v>
      </c>
      <c r="D28" s="7">
        <v>18</v>
      </c>
      <c r="I28" s="24" t="s">
        <v>154</v>
      </c>
      <c r="J28" s="24" t="s">
        <v>128</v>
      </c>
    </row>
    <row r="29" spans="1:10" x14ac:dyDescent="0.25">
      <c r="A29" s="6" t="s">
        <v>65</v>
      </c>
      <c r="B29" s="7">
        <v>21</v>
      </c>
      <c r="C29" s="7"/>
      <c r="D29" s="7">
        <v>21</v>
      </c>
      <c r="I29" s="24" t="s">
        <v>155</v>
      </c>
      <c r="J29" s="24" t="s">
        <v>128</v>
      </c>
    </row>
    <row r="30" spans="1:10" x14ac:dyDescent="0.25">
      <c r="A30" s="6" t="s">
        <v>69</v>
      </c>
      <c r="B30" s="7">
        <v>165</v>
      </c>
      <c r="C30" s="7">
        <v>4</v>
      </c>
      <c r="D30" s="7">
        <v>169</v>
      </c>
      <c r="I30" s="24" t="s">
        <v>156</v>
      </c>
      <c r="J30" s="24" t="s">
        <v>128</v>
      </c>
    </row>
    <row r="31" spans="1:10" x14ac:dyDescent="0.25">
      <c r="A31" s="6" t="s">
        <v>70</v>
      </c>
      <c r="B31" s="7">
        <v>17</v>
      </c>
      <c r="C31" s="7"/>
      <c r="D31" s="7">
        <v>17</v>
      </c>
      <c r="I31" s="24" t="s">
        <v>157</v>
      </c>
      <c r="J31" s="24" t="s">
        <v>128</v>
      </c>
    </row>
    <row r="32" spans="1:10" x14ac:dyDescent="0.25">
      <c r="A32" s="6" t="s">
        <v>79</v>
      </c>
      <c r="B32" s="7">
        <v>19</v>
      </c>
      <c r="C32" s="7"/>
      <c r="D32" s="7">
        <v>19</v>
      </c>
      <c r="I32" s="24" t="s">
        <v>158</v>
      </c>
      <c r="J32" s="24" t="s">
        <v>128</v>
      </c>
    </row>
    <row r="33" spans="1:10" x14ac:dyDescent="0.25">
      <c r="A33" s="6" t="s">
        <v>76</v>
      </c>
      <c r="B33" s="7">
        <v>21</v>
      </c>
      <c r="C33" s="7"/>
      <c r="D33" s="7">
        <v>21</v>
      </c>
      <c r="I33" s="24" t="s">
        <v>159</v>
      </c>
      <c r="J33" s="24" t="s">
        <v>128</v>
      </c>
    </row>
    <row r="34" spans="1:10" x14ac:dyDescent="0.25">
      <c r="A34" s="6" t="s">
        <v>71</v>
      </c>
      <c r="B34" s="7">
        <v>15</v>
      </c>
      <c r="C34" s="7"/>
      <c r="D34" s="7">
        <v>15</v>
      </c>
      <c r="I34" s="24" t="s">
        <v>160</v>
      </c>
      <c r="J34" s="24" t="s">
        <v>128</v>
      </c>
    </row>
    <row r="35" spans="1:10" x14ac:dyDescent="0.25">
      <c r="A35" s="6" t="s">
        <v>77</v>
      </c>
      <c r="B35" s="7">
        <v>12</v>
      </c>
      <c r="C35" s="7"/>
      <c r="D35" s="7">
        <v>12</v>
      </c>
      <c r="I35" s="24" t="s">
        <v>161</v>
      </c>
      <c r="J35" s="24" t="s">
        <v>128</v>
      </c>
    </row>
    <row r="36" spans="1:10" x14ac:dyDescent="0.25">
      <c r="A36" s="6" t="s">
        <v>73</v>
      </c>
      <c r="B36" s="7">
        <v>21</v>
      </c>
      <c r="C36" s="7"/>
      <c r="D36" s="7">
        <v>21</v>
      </c>
      <c r="I36" s="24" t="s">
        <v>162</v>
      </c>
      <c r="J36" s="24" t="s">
        <v>128</v>
      </c>
    </row>
    <row r="37" spans="1:10" x14ac:dyDescent="0.25">
      <c r="A37" s="6" t="s">
        <v>116</v>
      </c>
      <c r="B37" s="7">
        <v>3</v>
      </c>
      <c r="C37" s="7"/>
      <c r="D37" s="7">
        <v>3</v>
      </c>
      <c r="I37" s="24" t="s">
        <v>163</v>
      </c>
      <c r="J37" s="24" t="s">
        <v>128</v>
      </c>
    </row>
    <row r="38" spans="1:10" x14ac:dyDescent="0.25">
      <c r="A38" s="6" t="s">
        <v>121</v>
      </c>
      <c r="B38" s="7">
        <v>2</v>
      </c>
      <c r="C38" s="7"/>
      <c r="D38" s="7">
        <v>2</v>
      </c>
      <c r="I38" s="24" t="s">
        <v>164</v>
      </c>
      <c r="J38" s="24" t="s">
        <v>128</v>
      </c>
    </row>
    <row r="39" spans="1:10" x14ac:dyDescent="0.25">
      <c r="A39" s="6" t="s">
        <v>74</v>
      </c>
      <c r="B39" s="7">
        <v>11</v>
      </c>
      <c r="C39" s="7">
        <v>4</v>
      </c>
      <c r="D39" s="7">
        <v>15</v>
      </c>
      <c r="I39" s="24" t="s">
        <v>165</v>
      </c>
      <c r="J39" s="24" t="s">
        <v>128</v>
      </c>
    </row>
    <row r="40" spans="1:10" x14ac:dyDescent="0.25">
      <c r="A40" s="14" t="s">
        <v>75</v>
      </c>
      <c r="B40" s="25">
        <v>20</v>
      </c>
      <c r="C40" s="25"/>
      <c r="D40" s="25">
        <v>20</v>
      </c>
      <c r="I40" s="24" t="s">
        <v>166</v>
      </c>
      <c r="J40" s="24" t="s">
        <v>128</v>
      </c>
    </row>
    <row r="41" spans="1:10" x14ac:dyDescent="0.25">
      <c r="A41" s="6" t="s">
        <v>78</v>
      </c>
      <c r="B41" s="7">
        <v>5</v>
      </c>
      <c r="C41" s="7"/>
      <c r="D41" s="7">
        <v>5</v>
      </c>
      <c r="I41" s="24" t="s">
        <v>167</v>
      </c>
      <c r="J41" s="24" t="s">
        <v>128</v>
      </c>
    </row>
    <row r="42" spans="1:10" x14ac:dyDescent="0.25">
      <c r="A42" s="6" t="s">
        <v>72</v>
      </c>
      <c r="B42" s="7">
        <v>14</v>
      </c>
      <c r="C42" s="7"/>
      <c r="D42" s="7">
        <v>14</v>
      </c>
      <c r="I42" s="24" t="s">
        <v>168</v>
      </c>
      <c r="J42" s="24" t="s">
        <v>128</v>
      </c>
    </row>
    <row r="43" spans="1:10" x14ac:dyDescent="0.25">
      <c r="A43" s="6" t="s">
        <v>126</v>
      </c>
      <c r="B43" s="7">
        <v>1</v>
      </c>
      <c r="C43" s="7"/>
      <c r="D43" s="7">
        <v>1</v>
      </c>
      <c r="I43" s="24" t="s">
        <v>169</v>
      </c>
      <c r="J43" s="24" t="s">
        <v>128</v>
      </c>
    </row>
    <row r="44" spans="1:10" x14ac:dyDescent="0.25">
      <c r="A44" s="6" t="s">
        <v>357</v>
      </c>
      <c r="B44" s="7">
        <v>2</v>
      </c>
      <c r="C44" s="7"/>
      <c r="D44" s="7">
        <v>2</v>
      </c>
      <c r="I44" s="24" t="s">
        <v>170</v>
      </c>
      <c r="J44" s="24" t="s">
        <v>128</v>
      </c>
    </row>
    <row r="45" spans="1:10" x14ac:dyDescent="0.25">
      <c r="A45" s="6" t="s">
        <v>363</v>
      </c>
      <c r="B45" s="7">
        <v>2</v>
      </c>
      <c r="C45" s="7"/>
      <c r="D45" s="7">
        <v>2</v>
      </c>
      <c r="I45" s="24" t="s">
        <v>171</v>
      </c>
      <c r="J45" s="24" t="s">
        <v>128</v>
      </c>
    </row>
    <row r="46" spans="1:10" x14ac:dyDescent="0.25">
      <c r="A46" s="6" t="s">
        <v>80</v>
      </c>
      <c r="B46" s="7">
        <v>177</v>
      </c>
      <c r="C46" s="7">
        <v>8</v>
      </c>
      <c r="D46" s="7">
        <v>185</v>
      </c>
      <c r="I46" s="24" t="s">
        <v>172</v>
      </c>
      <c r="J46" s="24" t="s">
        <v>128</v>
      </c>
    </row>
    <row r="47" spans="1:10" x14ac:dyDescent="0.25">
      <c r="A47" s="6" t="s">
        <v>118</v>
      </c>
      <c r="B47" s="7">
        <v>10</v>
      </c>
      <c r="C47" s="7">
        <v>4</v>
      </c>
      <c r="D47" s="7">
        <v>14</v>
      </c>
      <c r="I47" s="24" t="s">
        <v>173</v>
      </c>
      <c r="J47" s="24" t="s">
        <v>128</v>
      </c>
    </row>
    <row r="48" spans="1:10" x14ac:dyDescent="0.25">
      <c r="A48" s="6" t="s">
        <v>124</v>
      </c>
      <c r="B48" s="7">
        <v>5</v>
      </c>
      <c r="C48" s="7"/>
      <c r="D48" s="7">
        <v>5</v>
      </c>
      <c r="I48" s="24" t="s">
        <v>174</v>
      </c>
      <c r="J48" s="24" t="s">
        <v>128</v>
      </c>
    </row>
    <row r="49" spans="1:10" x14ac:dyDescent="0.25">
      <c r="A49" s="6" t="s">
        <v>83</v>
      </c>
      <c r="B49" s="7">
        <v>12</v>
      </c>
      <c r="C49" s="7">
        <v>1</v>
      </c>
      <c r="D49" s="7">
        <v>13</v>
      </c>
      <c r="I49" s="24" t="s">
        <v>175</v>
      </c>
      <c r="J49" s="24" t="s">
        <v>128</v>
      </c>
    </row>
    <row r="50" spans="1:10" x14ac:dyDescent="0.25">
      <c r="A50" s="6" t="s">
        <v>84</v>
      </c>
      <c r="B50" s="7">
        <v>16</v>
      </c>
      <c r="C50" s="7"/>
      <c r="D50" s="7">
        <v>16</v>
      </c>
      <c r="I50" s="24" t="s">
        <v>176</v>
      </c>
      <c r="J50" s="24" t="s">
        <v>128</v>
      </c>
    </row>
    <row r="51" spans="1:10" x14ac:dyDescent="0.25">
      <c r="A51" s="6" t="s">
        <v>86</v>
      </c>
      <c r="B51" s="7">
        <v>20</v>
      </c>
      <c r="C51" s="7">
        <v>1</v>
      </c>
      <c r="D51" s="7">
        <v>21</v>
      </c>
      <c r="I51" s="24" t="s">
        <v>177</v>
      </c>
      <c r="J51" s="24" t="s">
        <v>128</v>
      </c>
    </row>
    <row r="52" spans="1:10" x14ac:dyDescent="0.25">
      <c r="A52" s="6" t="s">
        <v>81</v>
      </c>
      <c r="B52" s="7">
        <v>19</v>
      </c>
      <c r="C52" s="7">
        <v>2</v>
      </c>
      <c r="D52" s="7">
        <v>21</v>
      </c>
      <c r="I52" s="24" t="s">
        <v>178</v>
      </c>
      <c r="J52" s="24" t="s">
        <v>128</v>
      </c>
    </row>
    <row r="53" spans="1:10" x14ac:dyDescent="0.25">
      <c r="A53" s="6" t="s">
        <v>85</v>
      </c>
      <c r="B53" s="7">
        <v>19</v>
      </c>
      <c r="C53" s="7"/>
      <c r="D53" s="7">
        <v>19</v>
      </c>
      <c r="I53" s="24" t="s">
        <v>179</v>
      </c>
      <c r="J53" s="24" t="s">
        <v>128</v>
      </c>
    </row>
    <row r="54" spans="1:10" x14ac:dyDescent="0.25">
      <c r="A54" s="14" t="s">
        <v>119</v>
      </c>
      <c r="B54" s="25">
        <v>20</v>
      </c>
      <c r="C54" s="25"/>
      <c r="D54" s="25">
        <v>20</v>
      </c>
      <c r="I54" s="24" t="s">
        <v>180</v>
      </c>
      <c r="J54" s="24" t="s">
        <v>128</v>
      </c>
    </row>
    <row r="55" spans="1:10" x14ac:dyDescent="0.25">
      <c r="A55" s="6" t="s">
        <v>82</v>
      </c>
      <c r="B55" s="7">
        <v>15</v>
      </c>
      <c r="C55" s="7"/>
      <c r="D55" s="7">
        <v>15</v>
      </c>
      <c r="I55" s="24" t="s">
        <v>181</v>
      </c>
      <c r="J55" s="24" t="s">
        <v>128</v>
      </c>
    </row>
    <row r="56" spans="1:10" x14ac:dyDescent="0.25">
      <c r="A56" s="6" t="s">
        <v>87</v>
      </c>
      <c r="B56" s="7">
        <v>21</v>
      </c>
      <c r="C56" s="7"/>
      <c r="D56" s="7">
        <v>21</v>
      </c>
      <c r="I56" s="24" t="s">
        <v>182</v>
      </c>
      <c r="J56" s="24" t="s">
        <v>128</v>
      </c>
    </row>
    <row r="57" spans="1:10" x14ac:dyDescent="0.25">
      <c r="A57" s="6" t="s">
        <v>88</v>
      </c>
      <c r="B57" s="7">
        <v>20</v>
      </c>
      <c r="C57" s="7"/>
      <c r="D57" s="7">
        <v>20</v>
      </c>
      <c r="I57" s="24" t="s">
        <v>183</v>
      </c>
      <c r="J57" s="24" t="s">
        <v>128</v>
      </c>
    </row>
    <row r="58" spans="1:10" x14ac:dyDescent="0.25">
      <c r="A58" s="6" t="s">
        <v>89</v>
      </c>
      <c r="B58" s="7">
        <v>141</v>
      </c>
      <c r="C58" s="7">
        <v>1</v>
      </c>
      <c r="D58" s="7">
        <v>142</v>
      </c>
      <c r="I58" s="24" t="s">
        <v>184</v>
      </c>
      <c r="J58" s="24" t="s">
        <v>128</v>
      </c>
    </row>
    <row r="59" spans="1:10" x14ac:dyDescent="0.25">
      <c r="A59" s="6" t="s">
        <v>90</v>
      </c>
      <c r="B59" s="7">
        <v>19</v>
      </c>
      <c r="C59" s="7"/>
      <c r="D59" s="7">
        <v>19</v>
      </c>
      <c r="I59" s="24" t="s">
        <v>185</v>
      </c>
      <c r="J59" s="24" t="s">
        <v>128</v>
      </c>
    </row>
    <row r="60" spans="1:10" x14ac:dyDescent="0.25">
      <c r="A60" s="6" t="s">
        <v>91</v>
      </c>
      <c r="B60" s="7">
        <v>21</v>
      </c>
      <c r="C60" s="7"/>
      <c r="D60" s="7">
        <v>21</v>
      </c>
      <c r="I60" s="24" t="s">
        <v>186</v>
      </c>
      <c r="J60" s="24" t="s">
        <v>128</v>
      </c>
    </row>
    <row r="61" spans="1:10" x14ac:dyDescent="0.25">
      <c r="A61" s="6" t="s">
        <v>55</v>
      </c>
      <c r="B61" s="7">
        <v>1</v>
      </c>
      <c r="C61" s="7"/>
      <c r="D61" s="7">
        <v>1</v>
      </c>
      <c r="I61" s="24" t="s">
        <v>187</v>
      </c>
      <c r="J61" s="24" t="s">
        <v>128</v>
      </c>
    </row>
    <row r="62" spans="1:10" x14ac:dyDescent="0.25">
      <c r="A62" s="6" t="s">
        <v>125</v>
      </c>
      <c r="B62" s="7">
        <v>9</v>
      </c>
      <c r="C62" s="7"/>
      <c r="D62" s="7">
        <v>9</v>
      </c>
      <c r="I62" s="24" t="s">
        <v>188</v>
      </c>
      <c r="J62" s="24" t="s">
        <v>128</v>
      </c>
    </row>
    <row r="63" spans="1:10" x14ac:dyDescent="0.25">
      <c r="A63" s="6" t="s">
        <v>117</v>
      </c>
      <c r="B63" s="7">
        <v>1</v>
      </c>
      <c r="C63" s="7"/>
      <c r="D63" s="7">
        <v>1</v>
      </c>
      <c r="I63" s="24" t="s">
        <v>189</v>
      </c>
      <c r="J63" s="24" t="s">
        <v>128</v>
      </c>
    </row>
    <row r="64" spans="1:10" x14ac:dyDescent="0.25">
      <c r="A64" s="6" t="s">
        <v>92</v>
      </c>
      <c r="B64" s="7">
        <v>16</v>
      </c>
      <c r="C64" s="7">
        <v>1</v>
      </c>
      <c r="D64" s="7">
        <v>17</v>
      </c>
      <c r="I64" s="24" t="s">
        <v>190</v>
      </c>
      <c r="J64" s="24" t="s">
        <v>128</v>
      </c>
    </row>
    <row r="65" spans="1:10" x14ac:dyDescent="0.25">
      <c r="A65" s="6" t="s">
        <v>93</v>
      </c>
      <c r="B65" s="7">
        <v>18</v>
      </c>
      <c r="C65" s="7"/>
      <c r="D65" s="7">
        <v>18</v>
      </c>
      <c r="I65" s="24" t="s">
        <v>191</v>
      </c>
      <c r="J65" s="24" t="s">
        <v>128</v>
      </c>
    </row>
    <row r="66" spans="1:10" x14ac:dyDescent="0.25">
      <c r="A66" s="6" t="s">
        <v>94</v>
      </c>
      <c r="B66" s="7">
        <v>18</v>
      </c>
      <c r="C66" s="7"/>
      <c r="D66" s="7">
        <v>18</v>
      </c>
      <c r="I66" s="24" t="s">
        <v>192</v>
      </c>
      <c r="J66" s="24" t="s">
        <v>128</v>
      </c>
    </row>
    <row r="67" spans="1:10" x14ac:dyDescent="0.25">
      <c r="A67" s="6" t="s">
        <v>96</v>
      </c>
      <c r="B67" s="7">
        <v>15</v>
      </c>
      <c r="C67" s="7"/>
      <c r="D67" s="7">
        <v>15</v>
      </c>
      <c r="I67" s="24" t="s">
        <v>193</v>
      </c>
      <c r="J67" s="24" t="s">
        <v>128</v>
      </c>
    </row>
    <row r="68" spans="1:10" x14ac:dyDescent="0.25">
      <c r="A68" s="6" t="s">
        <v>95</v>
      </c>
      <c r="B68" s="7">
        <v>17</v>
      </c>
      <c r="C68" s="7"/>
      <c r="D68" s="7">
        <v>17</v>
      </c>
      <c r="I68" s="24" t="s">
        <v>194</v>
      </c>
      <c r="J68" s="24" t="s">
        <v>128</v>
      </c>
    </row>
    <row r="69" spans="1:10" x14ac:dyDescent="0.25">
      <c r="A69" s="14" t="s">
        <v>364</v>
      </c>
      <c r="B69" s="25">
        <v>1</v>
      </c>
      <c r="C69" s="25"/>
      <c r="D69" s="25">
        <v>1</v>
      </c>
      <c r="I69" s="24" t="s">
        <v>195</v>
      </c>
      <c r="J69" s="24" t="s">
        <v>128</v>
      </c>
    </row>
    <row r="70" spans="1:10" x14ac:dyDescent="0.25">
      <c r="A70" s="6" t="s">
        <v>359</v>
      </c>
      <c r="B70" s="7">
        <v>3</v>
      </c>
      <c r="C70" s="7"/>
      <c r="D70" s="7">
        <v>3</v>
      </c>
      <c r="I70" s="24" t="s">
        <v>196</v>
      </c>
      <c r="J70" s="24" t="s">
        <v>128</v>
      </c>
    </row>
    <row r="71" spans="1:10" x14ac:dyDescent="0.25">
      <c r="A71" s="6" t="s">
        <v>360</v>
      </c>
      <c r="B71" s="7">
        <v>1</v>
      </c>
      <c r="C71" s="7"/>
      <c r="D71" s="7">
        <v>1</v>
      </c>
      <c r="I71" s="24" t="s">
        <v>197</v>
      </c>
      <c r="J71" s="24" t="s">
        <v>128</v>
      </c>
    </row>
    <row r="72" spans="1:10" x14ac:dyDescent="0.25">
      <c r="A72" s="6" t="s">
        <v>361</v>
      </c>
      <c r="B72" s="7">
        <v>1</v>
      </c>
      <c r="C72" s="7"/>
      <c r="D72" s="7">
        <v>1</v>
      </c>
      <c r="I72" s="24" t="s">
        <v>198</v>
      </c>
      <c r="J72" s="24" t="s">
        <v>128</v>
      </c>
    </row>
    <row r="73" spans="1:10" x14ac:dyDescent="0.25">
      <c r="A73" s="6" t="s">
        <v>41</v>
      </c>
      <c r="B73" s="7">
        <v>167</v>
      </c>
      <c r="C73" s="7">
        <v>1</v>
      </c>
      <c r="D73" s="7">
        <v>168</v>
      </c>
      <c r="I73" s="24" t="s">
        <v>199</v>
      </c>
      <c r="J73" s="24" t="s">
        <v>128</v>
      </c>
    </row>
    <row r="74" spans="1:10" x14ac:dyDescent="0.25">
      <c r="A74" s="6" t="s">
        <v>39</v>
      </c>
      <c r="B74" s="7">
        <v>21</v>
      </c>
      <c r="C74" s="7"/>
      <c r="D74" s="7">
        <v>21</v>
      </c>
      <c r="I74" s="24" t="s">
        <v>200</v>
      </c>
      <c r="J74" s="24" t="s">
        <v>128</v>
      </c>
    </row>
    <row r="75" spans="1:10" x14ac:dyDescent="0.25">
      <c r="A75" s="6" t="s">
        <v>44</v>
      </c>
      <c r="B75" s="7">
        <v>21</v>
      </c>
      <c r="C75" s="7"/>
      <c r="D75" s="7">
        <v>21</v>
      </c>
      <c r="I75" s="24" t="s">
        <v>201</v>
      </c>
      <c r="J75" s="24" t="s">
        <v>128</v>
      </c>
    </row>
    <row r="76" spans="1:10" x14ac:dyDescent="0.25">
      <c r="A76" s="6" t="s">
        <v>42</v>
      </c>
      <c r="B76" s="7">
        <v>22</v>
      </c>
      <c r="C76" s="7"/>
      <c r="D76" s="7">
        <v>22</v>
      </c>
      <c r="I76" s="24" t="s">
        <v>202</v>
      </c>
      <c r="J76" s="24" t="s">
        <v>128</v>
      </c>
    </row>
    <row r="77" spans="1:10" x14ac:dyDescent="0.25">
      <c r="A77" s="6" t="s">
        <v>49</v>
      </c>
      <c r="B77" s="7">
        <v>20</v>
      </c>
      <c r="C77" s="7">
        <v>1</v>
      </c>
      <c r="D77" s="7">
        <v>21</v>
      </c>
      <c r="I77" s="24" t="s">
        <v>203</v>
      </c>
      <c r="J77" s="24" t="s">
        <v>128</v>
      </c>
    </row>
    <row r="78" spans="1:10" x14ac:dyDescent="0.25">
      <c r="A78" s="6" t="s">
        <v>43</v>
      </c>
      <c r="B78" s="7">
        <v>21</v>
      </c>
      <c r="C78" s="7"/>
      <c r="D78" s="7">
        <v>21</v>
      </c>
      <c r="I78" s="24" t="s">
        <v>204</v>
      </c>
      <c r="J78" s="24" t="s">
        <v>128</v>
      </c>
    </row>
    <row r="79" spans="1:10" x14ac:dyDescent="0.25">
      <c r="A79" s="6" t="s">
        <v>40</v>
      </c>
      <c r="B79" s="7">
        <v>19</v>
      </c>
      <c r="C79" s="7"/>
      <c r="D79" s="7">
        <v>19</v>
      </c>
      <c r="I79" s="24" t="s">
        <v>205</v>
      </c>
      <c r="J79" s="24" t="s">
        <v>128</v>
      </c>
    </row>
    <row r="80" spans="1:10" x14ac:dyDescent="0.25">
      <c r="A80" s="6" t="s">
        <v>33</v>
      </c>
      <c r="B80" s="7">
        <v>22</v>
      </c>
      <c r="C80" s="7"/>
      <c r="D80" s="7">
        <v>22</v>
      </c>
      <c r="I80" s="24" t="s">
        <v>206</v>
      </c>
      <c r="J80" s="24" t="s">
        <v>128</v>
      </c>
    </row>
    <row r="81" spans="1:10" x14ac:dyDescent="0.25">
      <c r="A81" s="6" t="s">
        <v>34</v>
      </c>
      <c r="B81" s="7">
        <v>21</v>
      </c>
      <c r="C81" s="7"/>
      <c r="D81" s="7">
        <v>21</v>
      </c>
      <c r="I81" s="24" t="s">
        <v>207</v>
      </c>
      <c r="J81" s="24" t="s">
        <v>128</v>
      </c>
    </row>
    <row r="82" spans="1:10" x14ac:dyDescent="0.25">
      <c r="A82" s="14" t="s">
        <v>97</v>
      </c>
      <c r="B82" s="25">
        <v>164</v>
      </c>
      <c r="C82" s="25">
        <v>1</v>
      </c>
      <c r="D82" s="25">
        <v>165</v>
      </c>
      <c r="I82" s="24" t="s">
        <v>208</v>
      </c>
      <c r="J82" s="24" t="s">
        <v>128</v>
      </c>
    </row>
    <row r="83" spans="1:10" x14ac:dyDescent="0.25">
      <c r="A83" s="6" t="s">
        <v>104</v>
      </c>
      <c r="B83" s="7">
        <v>19</v>
      </c>
      <c r="C83" s="7"/>
      <c r="D83" s="7">
        <v>19</v>
      </c>
      <c r="I83" s="24" t="s">
        <v>209</v>
      </c>
      <c r="J83" s="24" t="s">
        <v>128</v>
      </c>
    </row>
    <row r="84" spans="1:10" x14ac:dyDescent="0.25">
      <c r="A84" s="6" t="s">
        <v>106</v>
      </c>
      <c r="B84" s="7">
        <v>13</v>
      </c>
      <c r="C84" s="7"/>
      <c r="D84" s="7">
        <v>13</v>
      </c>
      <c r="I84" s="24" t="s">
        <v>210</v>
      </c>
      <c r="J84" s="24" t="s">
        <v>128</v>
      </c>
    </row>
    <row r="85" spans="1:10" x14ac:dyDescent="0.25">
      <c r="A85" s="6" t="s">
        <v>98</v>
      </c>
      <c r="B85" s="7">
        <v>2</v>
      </c>
      <c r="C85" s="7"/>
      <c r="D85" s="7">
        <v>2</v>
      </c>
      <c r="I85" s="24" t="s">
        <v>211</v>
      </c>
      <c r="J85" s="24" t="s">
        <v>128</v>
      </c>
    </row>
    <row r="86" spans="1:10" x14ac:dyDescent="0.25">
      <c r="A86" s="6" t="s">
        <v>109</v>
      </c>
      <c r="B86" s="7">
        <v>17</v>
      </c>
      <c r="C86" s="7">
        <v>1</v>
      </c>
      <c r="D86" s="7">
        <v>18</v>
      </c>
      <c r="I86" s="24" t="s">
        <v>212</v>
      </c>
      <c r="J86" s="24" t="s">
        <v>128</v>
      </c>
    </row>
    <row r="87" spans="1:10" x14ac:dyDescent="0.25">
      <c r="A87" s="6" t="s">
        <v>103</v>
      </c>
      <c r="B87" s="7">
        <v>1</v>
      </c>
      <c r="C87" s="7"/>
      <c r="D87" s="7">
        <v>1</v>
      </c>
      <c r="I87" s="24" t="s">
        <v>213</v>
      </c>
      <c r="J87" s="24" t="s">
        <v>128</v>
      </c>
    </row>
    <row r="88" spans="1:10" x14ac:dyDescent="0.25">
      <c r="A88" s="6" t="s">
        <v>99</v>
      </c>
      <c r="B88" s="7">
        <v>16</v>
      </c>
      <c r="C88" s="7"/>
      <c r="D88" s="7">
        <v>16</v>
      </c>
      <c r="I88" s="24" t="s">
        <v>214</v>
      </c>
      <c r="J88" s="24" t="s">
        <v>128</v>
      </c>
    </row>
    <row r="89" spans="1:10" x14ac:dyDescent="0.25">
      <c r="A89" s="6" t="s">
        <v>107</v>
      </c>
      <c r="B89" s="7">
        <v>10</v>
      </c>
      <c r="C89" s="7"/>
      <c r="D89" s="7">
        <v>10</v>
      </c>
      <c r="I89" s="24" t="s">
        <v>215</v>
      </c>
      <c r="J89" s="24" t="s">
        <v>128</v>
      </c>
    </row>
    <row r="90" spans="1:10" x14ac:dyDescent="0.25">
      <c r="A90" s="6" t="s">
        <v>108</v>
      </c>
      <c r="B90" s="7">
        <v>1</v>
      </c>
      <c r="C90" s="7"/>
      <c r="D90" s="7">
        <v>1</v>
      </c>
      <c r="I90" s="24" t="s">
        <v>216</v>
      </c>
      <c r="J90" s="24" t="s">
        <v>128</v>
      </c>
    </row>
    <row r="91" spans="1:10" x14ac:dyDescent="0.25">
      <c r="A91" s="6" t="s">
        <v>100</v>
      </c>
      <c r="B91" s="7">
        <v>21</v>
      </c>
      <c r="C91" s="7"/>
      <c r="D91" s="7">
        <v>21</v>
      </c>
      <c r="I91" s="24" t="s">
        <v>217</v>
      </c>
      <c r="J91" s="24" t="s">
        <v>128</v>
      </c>
    </row>
    <row r="92" spans="1:10" x14ac:dyDescent="0.25">
      <c r="A92" t="s">
        <v>101</v>
      </c>
      <c r="B92">
        <v>14</v>
      </c>
      <c r="D92">
        <v>14</v>
      </c>
      <c r="I92" s="24" t="s">
        <v>218</v>
      </c>
      <c r="J92" s="24" t="s">
        <v>128</v>
      </c>
    </row>
    <row r="93" spans="1:10" x14ac:dyDescent="0.25">
      <c r="A93" t="s">
        <v>102</v>
      </c>
      <c r="B93">
        <v>13</v>
      </c>
      <c r="D93">
        <v>13</v>
      </c>
      <c r="I93" s="24" t="s">
        <v>219</v>
      </c>
      <c r="J93" s="24" t="s">
        <v>128</v>
      </c>
    </row>
    <row r="94" spans="1:10" x14ac:dyDescent="0.25">
      <c r="A94" t="s">
        <v>114</v>
      </c>
      <c r="B94">
        <v>17</v>
      </c>
      <c r="D94">
        <v>17</v>
      </c>
      <c r="I94" s="24" t="s">
        <v>220</v>
      </c>
      <c r="J94" s="24" t="s">
        <v>128</v>
      </c>
    </row>
    <row r="95" spans="1:10" x14ac:dyDescent="0.25">
      <c r="A95" t="s">
        <v>105</v>
      </c>
      <c r="B95">
        <v>20</v>
      </c>
      <c r="D95">
        <v>20</v>
      </c>
      <c r="I95" s="24" t="s">
        <v>221</v>
      </c>
      <c r="J95" s="24" t="s">
        <v>128</v>
      </c>
    </row>
    <row r="96" spans="1:10" x14ac:dyDescent="0.25">
      <c r="I96" s="24" t="s">
        <v>222</v>
      </c>
      <c r="J96" s="24" t="s">
        <v>128</v>
      </c>
    </row>
    <row r="97" spans="9:10" x14ac:dyDescent="0.25">
      <c r="I97" s="24" t="s">
        <v>223</v>
      </c>
      <c r="J97" s="24" t="s">
        <v>128</v>
      </c>
    </row>
    <row r="98" spans="9:10" x14ac:dyDescent="0.25">
      <c r="I98" s="24" t="s">
        <v>224</v>
      </c>
      <c r="J98" s="24" t="s">
        <v>128</v>
      </c>
    </row>
    <row r="99" spans="9:10" x14ac:dyDescent="0.25">
      <c r="I99" s="24" t="s">
        <v>225</v>
      </c>
      <c r="J99" s="24" t="s">
        <v>128</v>
      </c>
    </row>
    <row r="100" spans="9:10" x14ac:dyDescent="0.25">
      <c r="I100" s="24" t="s">
        <v>226</v>
      </c>
      <c r="J100" s="24" t="s">
        <v>128</v>
      </c>
    </row>
    <row r="101" spans="9:10" x14ac:dyDescent="0.25">
      <c r="I101" s="24" t="s">
        <v>227</v>
      </c>
      <c r="J101" s="24" t="s">
        <v>128</v>
      </c>
    </row>
    <row r="102" spans="9:10" x14ac:dyDescent="0.25">
      <c r="I102" s="24" t="s">
        <v>228</v>
      </c>
      <c r="J102" s="24" t="s">
        <v>128</v>
      </c>
    </row>
    <row r="103" spans="9:10" x14ac:dyDescent="0.25">
      <c r="I103" s="24" t="s">
        <v>229</v>
      </c>
      <c r="J103" s="24" t="s">
        <v>128</v>
      </c>
    </row>
    <row r="104" spans="9:10" x14ac:dyDescent="0.25">
      <c r="I104" s="24" t="s">
        <v>230</v>
      </c>
      <c r="J104" s="24" t="s">
        <v>128</v>
      </c>
    </row>
    <row r="105" spans="9:10" x14ac:dyDescent="0.25">
      <c r="I105" s="24" t="s">
        <v>231</v>
      </c>
      <c r="J105" s="24" t="s">
        <v>128</v>
      </c>
    </row>
    <row r="106" spans="9:10" x14ac:dyDescent="0.25">
      <c r="I106" s="33" t="s">
        <v>232</v>
      </c>
      <c r="J106" s="24" t="s">
        <v>128</v>
      </c>
    </row>
    <row r="107" spans="9:10" x14ac:dyDescent="0.25">
      <c r="I107" s="33" t="s">
        <v>233</v>
      </c>
      <c r="J107" s="24" t="s">
        <v>128</v>
      </c>
    </row>
    <row r="108" spans="9:10" x14ac:dyDescent="0.25">
      <c r="I108" s="24" t="s">
        <v>234</v>
      </c>
      <c r="J108" s="24" t="s">
        <v>128</v>
      </c>
    </row>
    <row r="109" spans="9:10" x14ac:dyDescent="0.25">
      <c r="I109" s="24" t="s">
        <v>167</v>
      </c>
      <c r="J109" s="24" t="s">
        <v>235</v>
      </c>
    </row>
    <row r="110" spans="9:10" x14ac:dyDescent="0.25">
      <c r="I110" s="24" t="s">
        <v>236</v>
      </c>
      <c r="J110" s="24" t="s">
        <v>235</v>
      </c>
    </row>
    <row r="111" spans="9:10" x14ac:dyDescent="0.25">
      <c r="I111" s="24" t="s">
        <v>237</v>
      </c>
      <c r="J111" s="24" t="s">
        <v>235</v>
      </c>
    </row>
    <row r="112" spans="9:10" x14ac:dyDescent="0.25">
      <c r="I112" s="24" t="s">
        <v>238</v>
      </c>
      <c r="J112" s="24" t="s">
        <v>235</v>
      </c>
    </row>
    <row r="113" spans="9:10" x14ac:dyDescent="0.25">
      <c r="I113" s="24" t="s">
        <v>239</v>
      </c>
      <c r="J113" s="24" t="s">
        <v>235</v>
      </c>
    </row>
    <row r="114" spans="9:10" x14ac:dyDescent="0.25">
      <c r="I114" s="24" t="s">
        <v>240</v>
      </c>
      <c r="J114" s="24" t="s">
        <v>235</v>
      </c>
    </row>
    <row r="115" spans="9:10" x14ac:dyDescent="0.25">
      <c r="I115" s="24" t="s">
        <v>241</v>
      </c>
      <c r="J115" s="24" t="s">
        <v>235</v>
      </c>
    </row>
    <row r="116" spans="9:10" x14ac:dyDescent="0.25">
      <c r="I116" s="24" t="s">
        <v>242</v>
      </c>
      <c r="J116" s="24" t="s">
        <v>235</v>
      </c>
    </row>
    <row r="117" spans="9:10" x14ac:dyDescent="0.25">
      <c r="I117" s="24" t="s">
        <v>243</v>
      </c>
      <c r="J117" s="24" t="s">
        <v>235</v>
      </c>
    </row>
    <row r="118" spans="9:10" x14ac:dyDescent="0.25">
      <c r="I118" s="24" t="s">
        <v>244</v>
      </c>
      <c r="J118" s="24" t="s">
        <v>235</v>
      </c>
    </row>
    <row r="119" spans="9:10" x14ac:dyDescent="0.25">
      <c r="I119" s="24" t="s">
        <v>206</v>
      </c>
      <c r="J119" s="24" t="s">
        <v>235</v>
      </c>
    </row>
    <row r="120" spans="9:10" x14ac:dyDescent="0.25">
      <c r="I120" s="24" t="s">
        <v>245</v>
      </c>
      <c r="J120" s="24" t="s">
        <v>235</v>
      </c>
    </row>
    <row r="121" spans="9:10" x14ac:dyDescent="0.25">
      <c r="I121" s="24" t="s">
        <v>246</v>
      </c>
      <c r="J121" s="24" t="s">
        <v>235</v>
      </c>
    </row>
    <row r="122" spans="9:10" x14ac:dyDescent="0.25">
      <c r="I122" s="24" t="s">
        <v>208</v>
      </c>
      <c r="J122" s="24" t="s">
        <v>235</v>
      </c>
    </row>
    <row r="123" spans="9:10" x14ac:dyDescent="0.25">
      <c r="I123" s="24" t="s">
        <v>247</v>
      </c>
      <c r="J123" s="24" t="s">
        <v>235</v>
      </c>
    </row>
    <row r="124" spans="9:10" x14ac:dyDescent="0.25">
      <c r="I124" s="24" t="s">
        <v>248</v>
      </c>
      <c r="J124" s="24" t="s">
        <v>235</v>
      </c>
    </row>
    <row r="125" spans="9:10" x14ac:dyDescent="0.25">
      <c r="I125" s="24" t="s">
        <v>249</v>
      </c>
      <c r="J125" s="24" t="s">
        <v>235</v>
      </c>
    </row>
    <row r="126" spans="9:10" x14ac:dyDescent="0.25">
      <c r="I126" s="24" t="s">
        <v>250</v>
      </c>
      <c r="J126" s="24" t="s">
        <v>235</v>
      </c>
    </row>
    <row r="127" spans="9:10" x14ac:dyDescent="0.25">
      <c r="I127" s="24" t="s">
        <v>211</v>
      </c>
      <c r="J127" s="24" t="s">
        <v>235</v>
      </c>
    </row>
    <row r="128" spans="9:10" x14ac:dyDescent="0.25">
      <c r="I128" s="24" t="s">
        <v>251</v>
      </c>
      <c r="J128" s="24" t="s">
        <v>235</v>
      </c>
    </row>
    <row r="129" spans="9:10" x14ac:dyDescent="0.25">
      <c r="I129" s="24" t="s">
        <v>252</v>
      </c>
      <c r="J129" s="24" t="s">
        <v>235</v>
      </c>
    </row>
    <row r="130" spans="9:10" x14ac:dyDescent="0.25">
      <c r="I130" s="24" t="s">
        <v>253</v>
      </c>
      <c r="J130" s="24" t="s">
        <v>235</v>
      </c>
    </row>
    <row r="131" spans="9:10" x14ac:dyDescent="0.25">
      <c r="I131" s="24" t="s">
        <v>254</v>
      </c>
      <c r="J131" s="24" t="s">
        <v>235</v>
      </c>
    </row>
    <row r="132" spans="9:10" x14ac:dyDescent="0.25">
      <c r="I132" s="24" t="s">
        <v>255</v>
      </c>
      <c r="J132" s="24" t="s">
        <v>235</v>
      </c>
    </row>
    <row r="133" spans="9:10" x14ac:dyDescent="0.25">
      <c r="I133" s="24" t="s">
        <v>256</v>
      </c>
      <c r="J133" s="24" t="s">
        <v>235</v>
      </c>
    </row>
    <row r="134" spans="9:10" x14ac:dyDescent="0.25">
      <c r="I134" s="24" t="s">
        <v>257</v>
      </c>
      <c r="J134" s="24" t="s">
        <v>235</v>
      </c>
    </row>
    <row r="135" spans="9:10" x14ac:dyDescent="0.25">
      <c r="I135" s="24" t="s">
        <v>258</v>
      </c>
      <c r="J135" s="24" t="s">
        <v>235</v>
      </c>
    </row>
    <row r="136" spans="9:10" x14ac:dyDescent="0.25">
      <c r="I136" s="24" t="s">
        <v>259</v>
      </c>
      <c r="J136" s="24" t="s">
        <v>235</v>
      </c>
    </row>
    <row r="137" spans="9:10" x14ac:dyDescent="0.25">
      <c r="I137" s="24" t="s">
        <v>260</v>
      </c>
      <c r="J137" s="24" t="s">
        <v>235</v>
      </c>
    </row>
    <row r="138" spans="9:10" x14ac:dyDescent="0.25">
      <c r="I138" s="24" t="s">
        <v>261</v>
      </c>
      <c r="J138" s="24" t="s">
        <v>235</v>
      </c>
    </row>
    <row r="139" spans="9:10" x14ac:dyDescent="0.25">
      <c r="I139" s="24" t="s">
        <v>262</v>
      </c>
      <c r="J139" s="24" t="s">
        <v>235</v>
      </c>
    </row>
    <row r="140" spans="9:10" x14ac:dyDescent="0.25">
      <c r="I140" s="24" t="s">
        <v>263</v>
      </c>
      <c r="J140" s="24" t="s">
        <v>235</v>
      </c>
    </row>
    <row r="141" spans="9:10" x14ac:dyDescent="0.25">
      <c r="I141" s="24" t="s">
        <v>264</v>
      </c>
      <c r="J141" s="24" t="s">
        <v>235</v>
      </c>
    </row>
    <row r="142" spans="9:10" x14ac:dyDescent="0.25">
      <c r="I142" s="24" t="s">
        <v>265</v>
      </c>
      <c r="J142" s="24" t="s">
        <v>235</v>
      </c>
    </row>
    <row r="143" spans="9:10" x14ac:dyDescent="0.25">
      <c r="I143" s="24" t="s">
        <v>266</v>
      </c>
      <c r="J143" s="24" t="s">
        <v>235</v>
      </c>
    </row>
    <row r="144" spans="9:10" x14ac:dyDescent="0.25">
      <c r="I144" s="24" t="s">
        <v>267</v>
      </c>
      <c r="J144" s="24" t="s">
        <v>235</v>
      </c>
    </row>
    <row r="145" spans="9:10" x14ac:dyDescent="0.25">
      <c r="I145" s="24" t="s">
        <v>268</v>
      </c>
      <c r="J145" s="24" t="s">
        <v>235</v>
      </c>
    </row>
    <row r="146" spans="9:10" x14ac:dyDescent="0.25">
      <c r="I146" s="24" t="s">
        <v>269</v>
      </c>
      <c r="J146" s="24" t="s">
        <v>235</v>
      </c>
    </row>
    <row r="147" spans="9:10" x14ac:dyDescent="0.25">
      <c r="I147" s="24" t="s">
        <v>270</v>
      </c>
      <c r="J147" s="24" t="s">
        <v>235</v>
      </c>
    </row>
    <row r="148" spans="9:10" x14ac:dyDescent="0.25">
      <c r="I148" s="24" t="s">
        <v>271</v>
      </c>
      <c r="J148" s="24" t="s">
        <v>235</v>
      </c>
    </row>
    <row r="149" spans="9:10" x14ac:dyDescent="0.25">
      <c r="I149" s="24" t="s">
        <v>272</v>
      </c>
      <c r="J149" s="24" t="s">
        <v>235</v>
      </c>
    </row>
    <row r="150" spans="9:10" x14ac:dyDescent="0.25">
      <c r="I150" s="24" t="s">
        <v>273</v>
      </c>
      <c r="J150" s="24" t="s">
        <v>235</v>
      </c>
    </row>
    <row r="151" spans="9:10" x14ac:dyDescent="0.25">
      <c r="I151" s="24" t="s">
        <v>274</v>
      </c>
      <c r="J151" s="24" t="s">
        <v>235</v>
      </c>
    </row>
    <row r="152" spans="9:10" x14ac:dyDescent="0.25">
      <c r="I152" s="24" t="s">
        <v>275</v>
      </c>
      <c r="J152" s="24" t="s">
        <v>235</v>
      </c>
    </row>
    <row r="153" spans="9:10" x14ac:dyDescent="0.25">
      <c r="I153" s="24" t="s">
        <v>276</v>
      </c>
      <c r="J153" s="24" t="s">
        <v>235</v>
      </c>
    </row>
    <row r="154" spans="9:10" x14ac:dyDescent="0.25">
      <c r="I154" s="24" t="s">
        <v>277</v>
      </c>
      <c r="J154" s="24" t="s">
        <v>235</v>
      </c>
    </row>
    <row r="155" spans="9:10" x14ac:dyDescent="0.25">
      <c r="I155" s="24" t="s">
        <v>278</v>
      </c>
      <c r="J155" s="24" t="s">
        <v>235</v>
      </c>
    </row>
    <row r="156" spans="9:10" x14ac:dyDescent="0.25">
      <c r="I156" s="24" t="s">
        <v>279</v>
      </c>
      <c r="J156" s="24" t="s">
        <v>235</v>
      </c>
    </row>
    <row r="157" spans="9:10" x14ac:dyDescent="0.25">
      <c r="I157" s="24" t="s">
        <v>280</v>
      </c>
      <c r="J157" s="24" t="s">
        <v>235</v>
      </c>
    </row>
    <row r="158" spans="9:10" x14ac:dyDescent="0.25">
      <c r="I158" s="24" t="s">
        <v>281</v>
      </c>
      <c r="J158" s="24" t="s">
        <v>235</v>
      </c>
    </row>
    <row r="159" spans="9:10" x14ac:dyDescent="0.25">
      <c r="I159" s="24" t="s">
        <v>282</v>
      </c>
      <c r="J159" s="24" t="s">
        <v>235</v>
      </c>
    </row>
    <row r="160" spans="9:10" x14ac:dyDescent="0.25">
      <c r="I160" s="24" t="s">
        <v>283</v>
      </c>
      <c r="J160" s="24" t="s">
        <v>235</v>
      </c>
    </row>
    <row r="161" spans="9:10" x14ac:dyDescent="0.25">
      <c r="I161" s="24" t="s">
        <v>284</v>
      </c>
      <c r="J161" s="24" t="s">
        <v>235</v>
      </c>
    </row>
    <row r="162" spans="9:10" x14ac:dyDescent="0.25">
      <c r="I162" s="24" t="s">
        <v>285</v>
      </c>
      <c r="J162" s="24" t="s">
        <v>235</v>
      </c>
    </row>
    <row r="163" spans="9:10" x14ac:dyDescent="0.25">
      <c r="I163" s="24" t="s">
        <v>286</v>
      </c>
      <c r="J163" s="24" t="s">
        <v>235</v>
      </c>
    </row>
    <row r="164" spans="9:10" x14ac:dyDescent="0.25">
      <c r="I164" s="24" t="s">
        <v>178</v>
      </c>
      <c r="J164" s="24" t="s">
        <v>235</v>
      </c>
    </row>
    <row r="165" spans="9:10" x14ac:dyDescent="0.25">
      <c r="I165" s="24" t="s">
        <v>287</v>
      </c>
      <c r="J165" s="24" t="s">
        <v>235</v>
      </c>
    </row>
    <row r="166" spans="9:10" x14ac:dyDescent="0.25">
      <c r="I166" s="24" t="s">
        <v>181</v>
      </c>
      <c r="J166" s="24" t="s">
        <v>235</v>
      </c>
    </row>
    <row r="167" spans="9:10" x14ac:dyDescent="0.25">
      <c r="I167" s="24" t="s">
        <v>288</v>
      </c>
      <c r="J167" s="24" t="s">
        <v>235</v>
      </c>
    </row>
    <row r="168" spans="9:10" x14ac:dyDescent="0.25">
      <c r="I168" s="24" t="s">
        <v>289</v>
      </c>
      <c r="J168" s="24" t="s">
        <v>235</v>
      </c>
    </row>
    <row r="169" spans="9:10" x14ac:dyDescent="0.25">
      <c r="I169" s="24" t="s">
        <v>290</v>
      </c>
      <c r="J169" s="24" t="s">
        <v>235</v>
      </c>
    </row>
    <row r="170" spans="9:10" x14ac:dyDescent="0.25">
      <c r="I170" s="24" t="s">
        <v>192</v>
      </c>
      <c r="J170" s="24" t="s">
        <v>235</v>
      </c>
    </row>
    <row r="171" spans="9:10" x14ac:dyDescent="0.25">
      <c r="I171" s="24" t="s">
        <v>291</v>
      </c>
      <c r="J171" s="24" t="s">
        <v>235</v>
      </c>
    </row>
    <row r="172" spans="9:10" x14ac:dyDescent="0.25">
      <c r="I172" s="24" t="s">
        <v>195</v>
      </c>
      <c r="J172" s="24" t="s">
        <v>235</v>
      </c>
    </row>
    <row r="173" spans="9:10" x14ac:dyDescent="0.25">
      <c r="I173" s="24" t="s">
        <v>198</v>
      </c>
      <c r="J173" s="24" t="s">
        <v>235</v>
      </c>
    </row>
    <row r="174" spans="9:10" x14ac:dyDescent="0.25">
      <c r="I174" s="24" t="s">
        <v>200</v>
      </c>
      <c r="J174" s="24" t="s">
        <v>235</v>
      </c>
    </row>
    <row r="175" spans="9:10" x14ac:dyDescent="0.25">
      <c r="I175" s="24" t="s">
        <v>292</v>
      </c>
      <c r="J175" s="24" t="s">
        <v>235</v>
      </c>
    </row>
    <row r="176" spans="9:10" x14ac:dyDescent="0.25">
      <c r="I176" s="24" t="s">
        <v>293</v>
      </c>
      <c r="J176" s="24" t="s">
        <v>235</v>
      </c>
    </row>
    <row r="177" spans="9:10" x14ac:dyDescent="0.25">
      <c r="I177" s="24" t="s">
        <v>294</v>
      </c>
      <c r="J177" s="24" t="s">
        <v>235</v>
      </c>
    </row>
    <row r="178" spans="9:10" x14ac:dyDescent="0.25">
      <c r="I178" s="24" t="s">
        <v>227</v>
      </c>
      <c r="J178" s="24" t="s">
        <v>235</v>
      </c>
    </row>
    <row r="179" spans="9:10" x14ac:dyDescent="0.25">
      <c r="I179" s="24" t="s">
        <v>295</v>
      </c>
      <c r="J179" s="24" t="s">
        <v>235</v>
      </c>
    </row>
    <row r="180" spans="9:10" x14ac:dyDescent="0.25">
      <c r="I180" s="24" t="s">
        <v>296</v>
      </c>
      <c r="J180" s="24" t="s">
        <v>235</v>
      </c>
    </row>
    <row r="181" spans="9:10" x14ac:dyDescent="0.25">
      <c r="I181" s="24" t="s">
        <v>297</v>
      </c>
      <c r="J181" s="24" t="s">
        <v>235</v>
      </c>
    </row>
    <row r="182" spans="9:10" x14ac:dyDescent="0.25">
      <c r="I182" s="24" t="s">
        <v>298</v>
      </c>
      <c r="J182" s="24" t="s">
        <v>235</v>
      </c>
    </row>
    <row r="183" spans="9:10" x14ac:dyDescent="0.25">
      <c r="I183" s="24" t="s">
        <v>299</v>
      </c>
      <c r="J183" s="24" t="s">
        <v>235</v>
      </c>
    </row>
    <row r="184" spans="9:10" x14ac:dyDescent="0.25">
      <c r="I184" s="24" t="s">
        <v>300</v>
      </c>
      <c r="J184" s="24" t="s">
        <v>235</v>
      </c>
    </row>
    <row r="185" spans="9:10" x14ac:dyDescent="0.25">
      <c r="I185" s="24" t="s">
        <v>301</v>
      </c>
      <c r="J185" s="24" t="s">
        <v>235</v>
      </c>
    </row>
    <row r="186" spans="9:10" x14ac:dyDescent="0.25">
      <c r="I186" s="24" t="s">
        <v>302</v>
      </c>
      <c r="J186" s="24" t="s">
        <v>235</v>
      </c>
    </row>
    <row r="187" spans="9:10" x14ac:dyDescent="0.25">
      <c r="I187" s="24" t="s">
        <v>234</v>
      </c>
      <c r="J187" s="24" t="s">
        <v>235</v>
      </c>
    </row>
    <row r="188" spans="9:10" x14ac:dyDescent="0.25">
      <c r="I188" s="24" t="s">
        <v>303</v>
      </c>
      <c r="J188" s="24" t="s">
        <v>235</v>
      </c>
    </row>
    <row r="189" spans="9:10" x14ac:dyDescent="0.25">
      <c r="I189" s="24" t="s">
        <v>304</v>
      </c>
      <c r="J189" s="24" t="s">
        <v>235</v>
      </c>
    </row>
    <row r="190" spans="9:10" x14ac:dyDescent="0.25">
      <c r="I190" s="24" t="s">
        <v>305</v>
      </c>
      <c r="J190" s="24" t="s">
        <v>235</v>
      </c>
    </row>
    <row r="191" spans="9:10" x14ac:dyDescent="0.25">
      <c r="I191" s="24" t="s">
        <v>306</v>
      </c>
      <c r="J191" s="24" t="s">
        <v>235</v>
      </c>
    </row>
    <row r="192" spans="9:10" x14ac:dyDescent="0.25">
      <c r="I192" s="24" t="s">
        <v>307</v>
      </c>
      <c r="J192" s="24" t="s">
        <v>235</v>
      </c>
    </row>
    <row r="193" spans="9:10" x14ac:dyDescent="0.25">
      <c r="I193" s="24" t="s">
        <v>202</v>
      </c>
      <c r="J193" s="24" t="s">
        <v>235</v>
      </c>
    </row>
    <row r="194" spans="9:10" x14ac:dyDescent="0.25">
      <c r="I194" s="24" t="s">
        <v>308</v>
      </c>
      <c r="J194" s="24" t="s">
        <v>235</v>
      </c>
    </row>
    <row r="195" spans="9:10" x14ac:dyDescent="0.25">
      <c r="I195" s="24" t="s">
        <v>309</v>
      </c>
      <c r="J195" s="24" t="s">
        <v>235</v>
      </c>
    </row>
    <row r="196" spans="9:10" x14ac:dyDescent="0.25">
      <c r="I196" s="24" t="s">
        <v>310</v>
      </c>
      <c r="J196" s="24" t="s">
        <v>235</v>
      </c>
    </row>
    <row r="197" spans="9:10" x14ac:dyDescent="0.25">
      <c r="I197" s="24" t="s">
        <v>311</v>
      </c>
      <c r="J197" s="24" t="s">
        <v>235</v>
      </c>
    </row>
    <row r="198" spans="9:10" x14ac:dyDescent="0.25">
      <c r="I198" s="24" t="s">
        <v>312</v>
      </c>
      <c r="J198" s="24" t="s">
        <v>235</v>
      </c>
    </row>
    <row r="199" spans="9:10" x14ac:dyDescent="0.25">
      <c r="I199" s="24" t="s">
        <v>313</v>
      </c>
      <c r="J199" s="24" t="s">
        <v>235</v>
      </c>
    </row>
    <row r="200" spans="9:10" x14ac:dyDescent="0.25">
      <c r="I200" s="24" t="s">
        <v>314</v>
      </c>
      <c r="J200" s="24" t="s">
        <v>235</v>
      </c>
    </row>
    <row r="201" spans="9:10" x14ac:dyDescent="0.25">
      <c r="I201" s="24" t="s">
        <v>315</v>
      </c>
      <c r="J201" s="24" t="s">
        <v>235</v>
      </c>
    </row>
    <row r="202" spans="9:10" x14ac:dyDescent="0.25">
      <c r="I202" s="24" t="s">
        <v>316</v>
      </c>
      <c r="J202" s="24" t="s">
        <v>235</v>
      </c>
    </row>
    <row r="203" spans="9:10" x14ac:dyDescent="0.25">
      <c r="I203" s="24" t="s">
        <v>317</v>
      </c>
      <c r="J203" s="24" t="s">
        <v>235</v>
      </c>
    </row>
    <row r="204" spans="9:10" x14ac:dyDescent="0.25">
      <c r="I204" s="24" t="s">
        <v>318</v>
      </c>
      <c r="J204" s="24" t="s">
        <v>235</v>
      </c>
    </row>
    <row r="205" spans="9:10" x14ac:dyDescent="0.25">
      <c r="I205" s="24" t="s">
        <v>319</v>
      </c>
      <c r="J205" s="24" t="s">
        <v>235</v>
      </c>
    </row>
    <row r="206" spans="9:10" x14ac:dyDescent="0.25">
      <c r="I206" s="24" t="s">
        <v>320</v>
      </c>
      <c r="J206" s="24" t="s">
        <v>235</v>
      </c>
    </row>
    <row r="207" spans="9:10" x14ac:dyDescent="0.25">
      <c r="I207" s="24" t="s">
        <v>321</v>
      </c>
      <c r="J207" s="24" t="s">
        <v>235</v>
      </c>
    </row>
    <row r="208" spans="9:10" x14ac:dyDescent="0.25">
      <c r="I208" s="24" t="s">
        <v>190</v>
      </c>
      <c r="J208" s="24" t="s">
        <v>235</v>
      </c>
    </row>
    <row r="209" spans="9:10" x14ac:dyDescent="0.25">
      <c r="I209" s="24" t="s">
        <v>322</v>
      </c>
      <c r="J209" s="24" t="s">
        <v>235</v>
      </c>
    </row>
    <row r="210" spans="9:10" x14ac:dyDescent="0.25">
      <c r="I210" s="24" t="s">
        <v>323</v>
      </c>
      <c r="J210" s="24" t="s">
        <v>235</v>
      </c>
    </row>
    <row r="211" spans="9:10" x14ac:dyDescent="0.25">
      <c r="I211" s="24" t="s">
        <v>324</v>
      </c>
      <c r="J211" s="24" t="s">
        <v>235</v>
      </c>
    </row>
    <row r="212" spans="9:10" x14ac:dyDescent="0.25">
      <c r="I212" s="24" t="s">
        <v>325</v>
      </c>
      <c r="J212" s="24" t="s">
        <v>235</v>
      </c>
    </row>
    <row r="213" spans="9:10" x14ac:dyDescent="0.25">
      <c r="I213" s="24" t="s">
        <v>326</v>
      </c>
      <c r="J213" s="24" t="s">
        <v>235</v>
      </c>
    </row>
    <row r="214" spans="9:10" x14ac:dyDescent="0.25">
      <c r="I214" s="24" t="s">
        <v>327</v>
      </c>
      <c r="J214" s="24" t="s">
        <v>235</v>
      </c>
    </row>
    <row r="215" spans="9:10" x14ac:dyDescent="0.25">
      <c r="I215" s="24" t="s">
        <v>328</v>
      </c>
      <c r="J215" s="24" t="s">
        <v>235</v>
      </c>
    </row>
    <row r="216" spans="9:10" x14ac:dyDescent="0.25">
      <c r="I216" s="24" t="s">
        <v>329</v>
      </c>
      <c r="J216" s="24" t="s">
        <v>235</v>
      </c>
    </row>
    <row r="217" spans="9:10" x14ac:dyDescent="0.25">
      <c r="I217" s="24" t="s">
        <v>330</v>
      </c>
      <c r="J217" s="24" t="s">
        <v>235</v>
      </c>
    </row>
    <row r="218" spans="9:10" x14ac:dyDescent="0.25">
      <c r="I218" s="24" t="s">
        <v>331</v>
      </c>
      <c r="J218" s="24" t="s">
        <v>235</v>
      </c>
    </row>
    <row r="219" spans="9:10" x14ac:dyDescent="0.25">
      <c r="I219" s="24" t="s">
        <v>332</v>
      </c>
      <c r="J219" s="24" t="s">
        <v>235</v>
      </c>
    </row>
    <row r="220" spans="9:10" x14ac:dyDescent="0.25">
      <c r="I220" s="24" t="s">
        <v>333</v>
      </c>
      <c r="J220" s="24" t="s">
        <v>235</v>
      </c>
    </row>
    <row r="221" spans="9:10" x14ac:dyDescent="0.25">
      <c r="I221" s="24" t="s">
        <v>334</v>
      </c>
      <c r="J221" s="24" t="s">
        <v>235</v>
      </c>
    </row>
    <row r="222" spans="9:10" x14ac:dyDescent="0.25">
      <c r="I222" s="24" t="s">
        <v>335</v>
      </c>
      <c r="J222" s="24" t="s">
        <v>235</v>
      </c>
    </row>
    <row r="223" spans="9:10" x14ac:dyDescent="0.25">
      <c r="I223" s="24" t="s">
        <v>336</v>
      </c>
      <c r="J223" s="24" t="s">
        <v>235</v>
      </c>
    </row>
    <row r="224" spans="9:10" x14ac:dyDescent="0.25">
      <c r="I224" s="24" t="s">
        <v>337</v>
      </c>
      <c r="J224" s="24" t="s">
        <v>235</v>
      </c>
    </row>
    <row r="225" spans="9:10" x14ac:dyDescent="0.25">
      <c r="I225" s="24" t="s">
        <v>338</v>
      </c>
      <c r="J225" s="24" t="s">
        <v>235</v>
      </c>
    </row>
    <row r="226" spans="9:10" x14ac:dyDescent="0.25">
      <c r="I226" s="24" t="s">
        <v>339</v>
      </c>
      <c r="J226" s="24" t="s">
        <v>235</v>
      </c>
    </row>
    <row r="227" spans="9:10" x14ac:dyDescent="0.25">
      <c r="I227" s="24" t="s">
        <v>340</v>
      </c>
      <c r="J227" s="24" t="s">
        <v>235</v>
      </c>
    </row>
    <row r="228" spans="9:10" x14ac:dyDescent="0.25">
      <c r="I228" s="24" t="s">
        <v>129</v>
      </c>
      <c r="J228" s="24" t="s">
        <v>235</v>
      </c>
    </row>
    <row r="229" spans="9:10" x14ac:dyDescent="0.25">
      <c r="I229" s="24" t="s">
        <v>341</v>
      </c>
      <c r="J229" s="24" t="s">
        <v>235</v>
      </c>
    </row>
    <row r="230" spans="9:10" x14ac:dyDescent="0.25">
      <c r="I230" s="24" t="s">
        <v>342</v>
      </c>
      <c r="J230" s="24" t="s">
        <v>235</v>
      </c>
    </row>
    <row r="231" spans="9:10" x14ac:dyDescent="0.25">
      <c r="I231" s="24" t="s">
        <v>343</v>
      </c>
      <c r="J231" s="24" t="s">
        <v>235</v>
      </c>
    </row>
    <row r="232" spans="9:10" x14ac:dyDescent="0.25">
      <c r="I232" s="24" t="s">
        <v>344</v>
      </c>
      <c r="J232" s="24" t="s">
        <v>235</v>
      </c>
    </row>
    <row r="233" spans="9:10" x14ac:dyDescent="0.25">
      <c r="I233" s="24" t="s">
        <v>345</v>
      </c>
      <c r="J233" s="24" t="s">
        <v>235</v>
      </c>
    </row>
    <row r="234" spans="9:10" x14ac:dyDescent="0.25">
      <c r="I234" s="24" t="s">
        <v>346</v>
      </c>
      <c r="J234" s="24" t="s">
        <v>235</v>
      </c>
    </row>
    <row r="235" spans="9:10" x14ac:dyDescent="0.25">
      <c r="I235" s="24" t="s">
        <v>347</v>
      </c>
      <c r="J235" s="24" t="s">
        <v>235</v>
      </c>
    </row>
    <row r="236" spans="9:10" x14ac:dyDescent="0.25">
      <c r="I236" s="24" t="s">
        <v>348</v>
      </c>
      <c r="J236" s="24" t="s">
        <v>235</v>
      </c>
    </row>
    <row r="237" spans="9:10" x14ac:dyDescent="0.25">
      <c r="I237" s="24" t="s">
        <v>349</v>
      </c>
      <c r="J237" s="24" t="s">
        <v>235</v>
      </c>
    </row>
    <row r="238" spans="9:10" x14ac:dyDescent="0.25">
      <c r="I238" s="24" t="s">
        <v>350</v>
      </c>
      <c r="J238" s="24" t="s">
        <v>235</v>
      </c>
    </row>
    <row r="239" spans="9:10" x14ac:dyDescent="0.25">
      <c r="I239" s="24" t="s">
        <v>218</v>
      </c>
      <c r="J239" s="24" t="s">
        <v>235</v>
      </c>
    </row>
    <row r="240" spans="9:10" x14ac:dyDescent="0.25">
      <c r="I240" s="24" t="s">
        <v>351</v>
      </c>
      <c r="J240" s="24" t="s">
        <v>235</v>
      </c>
    </row>
    <row r="241" spans="9:10" x14ac:dyDescent="0.25">
      <c r="I241" s="24" t="s">
        <v>352</v>
      </c>
      <c r="J241" s="24" t="s">
        <v>235</v>
      </c>
    </row>
    <row r="242" spans="9:10" x14ac:dyDescent="0.25">
      <c r="I242" s="24" t="s">
        <v>353</v>
      </c>
      <c r="J242" s="24" t="s">
        <v>235</v>
      </c>
    </row>
    <row r="243" spans="9:10" x14ac:dyDescent="0.25">
      <c r="I243" s="24" t="s">
        <v>221</v>
      </c>
      <c r="J243" s="24" t="s">
        <v>235</v>
      </c>
    </row>
    <row r="244" spans="9:10" x14ac:dyDescent="0.25">
      <c r="I244" s="24" t="s">
        <v>354</v>
      </c>
      <c r="J244" s="24" t="s">
        <v>235</v>
      </c>
    </row>
    <row r="245" spans="9:10" x14ac:dyDescent="0.25">
      <c r="I245" s="24" t="s">
        <v>355</v>
      </c>
      <c r="J245" s="24" t="s">
        <v>235</v>
      </c>
    </row>
    <row r="246" spans="9:10" x14ac:dyDescent="0.25">
      <c r="I246" s="24" t="s">
        <v>356</v>
      </c>
      <c r="J246" s="24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5" t="s">
        <v>50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6" customHeight="1" x14ac:dyDescent="0.25"/>
    <row r="3" spans="1:20" x14ac:dyDescent="0.25">
      <c r="B3" s="34" t="s">
        <v>20</v>
      </c>
      <c r="C3" s="34"/>
      <c r="D3" s="34"/>
      <c r="E3" s="34"/>
      <c r="G3" s="34" t="s">
        <v>26</v>
      </c>
      <c r="H3" s="34"/>
      <c r="I3" s="34"/>
      <c r="J3" s="34"/>
      <c r="L3" s="34" t="s">
        <v>27</v>
      </c>
      <c r="M3" s="34"/>
      <c r="N3" s="34"/>
      <c r="O3" s="34"/>
      <c r="Q3" s="34" t="s">
        <v>28</v>
      </c>
      <c r="R3" s="34"/>
      <c r="S3" s="34"/>
      <c r="T3" s="34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42</v>
      </c>
      <c r="C5" s="17" t="s">
        <v>41</v>
      </c>
      <c r="D5" s="17">
        <v>22</v>
      </c>
      <c r="E5" s="17">
        <v>312</v>
      </c>
      <c r="G5" s="17" t="s">
        <v>113</v>
      </c>
      <c r="H5" s="17" t="s">
        <v>61</v>
      </c>
      <c r="I5" s="17">
        <v>19</v>
      </c>
      <c r="J5" s="17">
        <v>213</v>
      </c>
      <c r="L5" s="17" t="s">
        <v>33</v>
      </c>
      <c r="M5" s="17" t="s">
        <v>41</v>
      </c>
      <c r="N5" s="17">
        <v>22</v>
      </c>
      <c r="O5" s="17">
        <v>71</v>
      </c>
      <c r="Q5" s="17" t="s">
        <v>76</v>
      </c>
      <c r="R5" s="17" t="s">
        <v>69</v>
      </c>
      <c r="S5" s="17">
        <v>21</v>
      </c>
      <c r="T5" s="17">
        <v>46</v>
      </c>
    </row>
    <row r="6" spans="1:20" x14ac:dyDescent="0.25">
      <c r="A6" s="16">
        <v>2</v>
      </c>
      <c r="B6" s="17" t="s">
        <v>79</v>
      </c>
      <c r="C6" s="17" t="s">
        <v>69</v>
      </c>
      <c r="D6" s="17">
        <v>19</v>
      </c>
      <c r="E6" s="17">
        <v>309</v>
      </c>
      <c r="G6" s="17" t="s">
        <v>34</v>
      </c>
      <c r="H6" s="17" t="s">
        <v>41</v>
      </c>
      <c r="I6" s="17">
        <v>21</v>
      </c>
      <c r="J6" s="17">
        <v>200</v>
      </c>
      <c r="L6" s="17" t="s">
        <v>100</v>
      </c>
      <c r="M6" s="17" t="s">
        <v>97</v>
      </c>
      <c r="N6" s="17">
        <v>21</v>
      </c>
      <c r="O6" s="17">
        <v>64</v>
      </c>
      <c r="Q6" s="17" t="s">
        <v>79</v>
      </c>
      <c r="R6" s="17" t="s">
        <v>69</v>
      </c>
      <c r="S6" s="17">
        <v>19</v>
      </c>
      <c r="T6" s="17">
        <v>44</v>
      </c>
    </row>
    <row r="7" spans="1:20" x14ac:dyDescent="0.25">
      <c r="A7" s="16">
        <v>3</v>
      </c>
      <c r="B7" s="17" t="s">
        <v>63</v>
      </c>
      <c r="C7" s="17" t="s">
        <v>61</v>
      </c>
      <c r="D7" s="17">
        <v>21</v>
      </c>
      <c r="E7" s="17">
        <v>235</v>
      </c>
      <c r="G7" s="17" t="s">
        <v>42</v>
      </c>
      <c r="H7" s="17" t="s">
        <v>41</v>
      </c>
      <c r="I7" s="17">
        <v>22</v>
      </c>
      <c r="J7" s="17">
        <v>190</v>
      </c>
      <c r="L7" s="17" t="s">
        <v>82</v>
      </c>
      <c r="M7" s="17" t="s">
        <v>80</v>
      </c>
      <c r="N7" s="17">
        <v>15</v>
      </c>
      <c r="O7" s="17">
        <v>62</v>
      </c>
      <c r="Q7" s="17" t="s">
        <v>63</v>
      </c>
      <c r="R7" s="17" t="s">
        <v>61</v>
      </c>
      <c r="S7" s="17">
        <v>21</v>
      </c>
      <c r="T7" s="17">
        <v>42</v>
      </c>
    </row>
    <row r="8" spans="1:20" x14ac:dyDescent="0.25">
      <c r="A8" s="20">
        <v>4</v>
      </c>
      <c r="B8" s="17" t="s">
        <v>100</v>
      </c>
      <c r="C8" s="17" t="s">
        <v>97</v>
      </c>
      <c r="D8" s="17">
        <v>21</v>
      </c>
      <c r="E8" s="17">
        <v>227</v>
      </c>
      <c r="G8" s="17" t="s">
        <v>119</v>
      </c>
      <c r="H8" s="17" t="s">
        <v>80</v>
      </c>
      <c r="I8" s="17">
        <v>20</v>
      </c>
      <c r="J8" s="17">
        <v>165</v>
      </c>
      <c r="L8" s="17" t="s">
        <v>62</v>
      </c>
      <c r="M8" s="17" t="s">
        <v>61</v>
      </c>
      <c r="N8" s="17">
        <v>19</v>
      </c>
      <c r="O8" s="17">
        <v>62</v>
      </c>
      <c r="Q8" s="17" t="s">
        <v>99</v>
      </c>
      <c r="R8" s="17" t="s">
        <v>97</v>
      </c>
      <c r="S8" s="17">
        <v>16</v>
      </c>
      <c r="T8" s="17">
        <v>42</v>
      </c>
    </row>
    <row r="9" spans="1:20" x14ac:dyDescent="0.25">
      <c r="A9" s="20">
        <v>5</v>
      </c>
      <c r="B9" s="17" t="s">
        <v>39</v>
      </c>
      <c r="C9" s="17" t="s">
        <v>41</v>
      </c>
      <c r="D9" s="17">
        <v>21</v>
      </c>
      <c r="E9" s="17">
        <v>215</v>
      </c>
      <c r="G9" s="17" t="s">
        <v>52</v>
      </c>
      <c r="H9" s="17" t="s">
        <v>51</v>
      </c>
      <c r="I9" s="17">
        <v>20</v>
      </c>
      <c r="J9" s="17">
        <v>162</v>
      </c>
      <c r="L9" s="17" t="s">
        <v>56</v>
      </c>
      <c r="M9" s="17" t="s">
        <v>51</v>
      </c>
      <c r="N9" s="17">
        <v>20</v>
      </c>
      <c r="O9" s="17">
        <v>55</v>
      </c>
      <c r="Q9" s="17" t="s">
        <v>82</v>
      </c>
      <c r="R9" s="17" t="s">
        <v>80</v>
      </c>
      <c r="S9" s="17">
        <v>15</v>
      </c>
      <c r="T9" s="17">
        <v>41</v>
      </c>
    </row>
    <row r="10" spans="1:20" x14ac:dyDescent="0.25">
      <c r="A10" s="20">
        <v>6</v>
      </c>
      <c r="B10" s="17" t="s">
        <v>53</v>
      </c>
      <c r="C10" s="17" t="s">
        <v>51</v>
      </c>
      <c r="D10" s="17">
        <v>20</v>
      </c>
      <c r="E10" s="17">
        <v>197</v>
      </c>
      <c r="G10" s="17" t="s">
        <v>53</v>
      </c>
      <c r="H10" s="17" t="s">
        <v>51</v>
      </c>
      <c r="I10" s="17">
        <v>20</v>
      </c>
      <c r="J10" s="17">
        <v>162</v>
      </c>
      <c r="L10" s="17" t="s">
        <v>39</v>
      </c>
      <c r="M10" s="17" t="s">
        <v>41</v>
      </c>
      <c r="N10" s="17">
        <v>21</v>
      </c>
      <c r="O10" s="17">
        <v>55</v>
      </c>
      <c r="Q10" s="17" t="s">
        <v>52</v>
      </c>
      <c r="R10" s="17" t="s">
        <v>51</v>
      </c>
      <c r="S10" s="17">
        <v>20</v>
      </c>
      <c r="T10" s="17">
        <v>40</v>
      </c>
    </row>
    <row r="11" spans="1:20" x14ac:dyDescent="0.25">
      <c r="A11" s="20">
        <v>7</v>
      </c>
      <c r="B11" s="17" t="s">
        <v>65</v>
      </c>
      <c r="C11" s="17" t="s">
        <v>61</v>
      </c>
      <c r="D11" s="17">
        <v>21</v>
      </c>
      <c r="E11" s="17">
        <v>181</v>
      </c>
      <c r="G11" s="17" t="s">
        <v>39</v>
      </c>
      <c r="H11" s="17" t="s">
        <v>41</v>
      </c>
      <c r="I11" s="17">
        <v>21</v>
      </c>
      <c r="J11" s="17">
        <v>161</v>
      </c>
      <c r="L11" s="17" t="s">
        <v>110</v>
      </c>
      <c r="M11" s="17" t="s">
        <v>51</v>
      </c>
      <c r="N11" s="17">
        <v>17</v>
      </c>
      <c r="O11" s="17">
        <v>49</v>
      </c>
      <c r="Q11" s="17" t="s">
        <v>87</v>
      </c>
      <c r="R11" s="17" t="s">
        <v>80</v>
      </c>
      <c r="S11" s="17">
        <v>21</v>
      </c>
      <c r="T11" s="17">
        <v>36</v>
      </c>
    </row>
    <row r="12" spans="1:20" x14ac:dyDescent="0.25">
      <c r="A12" s="20">
        <v>8</v>
      </c>
      <c r="B12" s="17" t="s">
        <v>71</v>
      </c>
      <c r="C12" s="17" t="s">
        <v>69</v>
      </c>
      <c r="D12" s="17">
        <v>15</v>
      </c>
      <c r="E12" s="17">
        <v>171</v>
      </c>
      <c r="G12" s="17" t="s">
        <v>93</v>
      </c>
      <c r="H12" s="17" t="s">
        <v>89</v>
      </c>
      <c r="I12" s="17">
        <v>18</v>
      </c>
      <c r="J12" s="17">
        <v>148</v>
      </c>
      <c r="L12" s="17" t="s">
        <v>99</v>
      </c>
      <c r="M12" s="17" t="s">
        <v>97</v>
      </c>
      <c r="N12" s="17">
        <v>16</v>
      </c>
      <c r="O12" s="17">
        <v>48</v>
      </c>
      <c r="Q12" s="17" t="s">
        <v>91</v>
      </c>
      <c r="R12" s="17" t="s">
        <v>89</v>
      </c>
      <c r="S12" s="17">
        <v>21</v>
      </c>
      <c r="T12" s="17">
        <v>35</v>
      </c>
    </row>
    <row r="13" spans="1:20" x14ac:dyDescent="0.25">
      <c r="A13" s="20">
        <v>9</v>
      </c>
      <c r="B13" s="17" t="s">
        <v>82</v>
      </c>
      <c r="C13" s="17" t="s">
        <v>80</v>
      </c>
      <c r="D13" s="17">
        <v>15</v>
      </c>
      <c r="E13" s="17">
        <v>155</v>
      </c>
      <c r="G13" s="17" t="s">
        <v>92</v>
      </c>
      <c r="H13" s="17" t="s">
        <v>89</v>
      </c>
      <c r="I13" s="17">
        <v>16</v>
      </c>
      <c r="J13" s="17">
        <v>139</v>
      </c>
      <c r="L13" s="17" t="s">
        <v>73</v>
      </c>
      <c r="M13" s="17" t="s">
        <v>69</v>
      </c>
      <c r="N13" s="17">
        <v>21</v>
      </c>
      <c r="O13" s="17">
        <v>44</v>
      </c>
      <c r="Q13" s="17" t="s">
        <v>62</v>
      </c>
      <c r="R13" s="17" t="s">
        <v>61</v>
      </c>
      <c r="S13" s="17">
        <v>19</v>
      </c>
      <c r="T13" s="17">
        <v>32</v>
      </c>
    </row>
    <row r="14" spans="1:20" x14ac:dyDescent="0.25">
      <c r="A14" s="20">
        <v>10</v>
      </c>
      <c r="B14" s="17" t="s">
        <v>60</v>
      </c>
      <c r="C14" s="17" t="s">
        <v>51</v>
      </c>
      <c r="D14" s="17">
        <v>17</v>
      </c>
      <c r="E14" s="17">
        <v>150</v>
      </c>
      <c r="G14" s="17" t="s">
        <v>94</v>
      </c>
      <c r="H14" s="17" t="s">
        <v>89</v>
      </c>
      <c r="I14" s="17">
        <v>18</v>
      </c>
      <c r="J14" s="17">
        <v>129</v>
      </c>
      <c r="L14" s="17" t="s">
        <v>91</v>
      </c>
      <c r="M14" s="17" t="s">
        <v>89</v>
      </c>
      <c r="N14" s="17">
        <v>21</v>
      </c>
      <c r="O14" s="17">
        <v>42</v>
      </c>
      <c r="Q14" s="17" t="s">
        <v>93</v>
      </c>
      <c r="R14" s="17" t="s">
        <v>89</v>
      </c>
      <c r="S14" s="17">
        <v>18</v>
      </c>
      <c r="T14" s="17">
        <v>31</v>
      </c>
    </row>
    <row r="15" spans="1:20" s="24" customFormat="1" x14ac:dyDescent="0.25">
      <c r="A15" s="20">
        <v>11</v>
      </c>
      <c r="B15" s="17" t="s">
        <v>88</v>
      </c>
      <c r="C15" s="17" t="s">
        <v>80</v>
      </c>
      <c r="D15" s="17">
        <v>20</v>
      </c>
      <c r="E15" s="17">
        <v>149</v>
      </c>
      <c r="G15" s="17" t="s">
        <v>105</v>
      </c>
      <c r="H15" s="17" t="s">
        <v>97</v>
      </c>
      <c r="I15" s="17">
        <v>20</v>
      </c>
      <c r="J15" s="17">
        <v>121</v>
      </c>
      <c r="L15" s="17" t="s">
        <v>72</v>
      </c>
      <c r="M15" s="17" t="s">
        <v>69</v>
      </c>
      <c r="N15" s="17">
        <v>14</v>
      </c>
      <c r="O15" s="17">
        <v>41</v>
      </c>
      <c r="Q15" s="17" t="s">
        <v>40</v>
      </c>
      <c r="R15" s="17" t="s">
        <v>41</v>
      </c>
      <c r="S15" s="17">
        <v>19</v>
      </c>
      <c r="T15" s="17">
        <v>31</v>
      </c>
    </row>
    <row r="16" spans="1:20" s="24" customFormat="1" x14ac:dyDescent="0.25">
      <c r="A16" s="20">
        <v>12</v>
      </c>
      <c r="B16" s="17" t="s">
        <v>52</v>
      </c>
      <c r="C16" s="17" t="s">
        <v>51</v>
      </c>
      <c r="D16" s="17">
        <v>20</v>
      </c>
      <c r="E16" s="17">
        <v>147</v>
      </c>
      <c r="G16" s="17" t="s">
        <v>71</v>
      </c>
      <c r="H16" s="17" t="s">
        <v>69</v>
      </c>
      <c r="I16" s="17">
        <v>15</v>
      </c>
      <c r="J16" s="17">
        <v>117</v>
      </c>
      <c r="L16" s="17" t="s">
        <v>85</v>
      </c>
      <c r="M16" s="17" t="s">
        <v>80</v>
      </c>
      <c r="N16" s="17">
        <v>19</v>
      </c>
      <c r="O16" s="17">
        <v>39</v>
      </c>
      <c r="Q16" s="17" t="s">
        <v>65</v>
      </c>
      <c r="R16" s="17" t="s">
        <v>61</v>
      </c>
      <c r="S16" s="17">
        <v>21</v>
      </c>
      <c r="T16" s="17">
        <v>30</v>
      </c>
    </row>
    <row r="17" spans="1:20" s="24" customFormat="1" x14ac:dyDescent="0.25">
      <c r="A17" s="20">
        <v>13</v>
      </c>
      <c r="B17" s="17" t="s">
        <v>113</v>
      </c>
      <c r="C17" s="17" t="s">
        <v>61</v>
      </c>
      <c r="D17" s="17">
        <v>19</v>
      </c>
      <c r="E17" s="17">
        <v>145</v>
      </c>
      <c r="G17" s="17" t="s">
        <v>81</v>
      </c>
      <c r="H17" s="17" t="s">
        <v>80</v>
      </c>
      <c r="I17" s="17">
        <v>19</v>
      </c>
      <c r="J17" s="17">
        <v>114</v>
      </c>
      <c r="L17" s="17" t="s">
        <v>123</v>
      </c>
      <c r="M17" s="17" t="s">
        <v>61</v>
      </c>
      <c r="N17" s="17">
        <v>12</v>
      </c>
      <c r="O17" s="17">
        <v>37</v>
      </c>
      <c r="Q17" s="17" t="s">
        <v>86</v>
      </c>
      <c r="R17" s="17" t="s">
        <v>80</v>
      </c>
      <c r="S17" s="17">
        <v>20</v>
      </c>
      <c r="T17" s="17">
        <v>29</v>
      </c>
    </row>
    <row r="18" spans="1:20" s="24" customFormat="1" x14ac:dyDescent="0.25">
      <c r="A18" s="20">
        <v>14</v>
      </c>
      <c r="B18" s="17" t="s">
        <v>93</v>
      </c>
      <c r="C18" s="17" t="s">
        <v>89</v>
      </c>
      <c r="D18" s="17">
        <v>18</v>
      </c>
      <c r="E18" s="17">
        <v>138</v>
      </c>
      <c r="G18" s="17" t="s">
        <v>65</v>
      </c>
      <c r="H18" s="17" t="s">
        <v>61</v>
      </c>
      <c r="I18" s="17">
        <v>21</v>
      </c>
      <c r="J18" s="17">
        <v>94</v>
      </c>
      <c r="L18" s="17" t="s">
        <v>87</v>
      </c>
      <c r="M18" s="17" t="s">
        <v>80</v>
      </c>
      <c r="N18" s="17">
        <v>21</v>
      </c>
      <c r="O18" s="17">
        <v>31</v>
      </c>
      <c r="Q18" s="17" t="s">
        <v>39</v>
      </c>
      <c r="R18" s="17" t="s">
        <v>41</v>
      </c>
      <c r="S18" s="17">
        <v>21</v>
      </c>
      <c r="T18" s="17">
        <v>28</v>
      </c>
    </row>
    <row r="19" spans="1:20" s="24" customFormat="1" x14ac:dyDescent="0.25">
      <c r="A19" s="20">
        <v>15</v>
      </c>
      <c r="B19" s="17" t="s">
        <v>34</v>
      </c>
      <c r="C19" s="17" t="s">
        <v>41</v>
      </c>
      <c r="D19" s="17">
        <v>21</v>
      </c>
      <c r="E19" s="17">
        <v>134</v>
      </c>
      <c r="G19" s="17" t="s">
        <v>88</v>
      </c>
      <c r="H19" s="17" t="s">
        <v>80</v>
      </c>
      <c r="I19" s="17">
        <v>20</v>
      </c>
      <c r="J19" s="17">
        <v>93</v>
      </c>
      <c r="L19" s="17" t="s">
        <v>63</v>
      </c>
      <c r="M19" s="17" t="s">
        <v>61</v>
      </c>
      <c r="N19" s="17">
        <v>21</v>
      </c>
      <c r="O19" s="17">
        <v>31</v>
      </c>
      <c r="Q19" s="17" t="s">
        <v>33</v>
      </c>
      <c r="R19" s="17" t="s">
        <v>41</v>
      </c>
      <c r="S19" s="17">
        <v>22</v>
      </c>
      <c r="T19" s="17">
        <v>27</v>
      </c>
    </row>
    <row r="20" spans="1:20" ht="8.25" customHeight="1" x14ac:dyDescent="0.25"/>
    <row r="21" spans="1:20" x14ac:dyDescent="0.25">
      <c r="B21" s="34" t="s">
        <v>29</v>
      </c>
      <c r="C21" s="34"/>
      <c r="D21" s="34"/>
      <c r="E21" s="34"/>
      <c r="G21" s="34" t="s">
        <v>30</v>
      </c>
      <c r="H21" s="34"/>
      <c r="I21" s="34"/>
      <c r="J21" s="34"/>
      <c r="L21" s="34" t="s">
        <v>31</v>
      </c>
      <c r="M21" s="34"/>
      <c r="N21" s="34"/>
      <c r="O21" s="34"/>
      <c r="Q21" s="34" t="s">
        <v>32</v>
      </c>
      <c r="R21" s="34"/>
      <c r="S21" s="34"/>
      <c r="T21" s="34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53</v>
      </c>
      <c r="C23" s="17" t="s">
        <v>51</v>
      </c>
      <c r="D23" s="17">
        <v>20</v>
      </c>
      <c r="E23" s="17">
        <v>25</v>
      </c>
      <c r="G23" s="17" t="s">
        <v>65</v>
      </c>
      <c r="H23" s="17" t="s">
        <v>61</v>
      </c>
      <c r="I23" s="17">
        <v>21</v>
      </c>
      <c r="J23" s="17">
        <v>51</v>
      </c>
      <c r="L23" s="17" t="s">
        <v>39</v>
      </c>
      <c r="M23" s="17" t="s">
        <v>41</v>
      </c>
      <c r="N23" s="17">
        <v>21</v>
      </c>
      <c r="O23" s="17">
        <v>54</v>
      </c>
      <c r="Q23" s="17" t="s">
        <v>79</v>
      </c>
      <c r="R23" s="17" t="s">
        <v>69</v>
      </c>
      <c r="S23" s="17">
        <v>19</v>
      </c>
      <c r="T23" s="17">
        <v>74</v>
      </c>
    </row>
    <row r="24" spans="1:20" x14ac:dyDescent="0.25">
      <c r="A24" s="16">
        <v>2</v>
      </c>
      <c r="B24" s="17" t="s">
        <v>119</v>
      </c>
      <c r="C24" s="17" t="s">
        <v>80</v>
      </c>
      <c r="D24" s="17">
        <v>20</v>
      </c>
      <c r="E24" s="17">
        <v>23</v>
      </c>
      <c r="G24" s="17" t="s">
        <v>62</v>
      </c>
      <c r="H24" s="17" t="s">
        <v>61</v>
      </c>
      <c r="I24" s="17">
        <v>19</v>
      </c>
      <c r="J24" s="17">
        <v>44</v>
      </c>
      <c r="L24" s="17" t="s">
        <v>42</v>
      </c>
      <c r="M24" s="17" t="s">
        <v>41</v>
      </c>
      <c r="N24" s="17">
        <v>22</v>
      </c>
      <c r="O24" s="17">
        <v>40</v>
      </c>
      <c r="Q24" s="17" t="s">
        <v>42</v>
      </c>
      <c r="R24" s="17" t="s">
        <v>41</v>
      </c>
      <c r="S24" s="17">
        <v>22</v>
      </c>
      <c r="T24" s="17">
        <v>40</v>
      </c>
    </row>
    <row r="25" spans="1:20" x14ac:dyDescent="0.25">
      <c r="A25" s="16">
        <v>3</v>
      </c>
      <c r="B25" s="17" t="s">
        <v>81</v>
      </c>
      <c r="C25" s="17" t="s">
        <v>80</v>
      </c>
      <c r="D25" s="17">
        <v>19</v>
      </c>
      <c r="E25" s="17">
        <v>19</v>
      </c>
      <c r="G25" s="17" t="s">
        <v>93</v>
      </c>
      <c r="H25" s="17" t="s">
        <v>89</v>
      </c>
      <c r="I25" s="17">
        <v>18</v>
      </c>
      <c r="J25" s="17">
        <v>42</v>
      </c>
      <c r="L25" s="17" t="s">
        <v>82</v>
      </c>
      <c r="M25" s="17" t="s">
        <v>80</v>
      </c>
      <c r="N25" s="17">
        <v>15</v>
      </c>
      <c r="O25" s="17">
        <v>34</v>
      </c>
      <c r="Q25" s="17" t="s">
        <v>71</v>
      </c>
      <c r="R25" s="17" t="s">
        <v>69</v>
      </c>
      <c r="S25" s="17">
        <v>15</v>
      </c>
      <c r="T25" s="17">
        <v>33</v>
      </c>
    </row>
    <row r="26" spans="1:20" x14ac:dyDescent="0.25">
      <c r="A26" s="20">
        <v>4</v>
      </c>
      <c r="B26" s="17" t="s">
        <v>39</v>
      </c>
      <c r="C26" s="17" t="s">
        <v>41</v>
      </c>
      <c r="D26" s="17">
        <v>21</v>
      </c>
      <c r="E26" s="17">
        <v>17</v>
      </c>
      <c r="G26" s="17" t="s">
        <v>95</v>
      </c>
      <c r="H26" s="17" t="s">
        <v>89</v>
      </c>
      <c r="I26" s="17">
        <v>17</v>
      </c>
      <c r="J26" s="17">
        <v>40</v>
      </c>
      <c r="L26" s="17" t="s">
        <v>96</v>
      </c>
      <c r="M26" s="17" t="s">
        <v>89</v>
      </c>
      <c r="N26" s="17">
        <v>15</v>
      </c>
      <c r="O26" s="17">
        <v>26</v>
      </c>
      <c r="Q26" s="17" t="s">
        <v>90</v>
      </c>
      <c r="R26" s="17" t="s">
        <v>89</v>
      </c>
      <c r="S26" s="17">
        <v>19</v>
      </c>
      <c r="T26" s="17">
        <v>29</v>
      </c>
    </row>
    <row r="27" spans="1:20" x14ac:dyDescent="0.25">
      <c r="A27" s="20">
        <v>5</v>
      </c>
      <c r="B27" s="17" t="s">
        <v>34</v>
      </c>
      <c r="C27" s="17" t="s">
        <v>41</v>
      </c>
      <c r="D27" s="17">
        <v>21</v>
      </c>
      <c r="E27" s="17">
        <v>14</v>
      </c>
      <c r="G27" s="17" t="s">
        <v>76</v>
      </c>
      <c r="H27" s="17" t="s">
        <v>69</v>
      </c>
      <c r="I27" s="17">
        <v>21</v>
      </c>
      <c r="J27" s="17">
        <v>40</v>
      </c>
      <c r="L27" s="17" t="s">
        <v>65</v>
      </c>
      <c r="M27" s="17" t="s">
        <v>61</v>
      </c>
      <c r="N27" s="17">
        <v>21</v>
      </c>
      <c r="O27" s="17">
        <v>24</v>
      </c>
      <c r="Q27" s="17" t="s">
        <v>40</v>
      </c>
      <c r="R27" s="17" t="s">
        <v>41</v>
      </c>
      <c r="S27" s="17">
        <v>19</v>
      </c>
      <c r="T27" s="17">
        <v>27</v>
      </c>
    </row>
    <row r="28" spans="1:20" x14ac:dyDescent="0.25">
      <c r="A28" s="20">
        <v>6</v>
      </c>
      <c r="B28" s="17" t="s">
        <v>42</v>
      </c>
      <c r="C28" s="17" t="s">
        <v>41</v>
      </c>
      <c r="D28" s="17">
        <v>22</v>
      </c>
      <c r="E28" s="17">
        <v>13</v>
      </c>
      <c r="G28" s="17" t="s">
        <v>82</v>
      </c>
      <c r="H28" s="17" t="s">
        <v>80</v>
      </c>
      <c r="I28" s="17">
        <v>15</v>
      </c>
      <c r="J28" s="17">
        <v>39</v>
      </c>
      <c r="L28" s="17" t="s">
        <v>79</v>
      </c>
      <c r="M28" s="17" t="s">
        <v>69</v>
      </c>
      <c r="N28" s="17">
        <v>19</v>
      </c>
      <c r="O28" s="17">
        <v>21</v>
      </c>
      <c r="Q28" s="17" t="s">
        <v>84</v>
      </c>
      <c r="R28" s="17" t="s">
        <v>80</v>
      </c>
      <c r="S28" s="17">
        <v>16</v>
      </c>
      <c r="T28" s="17">
        <v>26</v>
      </c>
    </row>
    <row r="29" spans="1:20" x14ac:dyDescent="0.25">
      <c r="A29" s="20">
        <v>7</v>
      </c>
      <c r="B29" s="17" t="s">
        <v>52</v>
      </c>
      <c r="C29" s="17" t="s">
        <v>51</v>
      </c>
      <c r="D29" s="17">
        <v>20</v>
      </c>
      <c r="E29" s="17">
        <v>12</v>
      </c>
      <c r="G29" s="17" t="s">
        <v>92</v>
      </c>
      <c r="H29" s="17" t="s">
        <v>89</v>
      </c>
      <c r="I29" s="17">
        <v>16</v>
      </c>
      <c r="J29" s="17">
        <v>39</v>
      </c>
      <c r="L29" s="17" t="s">
        <v>90</v>
      </c>
      <c r="M29" s="17" t="s">
        <v>89</v>
      </c>
      <c r="N29" s="17">
        <v>19</v>
      </c>
      <c r="O29" s="17">
        <v>19</v>
      </c>
      <c r="Q29" s="17" t="s">
        <v>100</v>
      </c>
      <c r="R29" s="17" t="s">
        <v>97</v>
      </c>
      <c r="S29" s="17">
        <v>21</v>
      </c>
      <c r="T29" s="17">
        <v>26</v>
      </c>
    </row>
    <row r="30" spans="1:20" x14ac:dyDescent="0.25">
      <c r="A30" s="20">
        <v>8</v>
      </c>
      <c r="B30" s="17" t="s">
        <v>110</v>
      </c>
      <c r="C30" s="17" t="s">
        <v>51</v>
      </c>
      <c r="D30" s="17">
        <v>17</v>
      </c>
      <c r="E30" s="17">
        <v>12</v>
      </c>
      <c r="G30" s="17" t="s">
        <v>119</v>
      </c>
      <c r="H30" s="17" t="s">
        <v>80</v>
      </c>
      <c r="I30" s="17">
        <v>20</v>
      </c>
      <c r="J30" s="17">
        <v>38</v>
      </c>
      <c r="L30" s="17" t="s">
        <v>63</v>
      </c>
      <c r="M30" s="17" t="s">
        <v>61</v>
      </c>
      <c r="N30" s="17">
        <v>21</v>
      </c>
      <c r="O30" s="17">
        <v>18</v>
      </c>
      <c r="Q30" s="17" t="s">
        <v>63</v>
      </c>
      <c r="R30" s="17" t="s">
        <v>61</v>
      </c>
      <c r="S30" s="17">
        <v>21</v>
      </c>
      <c r="T30" s="17">
        <v>21</v>
      </c>
    </row>
    <row r="31" spans="1:20" x14ac:dyDescent="0.25">
      <c r="A31" s="20">
        <v>9</v>
      </c>
      <c r="B31" s="17" t="s">
        <v>92</v>
      </c>
      <c r="C31" s="17" t="s">
        <v>89</v>
      </c>
      <c r="D31" s="17">
        <v>16</v>
      </c>
      <c r="E31" s="17">
        <v>12</v>
      </c>
      <c r="G31" s="17" t="s">
        <v>66</v>
      </c>
      <c r="H31" s="17" t="s">
        <v>61</v>
      </c>
      <c r="I31" s="17">
        <v>16</v>
      </c>
      <c r="J31" s="17">
        <v>36</v>
      </c>
      <c r="L31" s="17" t="s">
        <v>91</v>
      </c>
      <c r="M31" s="17" t="s">
        <v>89</v>
      </c>
      <c r="N31" s="17">
        <v>21</v>
      </c>
      <c r="O31" s="17">
        <v>17</v>
      </c>
      <c r="Q31" s="17" t="s">
        <v>65</v>
      </c>
      <c r="R31" s="17" t="s">
        <v>61</v>
      </c>
      <c r="S31" s="17">
        <v>21</v>
      </c>
      <c r="T31" s="17">
        <v>21</v>
      </c>
    </row>
    <row r="32" spans="1:20" x14ac:dyDescent="0.25">
      <c r="A32" s="20">
        <v>10</v>
      </c>
      <c r="B32" s="17" t="s">
        <v>93</v>
      </c>
      <c r="C32" s="17" t="s">
        <v>89</v>
      </c>
      <c r="D32" s="17">
        <v>18</v>
      </c>
      <c r="E32" s="17">
        <v>12</v>
      </c>
      <c r="G32" s="17" t="s">
        <v>79</v>
      </c>
      <c r="H32" s="17" t="s">
        <v>69</v>
      </c>
      <c r="I32" s="17">
        <v>19</v>
      </c>
      <c r="J32" s="17">
        <v>35</v>
      </c>
      <c r="L32" s="17" t="s">
        <v>88</v>
      </c>
      <c r="M32" s="17" t="s">
        <v>80</v>
      </c>
      <c r="N32" s="17">
        <v>20</v>
      </c>
      <c r="O32" s="17">
        <v>16</v>
      </c>
      <c r="Q32" s="17" t="s">
        <v>91</v>
      </c>
      <c r="R32" s="17" t="s">
        <v>89</v>
      </c>
      <c r="S32" s="17">
        <v>21</v>
      </c>
      <c r="T32" s="17">
        <v>20</v>
      </c>
    </row>
    <row r="33" spans="1:20" x14ac:dyDescent="0.25">
      <c r="A33" s="20">
        <v>11</v>
      </c>
      <c r="B33" s="17" t="s">
        <v>79</v>
      </c>
      <c r="C33" s="17" t="s">
        <v>69</v>
      </c>
      <c r="D33" s="17">
        <v>19</v>
      </c>
      <c r="E33" s="17">
        <v>10</v>
      </c>
      <c r="G33" s="17" t="s">
        <v>52</v>
      </c>
      <c r="H33" s="17" t="s">
        <v>51</v>
      </c>
      <c r="I33" s="17">
        <v>20</v>
      </c>
      <c r="J33" s="17">
        <v>33</v>
      </c>
      <c r="L33" s="17" t="s">
        <v>71</v>
      </c>
      <c r="M33" s="17" t="s">
        <v>69</v>
      </c>
      <c r="N33" s="17">
        <v>15</v>
      </c>
      <c r="O33" s="17">
        <v>16</v>
      </c>
      <c r="Q33" s="17" t="s">
        <v>34</v>
      </c>
      <c r="R33" s="17" t="s">
        <v>41</v>
      </c>
      <c r="S33" s="17">
        <v>21</v>
      </c>
      <c r="T33" s="17">
        <v>20</v>
      </c>
    </row>
    <row r="34" spans="1:20" x14ac:dyDescent="0.25">
      <c r="A34" s="20">
        <v>12</v>
      </c>
      <c r="B34" s="17" t="s">
        <v>118</v>
      </c>
      <c r="C34" s="17" t="s">
        <v>80</v>
      </c>
      <c r="D34" s="17">
        <v>10</v>
      </c>
      <c r="E34" s="17">
        <v>9</v>
      </c>
      <c r="G34" s="17" t="s">
        <v>110</v>
      </c>
      <c r="H34" s="17" t="s">
        <v>51</v>
      </c>
      <c r="I34" s="17">
        <v>17</v>
      </c>
      <c r="J34" s="17">
        <v>31</v>
      </c>
      <c r="L34" s="17" t="s">
        <v>75</v>
      </c>
      <c r="M34" s="17" t="s">
        <v>69</v>
      </c>
      <c r="N34" s="17">
        <v>20</v>
      </c>
      <c r="O34" s="17">
        <v>16</v>
      </c>
      <c r="Q34" s="17" t="s">
        <v>88</v>
      </c>
      <c r="R34" s="17" t="s">
        <v>80</v>
      </c>
      <c r="S34" s="17">
        <v>20</v>
      </c>
      <c r="T34" s="17">
        <v>17</v>
      </c>
    </row>
    <row r="35" spans="1:20" x14ac:dyDescent="0.25">
      <c r="A35" s="20">
        <v>13</v>
      </c>
      <c r="B35" s="17" t="s">
        <v>65</v>
      </c>
      <c r="C35" s="17" t="s">
        <v>61</v>
      </c>
      <c r="D35" s="17">
        <v>21</v>
      </c>
      <c r="E35" s="17">
        <v>9</v>
      </c>
      <c r="G35" s="17" t="s">
        <v>71</v>
      </c>
      <c r="H35" s="17" t="s">
        <v>69</v>
      </c>
      <c r="I35" s="17">
        <v>15</v>
      </c>
      <c r="J35" s="17">
        <v>31</v>
      </c>
      <c r="L35" s="17" t="s">
        <v>85</v>
      </c>
      <c r="M35" s="17" t="s">
        <v>80</v>
      </c>
      <c r="N35" s="17">
        <v>19</v>
      </c>
      <c r="O35" s="17">
        <v>14</v>
      </c>
      <c r="Q35" s="17" t="s">
        <v>39</v>
      </c>
      <c r="R35" s="17" t="s">
        <v>41</v>
      </c>
      <c r="S35" s="17">
        <v>21</v>
      </c>
      <c r="T35" s="17">
        <v>17</v>
      </c>
    </row>
    <row r="36" spans="1:20" x14ac:dyDescent="0.25">
      <c r="A36" s="20">
        <v>14</v>
      </c>
      <c r="B36" s="17" t="s">
        <v>82</v>
      </c>
      <c r="C36" s="17" t="s">
        <v>80</v>
      </c>
      <c r="D36" s="17">
        <v>15</v>
      </c>
      <c r="E36" s="17">
        <v>8</v>
      </c>
      <c r="G36" s="17" t="s">
        <v>105</v>
      </c>
      <c r="H36" s="17" t="s">
        <v>97</v>
      </c>
      <c r="I36" s="17">
        <v>20</v>
      </c>
      <c r="J36" s="17">
        <v>29</v>
      </c>
      <c r="L36" s="17" t="s">
        <v>87</v>
      </c>
      <c r="M36" s="17" t="s">
        <v>80</v>
      </c>
      <c r="N36" s="17">
        <v>21</v>
      </c>
      <c r="O36" s="17">
        <v>13</v>
      </c>
      <c r="Q36" s="17" t="s">
        <v>114</v>
      </c>
      <c r="R36" s="17" t="s">
        <v>97</v>
      </c>
      <c r="S36" s="17">
        <v>17</v>
      </c>
      <c r="T36" s="17">
        <v>17</v>
      </c>
    </row>
    <row r="37" spans="1:20" x14ac:dyDescent="0.25">
      <c r="A37" s="20">
        <v>15</v>
      </c>
      <c r="B37" s="17" t="s">
        <v>71</v>
      </c>
      <c r="C37" s="17" t="s">
        <v>69</v>
      </c>
      <c r="D37" s="17">
        <v>15</v>
      </c>
      <c r="E37" s="17">
        <v>8</v>
      </c>
      <c r="G37" s="17" t="s">
        <v>94</v>
      </c>
      <c r="H37" s="17" t="s">
        <v>89</v>
      </c>
      <c r="I37" s="17">
        <v>18</v>
      </c>
      <c r="J37" s="17">
        <v>28</v>
      </c>
      <c r="L37" s="17" t="s">
        <v>73</v>
      </c>
      <c r="M37" s="17" t="s">
        <v>69</v>
      </c>
      <c r="N37" s="17">
        <v>21</v>
      </c>
      <c r="O37" s="17">
        <v>12</v>
      </c>
      <c r="Q37" s="17" t="s">
        <v>52</v>
      </c>
      <c r="R37" s="17" t="s">
        <v>51</v>
      </c>
      <c r="S37" s="17">
        <v>20</v>
      </c>
      <c r="T37" s="17">
        <v>14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40"/>
  <sheetViews>
    <sheetView workbookViewId="0">
      <selection activeCell="Q2" sqref="Q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20" width="0" hidden="1" customWidth="1"/>
  </cols>
  <sheetData>
    <row r="1" spans="1:20" x14ac:dyDescent="0.25">
      <c r="A1" s="38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23" t="s">
        <v>51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37</v>
      </c>
      <c r="O2" s="17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120</v>
      </c>
      <c r="B3" s="3">
        <v>13</v>
      </c>
      <c r="C3" s="3">
        <v>19</v>
      </c>
      <c r="D3" s="3">
        <v>3</v>
      </c>
      <c r="E3" s="3">
        <v>8</v>
      </c>
      <c r="F3" s="3">
        <v>68</v>
      </c>
      <c r="G3" s="3">
        <v>18</v>
      </c>
      <c r="H3" s="3">
        <v>13</v>
      </c>
      <c r="I3" s="3">
        <v>0</v>
      </c>
      <c r="J3" s="3">
        <v>16</v>
      </c>
      <c r="K3" s="3">
        <v>0</v>
      </c>
      <c r="L3" s="3">
        <v>0</v>
      </c>
      <c r="M3" s="3">
        <v>55</v>
      </c>
      <c r="N3" s="10">
        <f>(VLOOKUP(A3,Games!$A$2:$D$150,3,FALSE))</f>
        <v>0</v>
      </c>
      <c r="O3" s="10">
        <f>VLOOKUP(A3,Games!$A$2:$D$150,4,FALSE)</f>
        <v>13</v>
      </c>
      <c r="P3" s="11">
        <f>(R3-S3)/B3</f>
        <v>9.384615384615385</v>
      </c>
      <c r="Q3" s="24"/>
      <c r="R3" s="24">
        <f>SUM(M3,I3,H3,G3,F3)</f>
        <v>154</v>
      </c>
      <c r="S3" s="24">
        <f>SUM((J3*2),(K3*3),(L3*4))</f>
        <v>32</v>
      </c>
      <c r="T3" s="24" t="str">
        <f>IFERROR(VLOOKUP(A3,Games!$I$2:$I$246,1,FALSE)," ")</f>
        <v xml:space="preserve"> </v>
      </c>
    </row>
    <row r="4" spans="1:20" x14ac:dyDescent="0.25">
      <c r="A4" s="9" t="s">
        <v>52</v>
      </c>
      <c r="B4" s="3">
        <v>20</v>
      </c>
      <c r="C4" s="3">
        <v>56</v>
      </c>
      <c r="D4" s="3">
        <v>7</v>
      </c>
      <c r="E4" s="3">
        <v>14</v>
      </c>
      <c r="F4" s="3">
        <v>162</v>
      </c>
      <c r="G4" s="3">
        <v>24</v>
      </c>
      <c r="H4" s="3">
        <v>40</v>
      </c>
      <c r="I4" s="3">
        <v>12</v>
      </c>
      <c r="J4" s="3">
        <v>33</v>
      </c>
      <c r="K4" s="3">
        <v>0</v>
      </c>
      <c r="L4" s="3">
        <v>0</v>
      </c>
      <c r="M4" s="3">
        <v>147</v>
      </c>
      <c r="N4" s="10">
        <f>(VLOOKUP(A4,Games!$A$2:$D$150,3,FALSE))</f>
        <v>0</v>
      </c>
      <c r="O4" s="10">
        <f>VLOOKUP(A4,Games!$A$2:$D$150,4,FALSE)</f>
        <v>20</v>
      </c>
      <c r="P4" s="11">
        <f t="shared" ref="P4:P10" si="0">(R4-S4)/B4</f>
        <v>15.95</v>
      </c>
      <c r="Q4" s="24"/>
      <c r="R4" s="24">
        <f t="shared" ref="R4:R10" si="1">SUM(M4,I4,H4,G4,F4)</f>
        <v>385</v>
      </c>
      <c r="S4" s="24">
        <f t="shared" ref="S4:S10" si="2">SUM((J4*2),(K4*3),(L4*4))</f>
        <v>66</v>
      </c>
      <c r="T4" s="24" t="str">
        <f>IFERROR(VLOOKUP(A4,Games!$I$2:$I$246,1,FALSE)," ")</f>
        <v xml:space="preserve"> </v>
      </c>
    </row>
    <row r="5" spans="1:20" x14ac:dyDescent="0.25">
      <c r="A5" s="9" t="s">
        <v>56</v>
      </c>
      <c r="B5" s="3">
        <v>20</v>
      </c>
      <c r="C5" s="3">
        <v>15</v>
      </c>
      <c r="D5" s="3">
        <v>10</v>
      </c>
      <c r="E5" s="3">
        <v>9</v>
      </c>
      <c r="F5" s="3">
        <v>46</v>
      </c>
      <c r="G5" s="3">
        <v>55</v>
      </c>
      <c r="H5" s="3">
        <v>19</v>
      </c>
      <c r="I5" s="3">
        <v>0</v>
      </c>
      <c r="J5" s="3">
        <v>17</v>
      </c>
      <c r="K5" s="3">
        <v>1</v>
      </c>
      <c r="L5" s="3">
        <v>0</v>
      </c>
      <c r="M5" s="3">
        <v>69</v>
      </c>
      <c r="N5" s="10">
        <f>(VLOOKUP(A5,Games!$A$2:$D$150,3,FALSE))</f>
        <v>0</v>
      </c>
      <c r="O5" s="10">
        <f>VLOOKUP(A5,Games!$A$2:$D$150,4,FALSE)</f>
        <v>20</v>
      </c>
      <c r="P5" s="11">
        <f t="shared" si="0"/>
        <v>7.6</v>
      </c>
      <c r="Q5" s="24"/>
      <c r="R5" s="24">
        <f t="shared" si="1"/>
        <v>189</v>
      </c>
      <c r="S5" s="24">
        <f t="shared" si="2"/>
        <v>37</v>
      </c>
      <c r="T5" s="24" t="str">
        <f>IFERROR(VLOOKUP(A5,Games!$I$2:$I$246,1,FALSE)," ")</f>
        <v xml:space="preserve"> </v>
      </c>
    </row>
    <row r="6" spans="1:20" x14ac:dyDescent="0.25">
      <c r="A6" s="9" t="s">
        <v>111</v>
      </c>
      <c r="B6" s="3">
        <v>1</v>
      </c>
      <c r="C6" s="3">
        <v>0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2</v>
      </c>
      <c r="K6" s="3">
        <v>0</v>
      </c>
      <c r="L6" s="3">
        <v>0</v>
      </c>
      <c r="M6" s="3">
        <v>0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-2</v>
      </c>
      <c r="Q6" s="24"/>
      <c r="R6" s="24">
        <f t="shared" si="1"/>
        <v>2</v>
      </c>
      <c r="S6" s="24">
        <f t="shared" si="2"/>
        <v>4</v>
      </c>
      <c r="T6" s="24" t="str">
        <f>IFERROR(VLOOKUP(A6,Games!$I$2:$I$246,1,FALSE)," ")</f>
        <v xml:space="preserve"> </v>
      </c>
    </row>
    <row r="7" spans="1:20" x14ac:dyDescent="0.25">
      <c r="A7" s="9" t="s">
        <v>55</v>
      </c>
      <c r="B7" s="3">
        <v>2</v>
      </c>
      <c r="C7" s="3">
        <v>1</v>
      </c>
      <c r="D7" s="3">
        <v>1</v>
      </c>
      <c r="E7" s="3">
        <v>1</v>
      </c>
      <c r="F7" s="3">
        <v>14</v>
      </c>
      <c r="G7" s="3">
        <v>2</v>
      </c>
      <c r="H7" s="3">
        <v>0</v>
      </c>
      <c r="I7" s="3">
        <v>3</v>
      </c>
      <c r="J7" s="3">
        <v>4</v>
      </c>
      <c r="K7" s="3">
        <v>0</v>
      </c>
      <c r="L7" s="3">
        <v>0</v>
      </c>
      <c r="M7" s="3">
        <v>6</v>
      </c>
      <c r="N7" s="10">
        <f>(VLOOKUP(A7,Games!$A$2:$D$150,3,FALSE))</f>
        <v>0</v>
      </c>
      <c r="O7" s="10">
        <f>VLOOKUP(A7,Games!$A$2:$D$150,4,FALSE)</f>
        <v>2</v>
      </c>
      <c r="P7" s="11">
        <f t="shared" si="0"/>
        <v>8.5</v>
      </c>
      <c r="Q7" s="24"/>
      <c r="R7" s="24">
        <f t="shared" si="1"/>
        <v>25</v>
      </c>
      <c r="S7" s="24">
        <f t="shared" si="2"/>
        <v>8</v>
      </c>
      <c r="T7" s="24" t="str">
        <f>IFERROR(VLOOKUP(A7,Games!$I$2:$I$246,1,FALSE)," ")</f>
        <v xml:space="preserve"> </v>
      </c>
    </row>
    <row r="8" spans="1:20" x14ac:dyDescent="0.25">
      <c r="A8" s="9" t="s">
        <v>53</v>
      </c>
      <c r="B8" s="3">
        <v>20</v>
      </c>
      <c r="C8" s="3">
        <v>78</v>
      </c>
      <c r="D8" s="3">
        <v>9</v>
      </c>
      <c r="E8" s="3">
        <v>14</v>
      </c>
      <c r="F8" s="3">
        <v>162</v>
      </c>
      <c r="G8" s="3">
        <v>23</v>
      </c>
      <c r="H8" s="3">
        <v>21</v>
      </c>
      <c r="I8" s="3">
        <v>25</v>
      </c>
      <c r="J8" s="3">
        <v>17</v>
      </c>
      <c r="K8" s="3">
        <v>0</v>
      </c>
      <c r="L8" s="3">
        <v>1</v>
      </c>
      <c r="M8" s="3">
        <v>197</v>
      </c>
      <c r="N8" s="10">
        <f>(VLOOKUP(A8,Games!$A$2:$D$150,3,FALSE))</f>
        <v>0</v>
      </c>
      <c r="O8" s="10">
        <f>VLOOKUP(A8,Games!$A$2:$D$150,4,FALSE)</f>
        <v>20</v>
      </c>
      <c r="P8" s="11">
        <f t="shared" si="0"/>
        <v>19.5</v>
      </c>
      <c r="Q8" s="24"/>
      <c r="R8" s="24">
        <f t="shared" si="1"/>
        <v>428</v>
      </c>
      <c r="S8" s="24">
        <f t="shared" si="2"/>
        <v>38</v>
      </c>
      <c r="T8" s="24" t="str">
        <f>IFERROR(VLOOKUP(A8,Games!$I$2:$I$246,1,FALSE)," ")</f>
        <v xml:space="preserve"> </v>
      </c>
    </row>
    <row r="9" spans="1:20" x14ac:dyDescent="0.25">
      <c r="A9" s="9" t="s">
        <v>115</v>
      </c>
      <c r="B9" s="3">
        <v>1</v>
      </c>
      <c r="C9" s="3">
        <v>1</v>
      </c>
      <c r="D9" s="3">
        <v>0</v>
      </c>
      <c r="E9" s="3">
        <v>2</v>
      </c>
      <c r="F9" s="3">
        <v>4</v>
      </c>
      <c r="G9" s="3">
        <v>1</v>
      </c>
      <c r="H9" s="3">
        <v>0</v>
      </c>
      <c r="I9" s="3">
        <v>1</v>
      </c>
      <c r="J9" s="3">
        <v>3</v>
      </c>
      <c r="K9" s="3">
        <v>0</v>
      </c>
      <c r="L9" s="3">
        <v>0</v>
      </c>
      <c r="M9" s="3">
        <v>4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4</v>
      </c>
      <c r="Q9" s="24"/>
      <c r="R9" s="24">
        <f t="shared" si="1"/>
        <v>10</v>
      </c>
      <c r="S9" s="24">
        <f t="shared" si="2"/>
        <v>6</v>
      </c>
      <c r="T9" s="24" t="str">
        <f>IFERROR(VLOOKUP(A9,Games!$I$2:$I$246,1,FALSE)," ")</f>
        <v xml:space="preserve"> </v>
      </c>
    </row>
    <row r="10" spans="1:20" x14ac:dyDescent="0.25">
      <c r="A10" s="9" t="s">
        <v>112</v>
      </c>
      <c r="B10" s="3">
        <v>1</v>
      </c>
      <c r="C10" s="3">
        <v>0</v>
      </c>
      <c r="D10" s="3">
        <v>1</v>
      </c>
      <c r="E10" s="3">
        <v>0</v>
      </c>
      <c r="F10" s="3">
        <v>2</v>
      </c>
      <c r="G10" s="3">
        <v>1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  <c r="N10" s="10">
        <f>(VLOOKUP(A10,Games!$A$2:$D$150,3,FALSE))</f>
        <v>0</v>
      </c>
      <c r="O10" s="10">
        <f>VLOOKUP(A10,Games!$A$2:$D$150,4,FALSE)</f>
        <v>1</v>
      </c>
      <c r="P10" s="11">
        <f t="shared" si="0"/>
        <v>8</v>
      </c>
      <c r="Q10" s="24"/>
      <c r="R10" s="24">
        <f t="shared" si="1"/>
        <v>8</v>
      </c>
      <c r="S10" s="24">
        <f t="shared" si="2"/>
        <v>0</v>
      </c>
      <c r="T10" s="24" t="str">
        <f>IFERROR(VLOOKUP(A10,Games!$I$2:$I$246,1,FALSE)," ")</f>
        <v xml:space="preserve"> </v>
      </c>
    </row>
    <row r="11" spans="1:20" x14ac:dyDescent="0.25">
      <c r="A11" s="9" t="s">
        <v>60</v>
      </c>
      <c r="B11" s="3">
        <v>17</v>
      </c>
      <c r="C11" s="3">
        <v>56</v>
      </c>
      <c r="D11" s="3">
        <v>10</v>
      </c>
      <c r="E11" s="3">
        <v>8</v>
      </c>
      <c r="F11" s="3">
        <v>43</v>
      </c>
      <c r="G11" s="3">
        <v>13</v>
      </c>
      <c r="H11" s="3">
        <v>19</v>
      </c>
      <c r="I11" s="3">
        <v>1</v>
      </c>
      <c r="J11" s="3">
        <v>9</v>
      </c>
      <c r="K11" s="3">
        <v>0</v>
      </c>
      <c r="L11" s="3">
        <v>1</v>
      </c>
      <c r="M11" s="3">
        <v>150</v>
      </c>
      <c r="N11" s="10">
        <f>(VLOOKUP(A11,Games!$A$2:$D$150,3,FALSE))</f>
        <v>0</v>
      </c>
      <c r="O11" s="10">
        <f>VLOOKUP(A11,Games!$A$2:$D$150,4,FALSE)</f>
        <v>17</v>
      </c>
      <c r="P11" s="11">
        <f t="shared" ref="P11" si="3">(R11-S11)/B11</f>
        <v>12</v>
      </c>
      <c r="Q11" s="24"/>
      <c r="R11" s="24">
        <f t="shared" ref="R11" si="4">SUM(M11,I11,H11,G11,F11)</f>
        <v>226</v>
      </c>
      <c r="S11" s="24">
        <f t="shared" ref="S11" si="5">SUM((J11*2),(K11*3),(L11*4))</f>
        <v>22</v>
      </c>
      <c r="T11" s="24" t="str">
        <f>IFERROR(VLOOKUP(A11,Games!$I$2:$I$246,1,FALSE)," ")</f>
        <v xml:space="preserve"> </v>
      </c>
    </row>
    <row r="12" spans="1:20" x14ac:dyDescent="0.25">
      <c r="A12" s="9" t="s">
        <v>110</v>
      </c>
      <c r="B12" s="1">
        <v>17</v>
      </c>
      <c r="C12" s="1">
        <v>13</v>
      </c>
      <c r="D12" s="1">
        <v>9</v>
      </c>
      <c r="E12" s="1">
        <v>13</v>
      </c>
      <c r="F12" s="1">
        <v>73</v>
      </c>
      <c r="G12" s="1">
        <v>49</v>
      </c>
      <c r="H12" s="1">
        <v>20</v>
      </c>
      <c r="I12" s="1">
        <v>12</v>
      </c>
      <c r="J12" s="1">
        <v>31</v>
      </c>
      <c r="K12" s="1">
        <v>0</v>
      </c>
      <c r="L12" s="1">
        <v>2</v>
      </c>
      <c r="M12" s="1">
        <v>66</v>
      </c>
      <c r="N12" s="10">
        <f>(VLOOKUP(A12,Games!$A$2:$D$150,3,FALSE))</f>
        <v>0</v>
      </c>
      <c r="O12" s="10">
        <f>VLOOKUP(A12,Games!$A$2:$D$150,4,FALSE)</f>
        <v>17</v>
      </c>
      <c r="P12" s="11">
        <f t="shared" ref="P12:P14" si="6">(R12-S12)/B12</f>
        <v>8.8235294117647065</v>
      </c>
      <c r="Q12" s="24"/>
      <c r="R12" s="24">
        <f t="shared" ref="R12:R14" si="7">SUM(M12,I12,H12,G12,F12)</f>
        <v>220</v>
      </c>
      <c r="S12" s="24">
        <f t="shared" ref="S12:S14" si="8">SUM((J12*2),(K12*3),(L12*4))</f>
        <v>70</v>
      </c>
      <c r="T12" s="24" t="str">
        <f>IFERROR(VLOOKUP(A12,Games!$I$2:$I$246,1,FALSE)," ")</f>
        <v xml:space="preserve"> </v>
      </c>
    </row>
    <row r="13" spans="1:20" s="24" customFormat="1" x14ac:dyDescent="0.25">
      <c r="A13" s="9" t="s">
        <v>58</v>
      </c>
      <c r="B13" s="17">
        <v>1</v>
      </c>
      <c r="C13" s="17">
        <v>0</v>
      </c>
      <c r="D13" s="17">
        <v>0</v>
      </c>
      <c r="E13" s="17">
        <v>1</v>
      </c>
      <c r="F13" s="17">
        <v>1</v>
      </c>
      <c r="G13" s="17">
        <v>2</v>
      </c>
      <c r="H13" s="17">
        <v>0</v>
      </c>
      <c r="I13" s="17">
        <v>0</v>
      </c>
      <c r="J13" s="17">
        <v>2</v>
      </c>
      <c r="K13" s="17">
        <v>0</v>
      </c>
      <c r="L13" s="17">
        <v>0</v>
      </c>
      <c r="M13" s="17">
        <v>1</v>
      </c>
      <c r="N13" s="10">
        <f>(VLOOKUP(A13,Games!$A$2:$D$150,3,FALSE))</f>
        <v>0</v>
      </c>
      <c r="O13" s="10">
        <f>VLOOKUP(A13,Games!$A$2:$D$150,4,FALSE)</f>
        <v>1</v>
      </c>
      <c r="P13" s="11">
        <f t="shared" si="6"/>
        <v>0</v>
      </c>
      <c r="R13" s="24">
        <f t="shared" si="7"/>
        <v>4</v>
      </c>
      <c r="S13" s="24">
        <f t="shared" si="8"/>
        <v>4</v>
      </c>
      <c r="T13" s="24" t="str">
        <f>IFERROR(VLOOKUP(A13,Games!$I$2:$I$246,1,FALSE)," ")</f>
        <v xml:space="preserve"> </v>
      </c>
    </row>
    <row r="14" spans="1:20" s="24" customFormat="1" x14ac:dyDescent="0.25">
      <c r="A14" s="9" t="s">
        <v>59</v>
      </c>
      <c r="B14" s="17">
        <v>3</v>
      </c>
      <c r="C14" s="17">
        <v>5</v>
      </c>
      <c r="D14" s="17">
        <v>0</v>
      </c>
      <c r="E14" s="17">
        <v>0</v>
      </c>
      <c r="F14" s="17">
        <v>8</v>
      </c>
      <c r="G14" s="17">
        <v>4</v>
      </c>
      <c r="H14" s="17">
        <v>3</v>
      </c>
      <c r="I14" s="17">
        <v>0</v>
      </c>
      <c r="J14" s="17">
        <v>3</v>
      </c>
      <c r="K14" s="17">
        <v>0</v>
      </c>
      <c r="L14" s="17">
        <v>0</v>
      </c>
      <c r="M14" s="17">
        <v>10</v>
      </c>
      <c r="N14" s="10">
        <f>(VLOOKUP(A14,Games!$A$2:$D$150,3,FALSE))</f>
        <v>0</v>
      </c>
      <c r="O14" s="10">
        <f>VLOOKUP(A14,Games!$A$2:$D$150,4,FALSE)</f>
        <v>3</v>
      </c>
      <c r="P14" s="11">
        <f t="shared" si="6"/>
        <v>6.333333333333333</v>
      </c>
      <c r="R14" s="24">
        <f t="shared" si="7"/>
        <v>25</v>
      </c>
      <c r="S14" s="24">
        <f t="shared" si="8"/>
        <v>6</v>
      </c>
      <c r="T14" s="24" t="str">
        <f>IFERROR(VLOOKUP(A14,Games!$I$2:$I$246,1,FALSE)," ")</f>
        <v xml:space="preserve"> </v>
      </c>
    </row>
    <row r="15" spans="1:20" s="24" customFormat="1" x14ac:dyDescent="0.25">
      <c r="A15" s="9" t="s">
        <v>122</v>
      </c>
      <c r="B15" s="17">
        <v>2</v>
      </c>
      <c r="C15" s="17">
        <v>3</v>
      </c>
      <c r="D15" s="17">
        <v>0</v>
      </c>
      <c r="E15" s="17">
        <v>1</v>
      </c>
      <c r="F15" s="17">
        <v>8</v>
      </c>
      <c r="G15" s="17">
        <v>2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7</v>
      </c>
      <c r="N15" s="10">
        <f>(VLOOKUP(A15,Games!$A$2:$D$150,3,FALSE))</f>
        <v>0</v>
      </c>
      <c r="O15" s="10">
        <f>VLOOKUP(A15,Games!$A$2:$D$150,4,FALSE)</f>
        <v>2</v>
      </c>
      <c r="P15" s="11">
        <f t="shared" ref="P15" si="9">(R15-S15)/B15</f>
        <v>9.5</v>
      </c>
      <c r="R15" s="24">
        <f t="shared" ref="R15" si="10">SUM(M15,I15,H15,G15,F15)</f>
        <v>19</v>
      </c>
      <c r="S15" s="24">
        <f t="shared" ref="S15" si="11">SUM((J15*2),(K15*3),(L15*4))</f>
        <v>0</v>
      </c>
      <c r="T15" s="24" t="str">
        <f>IFERROR(VLOOKUP(A15,Games!$I$2:$I$246,1,FALSE)," ")</f>
        <v xml:space="preserve"> </v>
      </c>
    </row>
    <row r="16" spans="1:20" s="24" customFormat="1" x14ac:dyDescent="0.25">
      <c r="A16" s="9" t="s">
        <v>54</v>
      </c>
      <c r="B16" s="17">
        <v>15</v>
      </c>
      <c r="C16" s="17">
        <v>14</v>
      </c>
      <c r="D16" s="17">
        <v>12</v>
      </c>
      <c r="E16" s="17">
        <v>3</v>
      </c>
      <c r="F16" s="17">
        <v>35</v>
      </c>
      <c r="G16" s="17">
        <v>15</v>
      </c>
      <c r="H16" s="17">
        <v>11</v>
      </c>
      <c r="I16" s="17">
        <v>1</v>
      </c>
      <c r="J16" s="17">
        <v>27</v>
      </c>
      <c r="K16" s="17">
        <v>0</v>
      </c>
      <c r="L16" s="17">
        <v>0</v>
      </c>
      <c r="M16" s="17">
        <v>67</v>
      </c>
      <c r="N16" s="10">
        <f>(VLOOKUP(A16,Games!$A$2:$D$150,3,FALSE))</f>
        <v>0</v>
      </c>
      <c r="O16" s="10">
        <f>VLOOKUP(A16,Games!$A$2:$D$150,4,FALSE)</f>
        <v>15</v>
      </c>
      <c r="P16" s="11">
        <f t="shared" ref="P16" si="12">(R16-S16)/B16</f>
        <v>5</v>
      </c>
      <c r="R16" s="24">
        <f t="shared" ref="R16" si="13">SUM(M16,I16,H16,G16,F16)</f>
        <v>129</v>
      </c>
      <c r="S16" s="24">
        <f t="shared" ref="S16" si="14">SUM((J16*2),(K16*3),(L16*4))</f>
        <v>54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57</v>
      </c>
      <c r="B17" s="17">
        <v>3</v>
      </c>
      <c r="C17" s="17">
        <v>6</v>
      </c>
      <c r="D17" s="17">
        <v>0</v>
      </c>
      <c r="E17" s="17">
        <v>4</v>
      </c>
      <c r="F17" s="17">
        <v>14</v>
      </c>
      <c r="G17" s="17">
        <v>1</v>
      </c>
      <c r="H17" s="17">
        <v>2</v>
      </c>
      <c r="I17" s="17">
        <v>1</v>
      </c>
      <c r="J17" s="17">
        <v>4</v>
      </c>
      <c r="K17" s="17">
        <v>0</v>
      </c>
      <c r="L17" s="17">
        <v>0</v>
      </c>
      <c r="M17" s="17">
        <v>16</v>
      </c>
      <c r="N17" s="10">
        <f>(VLOOKUP(A17,Games!$A$2:$D$150,3,FALSE))</f>
        <v>0</v>
      </c>
      <c r="O17" s="10">
        <f>VLOOKUP(A17,Games!$A$2:$D$150,4,FALSE)</f>
        <v>3</v>
      </c>
      <c r="P17" s="11">
        <f t="shared" ref="P17" si="15">(R17-S17)/B17</f>
        <v>8.6666666666666661</v>
      </c>
      <c r="R17" s="24">
        <f t="shared" ref="R17" si="16">SUM(M17,I17,H17,G17,F17)</f>
        <v>34</v>
      </c>
      <c r="S17" s="24">
        <f t="shared" ref="S17" si="17">SUM((J17*2),(K17*3),(L17*4))</f>
        <v>8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362</v>
      </c>
      <c r="B18" s="17">
        <v>2</v>
      </c>
      <c r="C18" s="17">
        <v>0</v>
      </c>
      <c r="D18" s="17">
        <v>0</v>
      </c>
      <c r="E18" s="17">
        <v>1</v>
      </c>
      <c r="F18" s="17">
        <v>7</v>
      </c>
      <c r="G18" s="17">
        <v>2</v>
      </c>
      <c r="H18" s="17">
        <v>2</v>
      </c>
      <c r="I18" s="17">
        <v>0</v>
      </c>
      <c r="J18" s="17">
        <v>1</v>
      </c>
      <c r="K18" s="17">
        <v>0</v>
      </c>
      <c r="L18" s="17">
        <v>0</v>
      </c>
      <c r="M18" s="17">
        <v>1</v>
      </c>
      <c r="N18" s="10">
        <f>(VLOOKUP(A18,Games!$A$2:$D$150,3,FALSE))</f>
        <v>0</v>
      </c>
      <c r="O18" s="10">
        <f>VLOOKUP(A18,Games!$A$2:$D$150,4,FALSE)</f>
        <v>2</v>
      </c>
      <c r="P18" s="11">
        <f t="shared" ref="P18" si="18">(R18-S18)/B18</f>
        <v>5</v>
      </c>
      <c r="R18" s="24">
        <f t="shared" ref="R18" si="19">SUM(M18,I18,H18,G18,F18)</f>
        <v>12</v>
      </c>
      <c r="S18" s="24">
        <f t="shared" ref="S18" si="20">SUM((J18*2),(K18*3),(L18*4))</f>
        <v>2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365</v>
      </c>
      <c r="B19" s="17">
        <v>1</v>
      </c>
      <c r="C19" s="17">
        <v>1</v>
      </c>
      <c r="D19" s="17">
        <v>1</v>
      </c>
      <c r="E19" s="17">
        <v>0</v>
      </c>
      <c r="F19" s="17">
        <v>2</v>
      </c>
      <c r="G19" s="17">
        <v>2</v>
      </c>
      <c r="H19" s="17">
        <v>1</v>
      </c>
      <c r="I19" s="17">
        <v>0</v>
      </c>
      <c r="J19" s="17">
        <v>1</v>
      </c>
      <c r="K19" s="17">
        <v>0</v>
      </c>
      <c r="L19" s="17">
        <v>0</v>
      </c>
      <c r="M19" s="17">
        <v>5</v>
      </c>
      <c r="N19" s="10">
        <f>(VLOOKUP(A19,Games!$A$2:$D$150,3,FALSE))</f>
        <v>0</v>
      </c>
      <c r="O19" s="10">
        <f>VLOOKUP(A19,Games!$A$2:$D$150,4,FALSE)</f>
        <v>1</v>
      </c>
      <c r="P19" s="11">
        <f t="shared" ref="P19" si="21">(R19-S19)/B19</f>
        <v>8</v>
      </c>
      <c r="R19" s="24">
        <f t="shared" ref="R19" si="22">SUM(M19,I19,H19,G19,F19)</f>
        <v>10</v>
      </c>
      <c r="S19" s="24">
        <f t="shared" ref="S19" si="23">SUM((J19*2),(K19*3),(L19*4))</f>
        <v>2</v>
      </c>
      <c r="T19" s="24" t="str">
        <f>IFERROR(VLOOKUP(A19,Games!$I$2:$I$246,1,FALSE)," ")</f>
        <v xml:space="preserve"> </v>
      </c>
    </row>
    <row r="20" spans="1:20" s="24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8"/>
      <c r="O20" s="28"/>
      <c r="P20" s="31"/>
    </row>
    <row r="21" spans="1:20" x14ac:dyDescent="0.25">
      <c r="A21" s="37" t="s">
        <v>13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9"/>
    </row>
    <row r="22" spans="1:20" x14ac:dyDescent="0.25">
      <c r="A22" s="38" t="s">
        <v>51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20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</row>
    <row r="24" spans="1:20" x14ac:dyDescent="0.25">
      <c r="A24" s="2" t="str">
        <f t="shared" ref="A24:A32" si="24">IF(A3=""," ",A3)</f>
        <v>Ben Hunter</v>
      </c>
      <c r="B24" s="3"/>
      <c r="C24" s="4">
        <f t="shared" ref="C24:M24" si="25">IF(ISNUMBER($B3),C3/$B3," ")</f>
        <v>1.4615384615384615</v>
      </c>
      <c r="D24" s="4">
        <f t="shared" si="25"/>
        <v>0.23076923076923078</v>
      </c>
      <c r="E24" s="4">
        <f t="shared" si="25"/>
        <v>0.61538461538461542</v>
      </c>
      <c r="F24" s="4">
        <f t="shared" si="25"/>
        <v>5.2307692307692308</v>
      </c>
      <c r="G24" s="4">
        <f t="shared" si="25"/>
        <v>1.3846153846153846</v>
      </c>
      <c r="H24" s="4">
        <f t="shared" si="25"/>
        <v>1</v>
      </c>
      <c r="I24" s="4">
        <f t="shared" si="25"/>
        <v>0</v>
      </c>
      <c r="J24" s="4">
        <f t="shared" si="25"/>
        <v>1.2307692307692308</v>
      </c>
      <c r="K24" s="4">
        <f t="shared" si="25"/>
        <v>0</v>
      </c>
      <c r="L24" s="4">
        <f t="shared" si="25"/>
        <v>0</v>
      </c>
      <c r="M24" s="4">
        <f t="shared" si="25"/>
        <v>4.2307692307692308</v>
      </c>
    </row>
    <row r="25" spans="1:20" x14ac:dyDescent="0.25">
      <c r="A25" s="2" t="str">
        <f t="shared" si="24"/>
        <v>Ben O'Brien</v>
      </c>
      <c r="B25" s="3"/>
      <c r="C25" s="4">
        <f t="shared" ref="C25:M25" si="26">IF(ISNUMBER($B4),C4/$B4," ")</f>
        <v>2.8</v>
      </c>
      <c r="D25" s="4">
        <f t="shared" si="26"/>
        <v>0.35</v>
      </c>
      <c r="E25" s="4">
        <f t="shared" si="26"/>
        <v>0.7</v>
      </c>
      <c r="F25" s="4">
        <f t="shared" si="26"/>
        <v>8.1</v>
      </c>
      <c r="G25" s="4">
        <f t="shared" si="26"/>
        <v>1.2</v>
      </c>
      <c r="H25" s="4">
        <f t="shared" si="26"/>
        <v>2</v>
      </c>
      <c r="I25" s="4">
        <f t="shared" si="26"/>
        <v>0.6</v>
      </c>
      <c r="J25" s="4">
        <f t="shared" si="26"/>
        <v>1.65</v>
      </c>
      <c r="K25" s="4">
        <f t="shared" si="26"/>
        <v>0</v>
      </c>
      <c r="L25" s="4">
        <f t="shared" si="26"/>
        <v>0</v>
      </c>
      <c r="M25" s="4">
        <f t="shared" si="26"/>
        <v>7.35</v>
      </c>
    </row>
    <row r="26" spans="1:20" x14ac:dyDescent="0.25">
      <c r="A26" s="2" t="str">
        <f t="shared" si="24"/>
        <v>Brett Mitchell</v>
      </c>
      <c r="B26" s="3"/>
      <c r="C26" s="4">
        <f t="shared" ref="C26:M26" si="27">IF(ISNUMBER($B5),C5/$B5," ")</f>
        <v>0.75</v>
      </c>
      <c r="D26" s="4">
        <f t="shared" si="27"/>
        <v>0.5</v>
      </c>
      <c r="E26" s="4">
        <f t="shared" si="27"/>
        <v>0.45</v>
      </c>
      <c r="F26" s="4">
        <f t="shared" si="27"/>
        <v>2.2999999999999998</v>
      </c>
      <c r="G26" s="4">
        <f t="shared" si="27"/>
        <v>2.75</v>
      </c>
      <c r="H26" s="4">
        <f t="shared" si="27"/>
        <v>0.95</v>
      </c>
      <c r="I26" s="4">
        <f t="shared" si="27"/>
        <v>0</v>
      </c>
      <c r="J26" s="4">
        <f t="shared" si="27"/>
        <v>0.85</v>
      </c>
      <c r="K26" s="4">
        <f t="shared" si="27"/>
        <v>0.05</v>
      </c>
      <c r="L26" s="4">
        <f t="shared" si="27"/>
        <v>0</v>
      </c>
      <c r="M26" s="4">
        <f t="shared" si="27"/>
        <v>3.45</v>
      </c>
    </row>
    <row r="27" spans="1:20" x14ac:dyDescent="0.25">
      <c r="A27" s="2" t="str">
        <f t="shared" si="24"/>
        <v>Cameron Rees</v>
      </c>
      <c r="B27" s="3"/>
      <c r="C27" s="4">
        <f t="shared" ref="C27:M27" si="28">IF(ISNUMBER($B6),C6/$B6," ")</f>
        <v>0</v>
      </c>
      <c r="D27" s="4">
        <f t="shared" si="28"/>
        <v>0</v>
      </c>
      <c r="E27" s="4">
        <f t="shared" si="28"/>
        <v>0</v>
      </c>
      <c r="F27" s="4">
        <f t="shared" si="28"/>
        <v>1</v>
      </c>
      <c r="G27" s="4">
        <f t="shared" si="28"/>
        <v>1</v>
      </c>
      <c r="H27" s="4">
        <f t="shared" si="28"/>
        <v>0</v>
      </c>
      <c r="I27" s="4">
        <f t="shared" si="28"/>
        <v>0</v>
      </c>
      <c r="J27" s="4">
        <f t="shared" si="28"/>
        <v>2</v>
      </c>
      <c r="K27" s="4">
        <f t="shared" si="28"/>
        <v>0</v>
      </c>
      <c r="L27" s="4">
        <f t="shared" si="28"/>
        <v>0</v>
      </c>
      <c r="M27" s="4">
        <f t="shared" si="28"/>
        <v>0</v>
      </c>
    </row>
    <row r="28" spans="1:20" x14ac:dyDescent="0.25">
      <c r="A28" s="2" t="str">
        <f t="shared" si="24"/>
        <v>Chris Hall</v>
      </c>
      <c r="B28" s="3"/>
      <c r="C28" s="4">
        <f t="shared" ref="C28:M28" si="29">IF(ISNUMBER($B7),C7/$B7," ")</f>
        <v>0.5</v>
      </c>
      <c r="D28" s="4">
        <f t="shared" si="29"/>
        <v>0.5</v>
      </c>
      <c r="E28" s="4">
        <f t="shared" si="29"/>
        <v>0.5</v>
      </c>
      <c r="F28" s="4">
        <f t="shared" si="29"/>
        <v>7</v>
      </c>
      <c r="G28" s="4">
        <f t="shared" si="29"/>
        <v>1</v>
      </c>
      <c r="H28" s="4">
        <f t="shared" si="29"/>
        <v>0</v>
      </c>
      <c r="I28" s="4">
        <f t="shared" si="29"/>
        <v>1.5</v>
      </c>
      <c r="J28" s="4">
        <f t="shared" si="29"/>
        <v>2</v>
      </c>
      <c r="K28" s="4">
        <f t="shared" si="29"/>
        <v>0</v>
      </c>
      <c r="L28" s="4">
        <f t="shared" si="29"/>
        <v>0</v>
      </c>
      <c r="M28" s="4">
        <f t="shared" si="29"/>
        <v>3</v>
      </c>
    </row>
    <row r="29" spans="1:20" x14ac:dyDescent="0.25">
      <c r="A29" s="2" t="str">
        <f t="shared" si="24"/>
        <v>Cody Denham</v>
      </c>
      <c r="B29" s="3"/>
      <c r="C29" s="4">
        <f t="shared" ref="C29:M29" si="30">IF(ISNUMBER($B8),C8/$B8," ")</f>
        <v>3.9</v>
      </c>
      <c r="D29" s="4">
        <f t="shared" si="30"/>
        <v>0.45</v>
      </c>
      <c r="E29" s="4">
        <f t="shared" si="30"/>
        <v>0.7</v>
      </c>
      <c r="F29" s="4">
        <f t="shared" si="30"/>
        <v>8.1</v>
      </c>
      <c r="G29" s="4">
        <f t="shared" si="30"/>
        <v>1.1499999999999999</v>
      </c>
      <c r="H29" s="4">
        <f t="shared" si="30"/>
        <v>1.05</v>
      </c>
      <c r="I29" s="4">
        <f t="shared" si="30"/>
        <v>1.25</v>
      </c>
      <c r="J29" s="4">
        <f t="shared" si="30"/>
        <v>0.85</v>
      </c>
      <c r="K29" s="4">
        <f t="shared" si="30"/>
        <v>0</v>
      </c>
      <c r="L29" s="4">
        <f t="shared" si="30"/>
        <v>0.05</v>
      </c>
      <c r="M29" s="4">
        <f t="shared" si="30"/>
        <v>9.85</v>
      </c>
    </row>
    <row r="30" spans="1:20" x14ac:dyDescent="0.25">
      <c r="A30" s="2" t="str">
        <f t="shared" si="24"/>
        <v>Etienne Maujean</v>
      </c>
      <c r="B30" s="3"/>
      <c r="C30" s="4">
        <f t="shared" ref="C30:M30" si="31">IF(ISNUMBER($B9),C9/$B9," ")</f>
        <v>1</v>
      </c>
      <c r="D30" s="4">
        <f t="shared" si="31"/>
        <v>0</v>
      </c>
      <c r="E30" s="4">
        <f t="shared" si="31"/>
        <v>2</v>
      </c>
      <c r="F30" s="4">
        <f t="shared" si="31"/>
        <v>4</v>
      </c>
      <c r="G30" s="4">
        <f t="shared" si="31"/>
        <v>1</v>
      </c>
      <c r="H30" s="4">
        <f t="shared" si="31"/>
        <v>0</v>
      </c>
      <c r="I30" s="4">
        <f t="shared" si="31"/>
        <v>1</v>
      </c>
      <c r="J30" s="4">
        <f t="shared" si="31"/>
        <v>3</v>
      </c>
      <c r="K30" s="4">
        <f t="shared" si="31"/>
        <v>0</v>
      </c>
      <c r="L30" s="4">
        <f t="shared" si="31"/>
        <v>0</v>
      </c>
      <c r="M30" s="4">
        <f t="shared" si="31"/>
        <v>4</v>
      </c>
    </row>
    <row r="31" spans="1:20" x14ac:dyDescent="0.25">
      <c r="A31" s="2" t="str">
        <f t="shared" si="24"/>
        <v>Harrison Pike</v>
      </c>
      <c r="B31" s="3"/>
      <c r="C31" s="4">
        <f t="shared" ref="C31:M31" si="32">IF(ISNUMBER($B10),C10/$B10," ")</f>
        <v>0</v>
      </c>
      <c r="D31" s="4">
        <f t="shared" si="32"/>
        <v>1</v>
      </c>
      <c r="E31" s="4">
        <f t="shared" si="32"/>
        <v>0</v>
      </c>
      <c r="F31" s="4">
        <f t="shared" si="32"/>
        <v>2</v>
      </c>
      <c r="G31" s="4">
        <f t="shared" si="32"/>
        <v>1</v>
      </c>
      <c r="H31" s="4">
        <f t="shared" si="32"/>
        <v>2</v>
      </c>
      <c r="I31" s="4">
        <f t="shared" si="32"/>
        <v>0</v>
      </c>
      <c r="J31" s="4">
        <f t="shared" si="32"/>
        <v>0</v>
      </c>
      <c r="K31" s="4">
        <f t="shared" si="32"/>
        <v>0</v>
      </c>
      <c r="L31" s="4">
        <f t="shared" si="32"/>
        <v>0</v>
      </c>
      <c r="M31" s="4">
        <f t="shared" si="32"/>
        <v>3</v>
      </c>
    </row>
    <row r="32" spans="1:20" x14ac:dyDescent="0.25">
      <c r="A32" s="2" t="str">
        <f t="shared" si="24"/>
        <v>Jermyn Young</v>
      </c>
      <c r="B32" s="3"/>
      <c r="C32" s="4">
        <f t="shared" ref="C32:M32" si="33">IF(ISNUMBER($B11),C11/$B11," ")</f>
        <v>3.2941176470588234</v>
      </c>
      <c r="D32" s="4">
        <f t="shared" si="33"/>
        <v>0.58823529411764708</v>
      </c>
      <c r="E32" s="4">
        <f t="shared" si="33"/>
        <v>0.47058823529411764</v>
      </c>
      <c r="F32" s="4">
        <f t="shared" si="33"/>
        <v>2.5294117647058822</v>
      </c>
      <c r="G32" s="4">
        <f t="shared" si="33"/>
        <v>0.76470588235294112</v>
      </c>
      <c r="H32" s="4">
        <f t="shared" si="33"/>
        <v>1.1176470588235294</v>
      </c>
      <c r="I32" s="4">
        <f t="shared" si="33"/>
        <v>5.8823529411764705E-2</v>
      </c>
      <c r="J32" s="4">
        <f t="shared" si="33"/>
        <v>0.52941176470588236</v>
      </c>
      <c r="K32" s="4">
        <f t="shared" si="33"/>
        <v>0</v>
      </c>
      <c r="L32" s="4">
        <f t="shared" si="33"/>
        <v>5.8823529411764705E-2</v>
      </c>
      <c r="M32" s="4">
        <f t="shared" si="33"/>
        <v>8.8235294117647065</v>
      </c>
    </row>
    <row r="33" spans="1:13" x14ac:dyDescent="0.25">
      <c r="A33" s="9" t="str">
        <f t="shared" ref="A33:A40" si="34">IF(A12=""," ",A12)</f>
        <v>Luke Collins</v>
      </c>
      <c r="B33" s="10"/>
      <c r="C33" s="11">
        <f t="shared" ref="C33:M33" si="35">IF(ISNUMBER($B12),C12/$B12," ")</f>
        <v>0.76470588235294112</v>
      </c>
      <c r="D33" s="11">
        <f t="shared" si="35"/>
        <v>0.52941176470588236</v>
      </c>
      <c r="E33" s="11">
        <f t="shared" si="35"/>
        <v>0.76470588235294112</v>
      </c>
      <c r="F33" s="11">
        <f t="shared" si="35"/>
        <v>4.2941176470588234</v>
      </c>
      <c r="G33" s="11">
        <f t="shared" si="35"/>
        <v>2.8823529411764706</v>
      </c>
      <c r="H33" s="11">
        <f t="shared" si="35"/>
        <v>1.1764705882352942</v>
      </c>
      <c r="I33" s="11">
        <f t="shared" si="35"/>
        <v>0.70588235294117652</v>
      </c>
      <c r="J33" s="11">
        <f t="shared" si="35"/>
        <v>1.8235294117647058</v>
      </c>
      <c r="K33" s="11">
        <f t="shared" si="35"/>
        <v>0</v>
      </c>
      <c r="L33" s="11">
        <f t="shared" si="35"/>
        <v>0.11764705882352941</v>
      </c>
      <c r="M33" s="11">
        <f t="shared" si="35"/>
        <v>3.8823529411764706</v>
      </c>
    </row>
    <row r="34" spans="1:13" x14ac:dyDescent="0.25">
      <c r="A34" s="9" t="str">
        <f t="shared" si="34"/>
        <v>Mat Turton</v>
      </c>
      <c r="B34" s="10"/>
      <c r="C34" s="11">
        <f t="shared" ref="C34:M34" si="36">IF(ISNUMBER($B13),C13/$B13," ")</f>
        <v>0</v>
      </c>
      <c r="D34" s="11">
        <f t="shared" si="36"/>
        <v>0</v>
      </c>
      <c r="E34" s="11">
        <f t="shared" si="36"/>
        <v>1</v>
      </c>
      <c r="F34" s="11">
        <f t="shared" si="36"/>
        <v>1</v>
      </c>
      <c r="G34" s="11">
        <f t="shared" si="36"/>
        <v>2</v>
      </c>
      <c r="H34" s="11">
        <f t="shared" si="36"/>
        <v>0</v>
      </c>
      <c r="I34" s="11">
        <f t="shared" si="36"/>
        <v>0</v>
      </c>
      <c r="J34" s="11">
        <f t="shared" si="36"/>
        <v>2</v>
      </c>
      <c r="K34" s="11">
        <f t="shared" si="36"/>
        <v>0</v>
      </c>
      <c r="L34" s="11">
        <f t="shared" si="36"/>
        <v>0</v>
      </c>
      <c r="M34" s="11">
        <f t="shared" si="36"/>
        <v>1</v>
      </c>
    </row>
    <row r="35" spans="1:13" x14ac:dyDescent="0.25">
      <c r="A35" s="9" t="str">
        <f t="shared" si="34"/>
        <v>Patrick Rose</v>
      </c>
      <c r="B35" s="10"/>
      <c r="C35" s="11">
        <f t="shared" ref="C35:M35" si="37">IF(ISNUMBER($B14),C14/$B14," ")</f>
        <v>1.6666666666666667</v>
      </c>
      <c r="D35" s="11">
        <f t="shared" si="37"/>
        <v>0</v>
      </c>
      <c r="E35" s="11">
        <f t="shared" si="37"/>
        <v>0</v>
      </c>
      <c r="F35" s="11">
        <f t="shared" si="37"/>
        <v>2.6666666666666665</v>
      </c>
      <c r="G35" s="11">
        <f t="shared" si="37"/>
        <v>1.3333333333333333</v>
      </c>
      <c r="H35" s="11">
        <f t="shared" si="37"/>
        <v>1</v>
      </c>
      <c r="I35" s="11">
        <f t="shared" si="37"/>
        <v>0</v>
      </c>
      <c r="J35" s="11">
        <f t="shared" si="37"/>
        <v>1</v>
      </c>
      <c r="K35" s="11">
        <f t="shared" si="37"/>
        <v>0</v>
      </c>
      <c r="L35" s="11">
        <f t="shared" si="37"/>
        <v>0</v>
      </c>
      <c r="M35" s="11">
        <f t="shared" si="37"/>
        <v>3.3333333333333335</v>
      </c>
    </row>
    <row r="36" spans="1:13" x14ac:dyDescent="0.25">
      <c r="A36" s="9" t="str">
        <f t="shared" si="34"/>
        <v>Paul Beohm</v>
      </c>
      <c r="B36" s="10"/>
      <c r="C36" s="11">
        <f t="shared" ref="C36:M40" si="38">IF(ISNUMBER($B15),C15/$B15," ")</f>
        <v>1.5</v>
      </c>
      <c r="D36" s="11">
        <f t="shared" si="38"/>
        <v>0</v>
      </c>
      <c r="E36" s="11">
        <f t="shared" si="38"/>
        <v>0.5</v>
      </c>
      <c r="F36" s="11">
        <f t="shared" si="38"/>
        <v>4</v>
      </c>
      <c r="G36" s="11">
        <f t="shared" si="38"/>
        <v>1</v>
      </c>
      <c r="H36" s="11">
        <f t="shared" si="38"/>
        <v>1</v>
      </c>
      <c r="I36" s="11">
        <f t="shared" si="38"/>
        <v>0</v>
      </c>
      <c r="J36" s="11">
        <f t="shared" si="38"/>
        <v>0</v>
      </c>
      <c r="K36" s="11">
        <f t="shared" si="38"/>
        <v>0</v>
      </c>
      <c r="L36" s="11">
        <f t="shared" si="38"/>
        <v>0</v>
      </c>
      <c r="M36" s="11">
        <f t="shared" si="38"/>
        <v>3.5</v>
      </c>
    </row>
    <row r="37" spans="1:13" x14ac:dyDescent="0.25">
      <c r="A37" s="9" t="str">
        <f t="shared" si="34"/>
        <v>Ross Garrett</v>
      </c>
      <c r="B37" s="10"/>
      <c r="C37" s="11">
        <f t="shared" si="38"/>
        <v>0.93333333333333335</v>
      </c>
      <c r="D37" s="11">
        <f t="shared" si="38"/>
        <v>0.8</v>
      </c>
      <c r="E37" s="11">
        <f t="shared" si="38"/>
        <v>0.2</v>
      </c>
      <c r="F37" s="11">
        <f t="shared" si="38"/>
        <v>2.3333333333333335</v>
      </c>
      <c r="G37" s="11">
        <f t="shared" si="38"/>
        <v>1</v>
      </c>
      <c r="H37" s="11">
        <f t="shared" si="38"/>
        <v>0.73333333333333328</v>
      </c>
      <c r="I37" s="11">
        <f t="shared" si="38"/>
        <v>6.6666666666666666E-2</v>
      </c>
      <c r="J37" s="11">
        <f t="shared" si="38"/>
        <v>1.8</v>
      </c>
      <c r="K37" s="11">
        <f t="shared" si="38"/>
        <v>0</v>
      </c>
      <c r="L37" s="11">
        <f t="shared" si="38"/>
        <v>0</v>
      </c>
      <c r="M37" s="11">
        <f t="shared" si="38"/>
        <v>4.4666666666666668</v>
      </c>
    </row>
    <row r="38" spans="1:13" x14ac:dyDescent="0.25">
      <c r="A38" s="9" t="str">
        <f t="shared" si="34"/>
        <v>Tom Williamson</v>
      </c>
      <c r="B38" s="10"/>
      <c r="C38" s="11">
        <f t="shared" si="38"/>
        <v>2</v>
      </c>
      <c r="D38" s="11">
        <f t="shared" si="38"/>
        <v>0</v>
      </c>
      <c r="E38" s="11">
        <f t="shared" si="38"/>
        <v>1.3333333333333333</v>
      </c>
      <c r="F38" s="11">
        <f t="shared" si="38"/>
        <v>4.666666666666667</v>
      </c>
      <c r="G38" s="11">
        <f t="shared" si="38"/>
        <v>0.33333333333333331</v>
      </c>
      <c r="H38" s="11">
        <f t="shared" si="38"/>
        <v>0.66666666666666663</v>
      </c>
      <c r="I38" s="11">
        <f t="shared" si="38"/>
        <v>0.33333333333333331</v>
      </c>
      <c r="J38" s="11">
        <f t="shared" si="38"/>
        <v>1.3333333333333333</v>
      </c>
      <c r="K38" s="11">
        <f t="shared" si="38"/>
        <v>0</v>
      </c>
      <c r="L38" s="11">
        <f t="shared" si="38"/>
        <v>0</v>
      </c>
      <c r="M38" s="11">
        <f t="shared" si="38"/>
        <v>5.333333333333333</v>
      </c>
    </row>
    <row r="39" spans="1:13" x14ac:dyDescent="0.25">
      <c r="A39" s="9" t="str">
        <f t="shared" si="34"/>
        <v>Jayden Lumley</v>
      </c>
      <c r="B39" s="10"/>
      <c r="C39" s="11">
        <f t="shared" si="38"/>
        <v>0</v>
      </c>
      <c r="D39" s="11">
        <f t="shared" si="38"/>
        <v>0</v>
      </c>
      <c r="E39" s="11">
        <f t="shared" si="38"/>
        <v>0.5</v>
      </c>
      <c r="F39" s="11">
        <f t="shared" si="38"/>
        <v>3.5</v>
      </c>
      <c r="G39" s="11">
        <f t="shared" si="38"/>
        <v>1</v>
      </c>
      <c r="H39" s="11">
        <f t="shared" si="38"/>
        <v>1</v>
      </c>
      <c r="I39" s="11">
        <f t="shared" si="38"/>
        <v>0</v>
      </c>
      <c r="J39" s="11">
        <f t="shared" si="38"/>
        <v>0.5</v>
      </c>
      <c r="K39" s="11">
        <f t="shared" si="38"/>
        <v>0</v>
      </c>
      <c r="L39" s="11">
        <f t="shared" si="38"/>
        <v>0</v>
      </c>
      <c r="M39" s="11">
        <f t="shared" si="38"/>
        <v>0.5</v>
      </c>
    </row>
    <row r="40" spans="1:13" x14ac:dyDescent="0.25">
      <c r="A40" s="9" t="str">
        <f t="shared" si="34"/>
        <v>Craig Richards</v>
      </c>
      <c r="B40" s="10"/>
      <c r="C40" s="11">
        <f t="shared" si="38"/>
        <v>1</v>
      </c>
      <c r="D40" s="11">
        <f t="shared" si="38"/>
        <v>1</v>
      </c>
      <c r="E40" s="11">
        <f t="shared" si="38"/>
        <v>0</v>
      </c>
      <c r="F40" s="11">
        <f t="shared" si="38"/>
        <v>2</v>
      </c>
      <c r="G40" s="11">
        <f t="shared" si="38"/>
        <v>2</v>
      </c>
      <c r="H40" s="11">
        <f t="shared" si="38"/>
        <v>1</v>
      </c>
      <c r="I40" s="11">
        <f t="shared" si="38"/>
        <v>0</v>
      </c>
      <c r="J40" s="11">
        <f t="shared" si="38"/>
        <v>1</v>
      </c>
      <c r="K40" s="11">
        <f t="shared" si="38"/>
        <v>0</v>
      </c>
      <c r="L40" s="11">
        <f t="shared" si="38"/>
        <v>0</v>
      </c>
      <c r="M40" s="11">
        <f t="shared" si="38"/>
        <v>5</v>
      </c>
    </row>
  </sheetData>
  <mergeCells count="3">
    <mergeCell ref="A21:O21"/>
    <mergeCell ref="A22:M22"/>
    <mergeCell ref="A1:P1"/>
  </mergeCells>
  <conditionalFormatting sqref="A3:A17">
    <cfRule type="expression" dxfId="26" priority="6">
      <formula>O3&gt;12</formula>
    </cfRule>
  </conditionalFormatting>
  <conditionalFormatting sqref="A3:A17">
    <cfRule type="expression" dxfId="25" priority="5">
      <formula>EXACT(A3,T3)</formula>
    </cfRule>
  </conditionalFormatting>
  <conditionalFormatting sqref="A18 A20">
    <cfRule type="expression" dxfId="24" priority="4">
      <formula>O18&gt;12</formula>
    </cfRule>
  </conditionalFormatting>
  <conditionalFormatting sqref="A18 A20">
    <cfRule type="expression" dxfId="23" priority="3">
      <formula>EXACT(A18,T18)</formula>
    </cfRule>
  </conditionalFormatting>
  <conditionalFormatting sqref="A19">
    <cfRule type="expression" dxfId="1" priority="2">
      <formula>O19&gt;12</formula>
    </cfRule>
  </conditionalFormatting>
  <conditionalFormatting sqref="A19">
    <cfRule type="expression" dxfId="0" priority="1">
      <formula>EXACT(A19,T19)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T2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0" x14ac:dyDescent="0.25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23" t="s">
        <v>61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63</v>
      </c>
      <c r="B3" s="17">
        <v>21</v>
      </c>
      <c r="C3" s="17">
        <v>80</v>
      </c>
      <c r="D3" s="17">
        <v>18</v>
      </c>
      <c r="E3" s="17">
        <v>21</v>
      </c>
      <c r="F3" s="17">
        <v>89</v>
      </c>
      <c r="G3" s="17">
        <v>31</v>
      </c>
      <c r="H3" s="17">
        <v>42</v>
      </c>
      <c r="I3" s="17">
        <v>1</v>
      </c>
      <c r="J3" s="17">
        <v>25</v>
      </c>
      <c r="K3" s="17">
        <v>1</v>
      </c>
      <c r="L3" s="17">
        <v>0</v>
      </c>
      <c r="M3" s="17">
        <v>235</v>
      </c>
      <c r="N3" s="10">
        <f>(VLOOKUP(A3,Games!$A$2:$D$150,3,FALSE))</f>
        <v>0</v>
      </c>
      <c r="O3" s="10">
        <f>VLOOKUP(A3,Games!$A$2:$D$150,4,FALSE)</f>
        <v>21</v>
      </c>
      <c r="P3" s="11">
        <f>(R3-S3)/B3</f>
        <v>16.428571428571427</v>
      </c>
      <c r="Q3" s="24"/>
      <c r="R3" s="24">
        <f>SUM(M3,I3,H3,G3,F3)</f>
        <v>398</v>
      </c>
      <c r="S3" s="24">
        <f>SUM((J3*2),(K3*3),(L3*4))</f>
        <v>53</v>
      </c>
      <c r="T3" s="24" t="str">
        <f>IFERROR(VLOOKUP(A3,Games!$I$2:$I$246,1,FALSE)," ")</f>
        <v xml:space="preserve"> </v>
      </c>
    </row>
    <row r="4" spans="1:20" x14ac:dyDescent="0.25">
      <c r="A4" s="9" t="s">
        <v>68</v>
      </c>
      <c r="B4" s="17">
        <v>1</v>
      </c>
      <c r="C4" s="17">
        <v>1</v>
      </c>
      <c r="D4" s="17">
        <v>0</v>
      </c>
      <c r="E4" s="17">
        <v>1</v>
      </c>
      <c r="F4" s="17">
        <v>9</v>
      </c>
      <c r="G4" s="17">
        <v>0</v>
      </c>
      <c r="H4" s="17">
        <v>3</v>
      </c>
      <c r="I4" s="17">
        <v>0</v>
      </c>
      <c r="J4" s="17">
        <v>4</v>
      </c>
      <c r="K4" s="17">
        <v>0</v>
      </c>
      <c r="L4" s="17">
        <v>0</v>
      </c>
      <c r="M4" s="17">
        <v>3</v>
      </c>
      <c r="N4" s="10">
        <f>(VLOOKUP(A4,Games!$A$2:$D$150,3,FALSE))</f>
        <v>0</v>
      </c>
      <c r="O4" s="10">
        <f>VLOOKUP(A4,Games!$A$2:$D$150,4,FALSE)</f>
        <v>1</v>
      </c>
      <c r="P4" s="11">
        <f t="shared" ref="P4:P8" si="0">(R4-S4)/B4</f>
        <v>7</v>
      </c>
      <c r="Q4" s="24"/>
      <c r="R4" s="24">
        <f t="shared" ref="R4:R12" si="1">SUM(M4,I4,H4,G4,F4)</f>
        <v>15</v>
      </c>
      <c r="S4" s="24">
        <f t="shared" ref="S4:S12" si="2">SUM((J4*2),(K4*3),(L4*4))</f>
        <v>8</v>
      </c>
      <c r="T4" s="24" t="str">
        <f>IFERROR(VLOOKUP(A4,Games!$I$2:$I$246,1,FALSE)," ")</f>
        <v xml:space="preserve"> </v>
      </c>
    </row>
    <row r="5" spans="1:20" x14ac:dyDescent="0.25">
      <c r="A5" s="9" t="s">
        <v>123</v>
      </c>
      <c r="B5" s="17">
        <v>12</v>
      </c>
      <c r="C5" s="17">
        <v>20</v>
      </c>
      <c r="D5" s="17">
        <v>3</v>
      </c>
      <c r="E5" s="17">
        <v>7</v>
      </c>
      <c r="F5" s="17">
        <v>77</v>
      </c>
      <c r="G5" s="17">
        <v>37</v>
      </c>
      <c r="H5" s="17">
        <v>23</v>
      </c>
      <c r="I5" s="17">
        <v>4</v>
      </c>
      <c r="J5" s="17">
        <v>10</v>
      </c>
      <c r="K5" s="17">
        <v>0</v>
      </c>
      <c r="L5" s="17">
        <v>0</v>
      </c>
      <c r="M5" s="17">
        <v>56</v>
      </c>
      <c r="N5" s="10">
        <f>(VLOOKUP(A5,Games!$A$2:$D$150,3,FALSE))</f>
        <v>0</v>
      </c>
      <c r="O5" s="10">
        <f>VLOOKUP(A5,Games!$A$2:$D$150,4,FALSE)</f>
        <v>12</v>
      </c>
      <c r="P5" s="11">
        <f t="shared" si="0"/>
        <v>14.75</v>
      </c>
      <c r="Q5" s="24"/>
      <c r="R5" s="24">
        <f t="shared" si="1"/>
        <v>197</v>
      </c>
      <c r="S5" s="24">
        <f t="shared" si="2"/>
        <v>20</v>
      </c>
      <c r="T5" s="24" t="str">
        <f>IFERROR(VLOOKUP(A5,Games!$I$2:$I$246,1,FALSE)," ")</f>
        <v xml:space="preserve"> </v>
      </c>
    </row>
    <row r="6" spans="1:20" x14ac:dyDescent="0.25">
      <c r="A6" s="9" t="s">
        <v>64</v>
      </c>
      <c r="B6" s="17">
        <v>18</v>
      </c>
      <c r="C6" s="17">
        <v>10</v>
      </c>
      <c r="D6" s="17">
        <v>0</v>
      </c>
      <c r="E6" s="17">
        <v>0</v>
      </c>
      <c r="F6" s="17">
        <v>57</v>
      </c>
      <c r="G6" s="17">
        <v>7</v>
      </c>
      <c r="H6" s="17">
        <v>10</v>
      </c>
      <c r="I6" s="17">
        <v>0</v>
      </c>
      <c r="J6" s="17">
        <v>25</v>
      </c>
      <c r="K6" s="17">
        <v>0</v>
      </c>
      <c r="L6" s="17">
        <v>0</v>
      </c>
      <c r="M6" s="17">
        <v>20</v>
      </c>
      <c r="N6" s="10">
        <f>(VLOOKUP(A6,Games!$A$2:$D$150,3,FALSE))</f>
        <v>1</v>
      </c>
      <c r="O6" s="10">
        <f>VLOOKUP(A6,Games!$A$2:$D$150,4,FALSE)</f>
        <v>19</v>
      </c>
      <c r="P6" s="11">
        <f t="shared" si="0"/>
        <v>2.4444444444444446</v>
      </c>
      <c r="Q6" s="24"/>
      <c r="R6" s="24">
        <f t="shared" si="1"/>
        <v>94</v>
      </c>
      <c r="S6" s="24">
        <f t="shared" si="2"/>
        <v>50</v>
      </c>
      <c r="T6" s="24" t="str">
        <f>IFERROR(VLOOKUP(A6,Games!$I$2:$I$246,1,FALSE)," ")</f>
        <v xml:space="preserve"> </v>
      </c>
    </row>
    <row r="7" spans="1:20" x14ac:dyDescent="0.25">
      <c r="A7" s="9" t="s">
        <v>113</v>
      </c>
      <c r="B7" s="17">
        <v>19</v>
      </c>
      <c r="C7" s="17">
        <v>54</v>
      </c>
      <c r="D7" s="17">
        <v>10</v>
      </c>
      <c r="E7" s="17">
        <v>7</v>
      </c>
      <c r="F7" s="17">
        <v>213</v>
      </c>
      <c r="G7" s="17">
        <v>30</v>
      </c>
      <c r="H7" s="17">
        <v>21</v>
      </c>
      <c r="I7" s="17">
        <v>5</v>
      </c>
      <c r="J7" s="17">
        <v>22</v>
      </c>
      <c r="K7" s="17">
        <v>0</v>
      </c>
      <c r="L7" s="17">
        <v>0</v>
      </c>
      <c r="M7" s="17">
        <v>145</v>
      </c>
      <c r="N7" s="10">
        <f>(VLOOKUP(A7,Games!$A$2:$D$150,3,FALSE))</f>
        <v>0</v>
      </c>
      <c r="O7" s="10">
        <f>VLOOKUP(A7,Games!$A$2:$D$150,4,FALSE)</f>
        <v>19</v>
      </c>
      <c r="P7" s="11">
        <f t="shared" si="0"/>
        <v>19.473684210526315</v>
      </c>
      <c r="Q7" s="24"/>
      <c r="R7" s="24">
        <f t="shared" si="1"/>
        <v>414</v>
      </c>
      <c r="S7" s="24">
        <f t="shared" si="2"/>
        <v>44</v>
      </c>
      <c r="T7" s="24" t="str">
        <f>IFERROR(VLOOKUP(A7,Games!$I$2:$I$246,1,FALSE)," ")</f>
        <v xml:space="preserve"> </v>
      </c>
    </row>
    <row r="8" spans="1:20" x14ac:dyDescent="0.25">
      <c r="A8" s="9" t="s">
        <v>62</v>
      </c>
      <c r="B8" s="17">
        <v>19</v>
      </c>
      <c r="C8" s="17">
        <v>25</v>
      </c>
      <c r="D8" s="17">
        <v>11</v>
      </c>
      <c r="E8" s="17">
        <v>12</v>
      </c>
      <c r="F8" s="17">
        <v>72</v>
      </c>
      <c r="G8" s="17">
        <v>62</v>
      </c>
      <c r="H8" s="17">
        <v>32</v>
      </c>
      <c r="I8" s="17">
        <v>6</v>
      </c>
      <c r="J8" s="17">
        <v>44</v>
      </c>
      <c r="K8" s="17">
        <v>1</v>
      </c>
      <c r="L8" s="17">
        <v>0</v>
      </c>
      <c r="M8" s="17">
        <v>95</v>
      </c>
      <c r="N8" s="10">
        <f>(VLOOKUP(A8,Games!$A$2:$D$150,3,FALSE))</f>
        <v>1</v>
      </c>
      <c r="O8" s="10">
        <f>VLOOKUP(A8,Games!$A$2:$D$150,4,FALSE)</f>
        <v>20</v>
      </c>
      <c r="P8" s="11">
        <f t="shared" si="0"/>
        <v>9.2631578947368425</v>
      </c>
      <c r="Q8" s="24"/>
      <c r="R8" s="24">
        <f t="shared" si="1"/>
        <v>267</v>
      </c>
      <c r="S8" s="24">
        <f t="shared" si="2"/>
        <v>91</v>
      </c>
      <c r="T8" s="24" t="str">
        <f>IFERROR(VLOOKUP(A8,Games!$I$2:$I$246,1,FALSE)," ")</f>
        <v xml:space="preserve"> </v>
      </c>
    </row>
    <row r="9" spans="1:20" x14ac:dyDescent="0.25">
      <c r="A9" s="9" t="s">
        <v>67</v>
      </c>
      <c r="B9" s="17">
        <v>4</v>
      </c>
      <c r="C9" s="17">
        <v>9</v>
      </c>
      <c r="D9" s="17">
        <v>0</v>
      </c>
      <c r="E9" s="17">
        <v>0</v>
      </c>
      <c r="F9" s="17">
        <v>15</v>
      </c>
      <c r="G9" s="17">
        <v>7</v>
      </c>
      <c r="H9" s="17">
        <v>2</v>
      </c>
      <c r="I9" s="17">
        <v>0</v>
      </c>
      <c r="J9" s="17">
        <v>6</v>
      </c>
      <c r="K9" s="17">
        <v>0</v>
      </c>
      <c r="L9" s="17">
        <v>0</v>
      </c>
      <c r="M9" s="17">
        <v>18</v>
      </c>
      <c r="N9" s="10">
        <f>(VLOOKUP(A9,Games!$A$2:$D$150,3,FALSE))</f>
        <v>0</v>
      </c>
      <c r="O9" s="10">
        <f>VLOOKUP(A9,Games!$A$2:$D$150,4,FALSE)</f>
        <v>4</v>
      </c>
      <c r="P9" s="11">
        <f t="shared" ref="P9:P11" si="3">(R9-S9)/B9</f>
        <v>7.5</v>
      </c>
      <c r="Q9" s="24"/>
      <c r="R9" s="24">
        <f t="shared" ref="R9:R11" si="4">SUM(M9,I9,H9,G9,F9)</f>
        <v>42</v>
      </c>
      <c r="S9" s="24">
        <f t="shared" ref="S9:S11" si="5">SUM((J9*2),(K9*3),(L9*4))</f>
        <v>12</v>
      </c>
      <c r="T9" s="24" t="str">
        <f>IFERROR(VLOOKUP(A9,Games!$I$2:$I$246,1,FALSE)," ")</f>
        <v xml:space="preserve"> </v>
      </c>
    </row>
    <row r="10" spans="1:20" x14ac:dyDescent="0.25">
      <c r="A10" s="9" t="s">
        <v>66</v>
      </c>
      <c r="B10" s="10">
        <v>16</v>
      </c>
      <c r="C10" s="10">
        <v>15</v>
      </c>
      <c r="D10" s="10">
        <v>1</v>
      </c>
      <c r="E10" s="10">
        <v>6</v>
      </c>
      <c r="F10" s="10">
        <v>52</v>
      </c>
      <c r="G10" s="10">
        <v>27</v>
      </c>
      <c r="H10" s="10">
        <v>15</v>
      </c>
      <c r="I10" s="10">
        <v>0</v>
      </c>
      <c r="J10" s="10">
        <v>36</v>
      </c>
      <c r="K10" s="10">
        <v>0</v>
      </c>
      <c r="L10" s="10">
        <v>0</v>
      </c>
      <c r="M10" s="10">
        <v>39</v>
      </c>
      <c r="N10" s="10">
        <f>(VLOOKUP(A10,Games!$A$2:$D$150,3,FALSE))</f>
        <v>2</v>
      </c>
      <c r="O10" s="10">
        <f>VLOOKUP(A10,Games!$A$2:$D$150,4,FALSE)</f>
        <v>18</v>
      </c>
      <c r="P10" s="11">
        <f t="shared" si="3"/>
        <v>3.8125</v>
      </c>
      <c r="Q10" s="24"/>
      <c r="R10" s="24">
        <f t="shared" si="4"/>
        <v>133</v>
      </c>
      <c r="S10" s="24">
        <f t="shared" si="5"/>
        <v>72</v>
      </c>
      <c r="T10" s="24" t="str">
        <f>IFERROR(VLOOKUP(A10,Games!$I$2:$I$246,1,FALSE)," ")</f>
        <v xml:space="preserve"> </v>
      </c>
    </row>
    <row r="11" spans="1:20" x14ac:dyDescent="0.25">
      <c r="A11" s="9" t="s">
        <v>65</v>
      </c>
      <c r="B11" s="10">
        <v>21</v>
      </c>
      <c r="C11" s="10">
        <v>44</v>
      </c>
      <c r="D11" s="10">
        <v>24</v>
      </c>
      <c r="E11" s="10">
        <v>21</v>
      </c>
      <c r="F11" s="10">
        <v>94</v>
      </c>
      <c r="G11" s="10">
        <v>15</v>
      </c>
      <c r="H11" s="10">
        <v>30</v>
      </c>
      <c r="I11" s="10">
        <v>9</v>
      </c>
      <c r="J11" s="10">
        <v>51</v>
      </c>
      <c r="K11" s="10">
        <v>1</v>
      </c>
      <c r="L11" s="10">
        <v>0</v>
      </c>
      <c r="M11" s="10">
        <v>181</v>
      </c>
      <c r="N11" s="10">
        <f>(VLOOKUP(A11,Games!$A$2:$D$150,3,FALSE))</f>
        <v>0</v>
      </c>
      <c r="O11" s="10">
        <f>VLOOKUP(A11,Games!$A$2:$D$150,4,FALSE)</f>
        <v>21</v>
      </c>
      <c r="P11" s="11">
        <f t="shared" si="3"/>
        <v>10.666666666666666</v>
      </c>
      <c r="Q11" s="24"/>
      <c r="R11" s="24">
        <f t="shared" si="4"/>
        <v>329</v>
      </c>
      <c r="S11" s="24">
        <f t="shared" si="5"/>
        <v>105</v>
      </c>
      <c r="T11" s="24" t="str">
        <f>IFERROR(VLOOKUP(A11,Games!$I$2:$I$246,1,FALSE)," ")</f>
        <v xml:space="preserve"> </v>
      </c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s="24" customForma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8"/>
      <c r="O13" s="28"/>
      <c r="P13" s="28"/>
    </row>
    <row r="14" spans="1:20" x14ac:dyDescent="0.25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9"/>
    </row>
    <row r="15" spans="1:20" x14ac:dyDescent="0.25">
      <c r="A15" s="41" t="s">
        <v>61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20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</row>
    <row r="17" spans="1:13" x14ac:dyDescent="0.25">
      <c r="A17" s="9" t="str">
        <f t="shared" ref="A17:A26" si="6">IF(A3=""," ",A3)</f>
        <v>Josh Hobbs</v>
      </c>
      <c r="B17" s="10"/>
      <c r="C17" s="11">
        <f t="shared" ref="C17:M17" si="7">IF(ISNUMBER($B3),C3/$B3," ")</f>
        <v>3.8095238095238093</v>
      </c>
      <c r="D17" s="11">
        <f t="shared" si="7"/>
        <v>0.8571428571428571</v>
      </c>
      <c r="E17" s="11">
        <f t="shared" si="7"/>
        <v>1</v>
      </c>
      <c r="F17" s="11">
        <f t="shared" si="7"/>
        <v>4.2380952380952381</v>
      </c>
      <c r="G17" s="11">
        <f t="shared" si="7"/>
        <v>1.4761904761904763</v>
      </c>
      <c r="H17" s="11">
        <f t="shared" si="7"/>
        <v>2</v>
      </c>
      <c r="I17" s="11">
        <f t="shared" si="7"/>
        <v>4.7619047619047616E-2</v>
      </c>
      <c r="J17" s="11">
        <f t="shared" si="7"/>
        <v>1.1904761904761905</v>
      </c>
      <c r="K17" s="11">
        <f t="shared" si="7"/>
        <v>4.7619047619047616E-2</v>
      </c>
      <c r="L17" s="11">
        <f t="shared" si="7"/>
        <v>0</v>
      </c>
      <c r="M17" s="11">
        <f t="shared" si="7"/>
        <v>11.19047619047619</v>
      </c>
    </row>
    <row r="18" spans="1:13" x14ac:dyDescent="0.25">
      <c r="A18" s="9" t="str">
        <f t="shared" si="6"/>
        <v>Justin Thomas</v>
      </c>
      <c r="B18" s="10"/>
      <c r="C18" s="11">
        <f t="shared" ref="C18:M18" si="8">IF(ISNUMBER($B4),C4/$B4," ")</f>
        <v>1</v>
      </c>
      <c r="D18" s="11">
        <f t="shared" si="8"/>
        <v>0</v>
      </c>
      <c r="E18" s="11">
        <f t="shared" si="8"/>
        <v>1</v>
      </c>
      <c r="F18" s="11">
        <f t="shared" si="8"/>
        <v>9</v>
      </c>
      <c r="G18" s="11">
        <f t="shared" si="8"/>
        <v>0</v>
      </c>
      <c r="H18" s="11">
        <f t="shared" si="8"/>
        <v>3</v>
      </c>
      <c r="I18" s="11">
        <f t="shared" si="8"/>
        <v>0</v>
      </c>
      <c r="J18" s="11">
        <f t="shared" si="8"/>
        <v>4</v>
      </c>
      <c r="K18" s="11">
        <f t="shared" si="8"/>
        <v>0</v>
      </c>
      <c r="L18" s="11">
        <f t="shared" si="8"/>
        <v>0</v>
      </c>
      <c r="M18" s="11">
        <f t="shared" si="8"/>
        <v>3</v>
      </c>
    </row>
    <row r="19" spans="1:13" x14ac:dyDescent="0.25">
      <c r="A19" s="9" t="str">
        <f t="shared" si="6"/>
        <v>Lachlan Lotui</v>
      </c>
      <c r="B19" s="10"/>
      <c r="C19" s="11">
        <f t="shared" ref="C19:M19" si="9">IF(ISNUMBER($B5),C5/$B5," ")</f>
        <v>1.6666666666666667</v>
      </c>
      <c r="D19" s="11">
        <f t="shared" si="9"/>
        <v>0.25</v>
      </c>
      <c r="E19" s="11">
        <f t="shared" si="9"/>
        <v>0.58333333333333337</v>
      </c>
      <c r="F19" s="11">
        <f t="shared" si="9"/>
        <v>6.416666666666667</v>
      </c>
      <c r="G19" s="11">
        <f t="shared" si="9"/>
        <v>3.0833333333333335</v>
      </c>
      <c r="H19" s="11">
        <f t="shared" si="9"/>
        <v>1.9166666666666667</v>
      </c>
      <c r="I19" s="11">
        <f t="shared" si="9"/>
        <v>0.33333333333333331</v>
      </c>
      <c r="J19" s="11">
        <f t="shared" si="9"/>
        <v>0.83333333333333337</v>
      </c>
      <c r="K19" s="11">
        <f t="shared" si="9"/>
        <v>0</v>
      </c>
      <c r="L19" s="11">
        <f t="shared" si="9"/>
        <v>0</v>
      </c>
      <c r="M19" s="11">
        <f t="shared" si="9"/>
        <v>4.666666666666667</v>
      </c>
    </row>
    <row r="20" spans="1:13" x14ac:dyDescent="0.25">
      <c r="A20" s="9" t="str">
        <f t="shared" si="6"/>
        <v>Malcolm Hobbs</v>
      </c>
      <c r="B20" s="10"/>
      <c r="C20" s="11">
        <f t="shared" ref="C20:M20" si="10">IF(ISNUMBER($B6),C6/$B6," ")</f>
        <v>0.55555555555555558</v>
      </c>
      <c r="D20" s="11">
        <f t="shared" si="10"/>
        <v>0</v>
      </c>
      <c r="E20" s="11">
        <f t="shared" si="10"/>
        <v>0</v>
      </c>
      <c r="F20" s="11">
        <f t="shared" si="10"/>
        <v>3.1666666666666665</v>
      </c>
      <c r="G20" s="11">
        <f t="shared" si="10"/>
        <v>0.3888888888888889</v>
      </c>
      <c r="H20" s="11">
        <f t="shared" si="10"/>
        <v>0.55555555555555558</v>
      </c>
      <c r="I20" s="11">
        <f t="shared" si="10"/>
        <v>0</v>
      </c>
      <c r="J20" s="11">
        <f t="shared" si="10"/>
        <v>1.3888888888888888</v>
      </c>
      <c r="K20" s="11">
        <f t="shared" si="10"/>
        <v>0</v>
      </c>
      <c r="L20" s="11">
        <f t="shared" si="10"/>
        <v>0</v>
      </c>
      <c r="M20" s="11">
        <f t="shared" si="10"/>
        <v>1.1111111111111112</v>
      </c>
    </row>
    <row r="21" spans="1:13" x14ac:dyDescent="0.25">
      <c r="A21" s="9" t="str">
        <f t="shared" si="6"/>
        <v>Matt Percy</v>
      </c>
      <c r="B21" s="10"/>
      <c r="C21" s="11">
        <f t="shared" ref="C21:M21" si="11">IF(ISNUMBER($B7),C7/$B7," ")</f>
        <v>2.8421052631578947</v>
      </c>
      <c r="D21" s="11">
        <f t="shared" si="11"/>
        <v>0.52631578947368418</v>
      </c>
      <c r="E21" s="11">
        <f t="shared" si="11"/>
        <v>0.36842105263157893</v>
      </c>
      <c r="F21" s="11">
        <f t="shared" si="11"/>
        <v>11.210526315789474</v>
      </c>
      <c r="G21" s="11">
        <f t="shared" si="11"/>
        <v>1.5789473684210527</v>
      </c>
      <c r="H21" s="11">
        <f t="shared" si="11"/>
        <v>1.1052631578947369</v>
      </c>
      <c r="I21" s="11">
        <f t="shared" si="11"/>
        <v>0.26315789473684209</v>
      </c>
      <c r="J21" s="11">
        <f t="shared" si="11"/>
        <v>1.1578947368421053</v>
      </c>
      <c r="K21" s="11">
        <f t="shared" si="11"/>
        <v>0</v>
      </c>
      <c r="L21" s="11">
        <f t="shared" si="11"/>
        <v>0</v>
      </c>
      <c r="M21" s="11">
        <f t="shared" si="11"/>
        <v>7.6315789473684212</v>
      </c>
    </row>
    <row r="22" spans="1:13" x14ac:dyDescent="0.25">
      <c r="A22" s="9" t="str">
        <f t="shared" si="6"/>
        <v>Matthew McGrath</v>
      </c>
      <c r="B22" s="10"/>
      <c r="C22" s="11">
        <f t="shared" ref="C22:M22" si="12">IF(ISNUMBER($B8),C8/$B8," ")</f>
        <v>1.3157894736842106</v>
      </c>
      <c r="D22" s="11">
        <f t="shared" si="12"/>
        <v>0.57894736842105265</v>
      </c>
      <c r="E22" s="11">
        <f t="shared" si="12"/>
        <v>0.63157894736842102</v>
      </c>
      <c r="F22" s="11">
        <f t="shared" si="12"/>
        <v>3.7894736842105261</v>
      </c>
      <c r="G22" s="11">
        <f t="shared" si="12"/>
        <v>3.263157894736842</v>
      </c>
      <c r="H22" s="11">
        <f t="shared" si="12"/>
        <v>1.6842105263157894</v>
      </c>
      <c r="I22" s="11">
        <f t="shared" si="12"/>
        <v>0.31578947368421051</v>
      </c>
      <c r="J22" s="11">
        <f t="shared" si="12"/>
        <v>2.3157894736842106</v>
      </c>
      <c r="K22" s="11">
        <f t="shared" si="12"/>
        <v>5.2631578947368418E-2</v>
      </c>
      <c r="L22" s="11">
        <f t="shared" si="12"/>
        <v>0</v>
      </c>
      <c r="M22" s="11">
        <f t="shared" si="12"/>
        <v>5</v>
      </c>
    </row>
    <row r="23" spans="1:13" x14ac:dyDescent="0.25">
      <c r="A23" s="9" t="str">
        <f t="shared" si="6"/>
        <v>Matthew Munro</v>
      </c>
      <c r="B23" s="10"/>
      <c r="C23" s="11">
        <f t="shared" ref="C23:M23" si="13">IF(ISNUMBER($B9),C9/$B9," ")</f>
        <v>2.25</v>
      </c>
      <c r="D23" s="11">
        <f t="shared" si="13"/>
        <v>0</v>
      </c>
      <c r="E23" s="11">
        <f t="shared" si="13"/>
        <v>0</v>
      </c>
      <c r="F23" s="11">
        <f t="shared" si="13"/>
        <v>3.75</v>
      </c>
      <c r="G23" s="11">
        <f t="shared" si="13"/>
        <v>1.75</v>
      </c>
      <c r="H23" s="11">
        <f t="shared" si="13"/>
        <v>0.5</v>
      </c>
      <c r="I23" s="11">
        <f t="shared" si="13"/>
        <v>0</v>
      </c>
      <c r="J23" s="11">
        <f t="shared" si="13"/>
        <v>1.5</v>
      </c>
      <c r="K23" s="11">
        <f t="shared" si="13"/>
        <v>0</v>
      </c>
      <c r="L23" s="11">
        <f t="shared" si="13"/>
        <v>0</v>
      </c>
      <c r="M23" s="11">
        <f t="shared" si="13"/>
        <v>4.5</v>
      </c>
    </row>
    <row r="24" spans="1:13" x14ac:dyDescent="0.25">
      <c r="A24" s="9" t="str">
        <f t="shared" si="6"/>
        <v>Sam Young</v>
      </c>
      <c r="B24" s="10"/>
      <c r="C24" s="11">
        <f t="shared" ref="C24:M24" si="14">IF(ISNUMBER($B10),C10/$B10," ")</f>
        <v>0.9375</v>
      </c>
      <c r="D24" s="11">
        <f t="shared" si="14"/>
        <v>6.25E-2</v>
      </c>
      <c r="E24" s="11">
        <f t="shared" si="14"/>
        <v>0.375</v>
      </c>
      <c r="F24" s="11">
        <f t="shared" si="14"/>
        <v>3.25</v>
      </c>
      <c r="G24" s="11">
        <f t="shared" si="14"/>
        <v>1.6875</v>
      </c>
      <c r="H24" s="11">
        <f t="shared" si="14"/>
        <v>0.9375</v>
      </c>
      <c r="I24" s="11">
        <f t="shared" si="14"/>
        <v>0</v>
      </c>
      <c r="J24" s="11">
        <f t="shared" si="14"/>
        <v>2.25</v>
      </c>
      <c r="K24" s="11">
        <f t="shared" si="14"/>
        <v>0</v>
      </c>
      <c r="L24" s="11">
        <f t="shared" si="14"/>
        <v>0</v>
      </c>
      <c r="M24" s="11">
        <f t="shared" si="14"/>
        <v>2.4375</v>
      </c>
    </row>
    <row r="25" spans="1:13" x14ac:dyDescent="0.25">
      <c r="A25" s="9" t="str">
        <f t="shared" si="6"/>
        <v>Tom Percy</v>
      </c>
      <c r="B25" s="10"/>
      <c r="C25" s="11">
        <f t="shared" ref="C25:M25" si="15">IF(ISNUMBER($B11),C11/$B11," ")</f>
        <v>2.0952380952380953</v>
      </c>
      <c r="D25" s="11">
        <f t="shared" si="15"/>
        <v>1.1428571428571428</v>
      </c>
      <c r="E25" s="11">
        <f t="shared" si="15"/>
        <v>1</v>
      </c>
      <c r="F25" s="11">
        <f t="shared" si="15"/>
        <v>4.4761904761904763</v>
      </c>
      <c r="G25" s="11">
        <f t="shared" si="15"/>
        <v>0.7142857142857143</v>
      </c>
      <c r="H25" s="11">
        <f t="shared" si="15"/>
        <v>1.4285714285714286</v>
      </c>
      <c r="I25" s="11">
        <f t="shared" si="15"/>
        <v>0.42857142857142855</v>
      </c>
      <c r="J25" s="11">
        <f t="shared" si="15"/>
        <v>2.4285714285714284</v>
      </c>
      <c r="K25" s="11">
        <f t="shared" si="15"/>
        <v>4.7619047619047616E-2</v>
      </c>
      <c r="L25" s="11">
        <f t="shared" si="15"/>
        <v>0</v>
      </c>
      <c r="M25" s="11">
        <f t="shared" si="15"/>
        <v>8.6190476190476186</v>
      </c>
    </row>
    <row r="26" spans="1:13" x14ac:dyDescent="0.25">
      <c r="A26" s="9" t="str">
        <f t="shared" si="6"/>
        <v xml:space="preserve"> </v>
      </c>
      <c r="B26" s="8"/>
      <c r="C26" s="11" t="str">
        <f t="shared" ref="C26:M26" si="16">IF(ISNUMBER($B12),C12/$B12," ")</f>
        <v xml:space="preserve"> </v>
      </c>
      <c r="D26" s="11" t="str">
        <f t="shared" si="16"/>
        <v xml:space="preserve"> </v>
      </c>
      <c r="E26" s="11" t="str">
        <f t="shared" si="16"/>
        <v xml:space="preserve"> </v>
      </c>
      <c r="F26" s="11" t="str">
        <f t="shared" si="16"/>
        <v xml:space="preserve"> </v>
      </c>
      <c r="G26" s="11" t="str">
        <f t="shared" si="16"/>
        <v xml:space="preserve"> </v>
      </c>
      <c r="H26" s="11" t="str">
        <f t="shared" si="16"/>
        <v xml:space="preserve"> </v>
      </c>
      <c r="I26" s="11" t="str">
        <f t="shared" si="16"/>
        <v xml:space="preserve"> </v>
      </c>
      <c r="J26" s="11" t="str">
        <f t="shared" si="16"/>
        <v xml:space="preserve"> </v>
      </c>
      <c r="K26" s="11" t="str">
        <f t="shared" si="16"/>
        <v xml:space="preserve"> </v>
      </c>
      <c r="L26" s="11" t="str">
        <f t="shared" si="16"/>
        <v xml:space="preserve"> </v>
      </c>
      <c r="M26" s="11" t="str">
        <f t="shared" si="16"/>
        <v xml:space="preserve"> </v>
      </c>
    </row>
  </sheetData>
  <mergeCells count="3">
    <mergeCell ref="A14:O14"/>
    <mergeCell ref="A15:M15"/>
    <mergeCell ref="A1:P1"/>
  </mergeCells>
  <conditionalFormatting sqref="A13">
    <cfRule type="expression" dxfId="22" priority="5">
      <formula>O13&gt;11</formula>
    </cfRule>
  </conditionalFormatting>
  <conditionalFormatting sqref="A12">
    <cfRule type="expression" dxfId="21" priority="3">
      <formula>O12&gt;11</formula>
    </cfRule>
  </conditionalFormatting>
  <conditionalFormatting sqref="A3:A11">
    <cfRule type="expression" dxfId="20" priority="2">
      <formula>O3&gt;11</formula>
    </cfRule>
  </conditionalFormatting>
  <conditionalFormatting sqref="A3:A11">
    <cfRule type="expression" dxfId="19" priority="1">
      <formula>EXACT(A3,T3)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36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3" t="s">
        <v>69</v>
      </c>
    </row>
    <row r="2" spans="1:2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37</v>
      </c>
      <c r="O2" s="17" t="s">
        <v>38</v>
      </c>
      <c r="P2" s="17" t="s">
        <v>45</v>
      </c>
      <c r="R2" s="24" t="s">
        <v>46</v>
      </c>
      <c r="S2" s="24" t="s">
        <v>47</v>
      </c>
    </row>
    <row r="3" spans="1:20" x14ac:dyDescent="0.25">
      <c r="A3" s="9" t="s">
        <v>70</v>
      </c>
      <c r="B3" s="10">
        <v>17</v>
      </c>
      <c r="C3" s="10">
        <v>15</v>
      </c>
      <c r="D3" s="10">
        <v>3</v>
      </c>
      <c r="E3" s="10">
        <v>4</v>
      </c>
      <c r="F3" s="10">
        <v>67</v>
      </c>
      <c r="G3" s="10">
        <v>19</v>
      </c>
      <c r="H3" s="10">
        <v>8</v>
      </c>
      <c r="I3" s="10">
        <v>6</v>
      </c>
      <c r="J3" s="10">
        <v>18</v>
      </c>
      <c r="K3" s="10">
        <v>0</v>
      </c>
      <c r="L3" s="10">
        <v>0</v>
      </c>
      <c r="M3" s="10">
        <v>43</v>
      </c>
      <c r="N3" s="10">
        <f>(VLOOKUP(A3,Games!$A$2:$D$150,3,FALSE))</f>
        <v>0</v>
      </c>
      <c r="O3" s="10">
        <f>VLOOKUP(A3,Games!$A$2:$D$150,4,FALSE)</f>
        <v>17</v>
      </c>
      <c r="P3" s="11">
        <f>(R3-S3)/B3</f>
        <v>6.2941176470588234</v>
      </c>
      <c r="R3" s="24">
        <f>SUM(M3,I3,H3,G3,F3)</f>
        <v>143</v>
      </c>
      <c r="S3" s="24">
        <f>SUM((J3*2),(K3*3),(L3*4))</f>
        <v>36</v>
      </c>
      <c r="T3" s="24" t="str">
        <f>IFERROR(VLOOKUP(A3,Games!$I$2:$I$246,1,FALSE)," ")</f>
        <v xml:space="preserve"> </v>
      </c>
    </row>
    <row r="4" spans="1:20" x14ac:dyDescent="0.25">
      <c r="A4" s="9" t="s">
        <v>79</v>
      </c>
      <c r="B4" s="10">
        <v>19</v>
      </c>
      <c r="C4" s="10">
        <v>86</v>
      </c>
      <c r="D4" s="10">
        <v>21</v>
      </c>
      <c r="E4" s="10">
        <v>74</v>
      </c>
      <c r="F4" s="10">
        <v>83</v>
      </c>
      <c r="G4" s="10">
        <v>30</v>
      </c>
      <c r="H4" s="10">
        <v>44</v>
      </c>
      <c r="I4" s="10">
        <v>10</v>
      </c>
      <c r="J4" s="10">
        <v>35</v>
      </c>
      <c r="K4" s="10">
        <v>0</v>
      </c>
      <c r="L4" s="10">
        <v>0</v>
      </c>
      <c r="M4" s="10">
        <v>309</v>
      </c>
      <c r="N4" s="10">
        <f>(VLOOKUP(A4,Games!$A$2:$D$150,3,FALSE))</f>
        <v>0</v>
      </c>
      <c r="O4" s="10">
        <f>VLOOKUP(A4,Games!$A$2:$D$150,4,FALSE)</f>
        <v>19</v>
      </c>
      <c r="P4" s="11">
        <f t="shared" ref="P4:P11" si="0">(R4-S4)/B4</f>
        <v>21.368421052631579</v>
      </c>
      <c r="R4" s="24">
        <f t="shared" ref="R4:R12" si="1">SUM(M4,I4,H4,G4,F4)</f>
        <v>476</v>
      </c>
      <c r="S4" s="24">
        <f t="shared" ref="S4:S12" si="2">SUM((J4*2),(K4*3),(L4*4))</f>
        <v>70</v>
      </c>
      <c r="T4" s="24" t="str">
        <f>IFERROR(VLOOKUP(A4,Games!$I$2:$I$246,1,FALSE)," ")</f>
        <v xml:space="preserve"> </v>
      </c>
    </row>
    <row r="5" spans="1:20" x14ac:dyDescent="0.25">
      <c r="A5" s="9" t="s">
        <v>76</v>
      </c>
      <c r="B5" s="10">
        <v>21</v>
      </c>
      <c r="C5" s="10">
        <v>27</v>
      </c>
      <c r="D5" s="10">
        <v>5</v>
      </c>
      <c r="E5" s="10">
        <v>2</v>
      </c>
      <c r="F5" s="10">
        <v>52</v>
      </c>
      <c r="G5" s="10">
        <v>20</v>
      </c>
      <c r="H5" s="10">
        <v>46</v>
      </c>
      <c r="I5" s="10">
        <v>0</v>
      </c>
      <c r="J5" s="10">
        <v>40</v>
      </c>
      <c r="K5" s="10">
        <v>0</v>
      </c>
      <c r="L5" s="10">
        <v>0</v>
      </c>
      <c r="M5" s="10">
        <v>71</v>
      </c>
      <c r="N5" s="10">
        <f>(VLOOKUP(A5,Games!$A$2:$D$150,3,FALSE))</f>
        <v>0</v>
      </c>
      <c r="O5" s="10">
        <f>VLOOKUP(A5,Games!$A$2:$D$150,4,FALSE)</f>
        <v>21</v>
      </c>
      <c r="P5" s="11">
        <f t="shared" si="0"/>
        <v>5.1904761904761907</v>
      </c>
      <c r="R5" s="24">
        <f t="shared" si="1"/>
        <v>189</v>
      </c>
      <c r="S5" s="24">
        <f t="shared" si="2"/>
        <v>80</v>
      </c>
      <c r="T5" s="24" t="str">
        <f>IFERROR(VLOOKUP(A5,Games!$I$2:$I$246,1,FALSE)," ")</f>
        <v xml:space="preserve"> </v>
      </c>
    </row>
    <row r="6" spans="1:20" x14ac:dyDescent="0.25">
      <c r="A6" s="9" t="s">
        <v>71</v>
      </c>
      <c r="B6" s="10">
        <v>15</v>
      </c>
      <c r="C6" s="10">
        <v>45</v>
      </c>
      <c r="D6" s="10">
        <v>16</v>
      </c>
      <c r="E6" s="10">
        <v>33</v>
      </c>
      <c r="F6" s="10">
        <v>117</v>
      </c>
      <c r="G6" s="10">
        <v>29</v>
      </c>
      <c r="H6" s="10">
        <v>19</v>
      </c>
      <c r="I6" s="10">
        <v>8</v>
      </c>
      <c r="J6" s="10">
        <v>31</v>
      </c>
      <c r="K6" s="10">
        <v>0</v>
      </c>
      <c r="L6" s="10">
        <v>0</v>
      </c>
      <c r="M6" s="10">
        <v>171</v>
      </c>
      <c r="N6" s="10">
        <f>(VLOOKUP(A6,Games!$A$2:$D$150,3,FALSE))</f>
        <v>0</v>
      </c>
      <c r="O6" s="10">
        <f>VLOOKUP(A6,Games!$A$2:$D$150,4,FALSE)</f>
        <v>15</v>
      </c>
      <c r="P6" s="11">
        <f t="shared" si="0"/>
        <v>18.8</v>
      </c>
      <c r="R6" s="24">
        <f t="shared" si="1"/>
        <v>344</v>
      </c>
      <c r="S6" s="24">
        <f t="shared" si="2"/>
        <v>62</v>
      </c>
      <c r="T6" s="24" t="str">
        <f>IFERROR(VLOOKUP(A6,Games!$I$2:$I$246,1,FALSE)," ")</f>
        <v xml:space="preserve"> </v>
      </c>
    </row>
    <row r="7" spans="1:20" x14ac:dyDescent="0.25">
      <c r="A7" s="9" t="s">
        <v>77</v>
      </c>
      <c r="B7" s="10">
        <v>12</v>
      </c>
      <c r="C7" s="10">
        <v>13</v>
      </c>
      <c r="D7" s="10">
        <v>0</v>
      </c>
      <c r="E7" s="10">
        <v>2</v>
      </c>
      <c r="F7" s="10">
        <v>46</v>
      </c>
      <c r="G7" s="10">
        <v>1</v>
      </c>
      <c r="H7" s="10">
        <v>3</v>
      </c>
      <c r="I7" s="10">
        <v>2</v>
      </c>
      <c r="J7" s="10">
        <v>21</v>
      </c>
      <c r="K7" s="10">
        <v>0</v>
      </c>
      <c r="L7" s="10">
        <v>0</v>
      </c>
      <c r="M7" s="10">
        <v>28</v>
      </c>
      <c r="N7" s="10">
        <f>(VLOOKUP(A7,Games!$A$2:$D$150,3,FALSE))</f>
        <v>0</v>
      </c>
      <c r="O7" s="10">
        <f>VLOOKUP(A7,Games!$A$2:$D$150,4,FALSE)</f>
        <v>12</v>
      </c>
      <c r="P7" s="11">
        <f t="shared" si="0"/>
        <v>3.1666666666666665</v>
      </c>
      <c r="R7" s="24">
        <f t="shared" si="1"/>
        <v>80</v>
      </c>
      <c r="S7" s="24">
        <f t="shared" si="2"/>
        <v>42</v>
      </c>
      <c r="T7" s="24" t="str">
        <f>IFERROR(VLOOKUP(A7,Games!$I$2:$I$246,1,FALSE)," ")</f>
        <v xml:space="preserve"> </v>
      </c>
    </row>
    <row r="8" spans="1:20" x14ac:dyDescent="0.25">
      <c r="A8" s="9" t="s">
        <v>73</v>
      </c>
      <c r="B8" s="10">
        <v>21</v>
      </c>
      <c r="C8" s="10">
        <v>29</v>
      </c>
      <c r="D8" s="10">
        <v>12</v>
      </c>
      <c r="E8" s="10">
        <v>11</v>
      </c>
      <c r="F8" s="10">
        <v>56</v>
      </c>
      <c r="G8" s="10">
        <v>44</v>
      </c>
      <c r="H8" s="10">
        <v>14</v>
      </c>
      <c r="I8" s="10">
        <v>7</v>
      </c>
      <c r="J8" s="10">
        <v>17</v>
      </c>
      <c r="K8" s="10">
        <v>0</v>
      </c>
      <c r="L8" s="10">
        <v>0</v>
      </c>
      <c r="M8" s="10">
        <v>105</v>
      </c>
      <c r="N8" s="10">
        <f>(VLOOKUP(A8,Games!$A$2:$D$150,3,FALSE))</f>
        <v>0</v>
      </c>
      <c r="O8" s="10">
        <f>VLOOKUP(A8,Games!$A$2:$D$150,4,FALSE)</f>
        <v>21</v>
      </c>
      <c r="P8" s="11">
        <f t="shared" si="0"/>
        <v>9.1428571428571423</v>
      </c>
      <c r="R8" s="24">
        <f t="shared" si="1"/>
        <v>226</v>
      </c>
      <c r="S8" s="24">
        <f t="shared" si="2"/>
        <v>34</v>
      </c>
      <c r="T8" s="24" t="str">
        <f>IFERROR(VLOOKUP(A8,Games!$I$2:$I$246,1,FALSE)," ")</f>
        <v xml:space="preserve"> </v>
      </c>
    </row>
    <row r="9" spans="1:20" x14ac:dyDescent="0.25">
      <c r="A9" s="9" t="s">
        <v>116</v>
      </c>
      <c r="B9" s="10">
        <v>3</v>
      </c>
      <c r="C9" s="10">
        <v>0</v>
      </c>
      <c r="D9" s="10">
        <v>0</v>
      </c>
      <c r="E9" s="10">
        <v>0</v>
      </c>
      <c r="F9" s="10">
        <v>10</v>
      </c>
      <c r="G9" s="10">
        <v>2</v>
      </c>
      <c r="H9" s="10">
        <v>3</v>
      </c>
      <c r="I9" s="10">
        <v>0</v>
      </c>
      <c r="J9" s="10">
        <v>4</v>
      </c>
      <c r="K9" s="10">
        <v>0</v>
      </c>
      <c r="L9" s="10">
        <v>0</v>
      </c>
      <c r="M9" s="10">
        <v>0</v>
      </c>
      <c r="N9" s="10">
        <f>(VLOOKUP(A9,Games!$A$2:$D$150,3,FALSE))</f>
        <v>0</v>
      </c>
      <c r="O9" s="10">
        <f>VLOOKUP(A9,Games!$A$2:$D$150,4,FALSE)</f>
        <v>3</v>
      </c>
      <c r="P9" s="11">
        <f t="shared" si="0"/>
        <v>2.3333333333333335</v>
      </c>
      <c r="R9" s="24">
        <f t="shared" si="1"/>
        <v>15</v>
      </c>
      <c r="S9" s="24">
        <f t="shared" si="2"/>
        <v>8</v>
      </c>
      <c r="T9" s="24" t="str">
        <f>IFERROR(VLOOKUP(A9,Games!$I$2:$I$246,1,FALSE)," ")</f>
        <v xml:space="preserve"> </v>
      </c>
    </row>
    <row r="10" spans="1:20" x14ac:dyDescent="0.25">
      <c r="A10" s="9" t="s">
        <v>121</v>
      </c>
      <c r="B10" s="10">
        <v>2</v>
      </c>
      <c r="C10" s="10">
        <v>3</v>
      </c>
      <c r="D10" s="10">
        <v>0</v>
      </c>
      <c r="E10" s="10">
        <v>0</v>
      </c>
      <c r="F10" s="10">
        <v>6</v>
      </c>
      <c r="G10" s="10">
        <v>0</v>
      </c>
      <c r="H10" s="10">
        <v>2</v>
      </c>
      <c r="I10" s="10">
        <v>0</v>
      </c>
      <c r="J10" s="10">
        <v>2</v>
      </c>
      <c r="K10" s="10">
        <v>0</v>
      </c>
      <c r="L10" s="10">
        <v>0</v>
      </c>
      <c r="M10" s="10">
        <v>6</v>
      </c>
      <c r="N10" s="10">
        <f>(VLOOKUP(A10,Games!$A$2:$D$150,3,FALSE))</f>
        <v>0</v>
      </c>
      <c r="O10" s="10">
        <f>VLOOKUP(A10,Games!$A$2:$D$150,4,FALSE)</f>
        <v>2</v>
      </c>
      <c r="P10" s="11">
        <f t="shared" si="0"/>
        <v>5</v>
      </c>
      <c r="R10" s="24">
        <f t="shared" si="1"/>
        <v>14</v>
      </c>
      <c r="S10" s="24">
        <f t="shared" si="2"/>
        <v>4</v>
      </c>
      <c r="T10" s="24" t="str">
        <f>IFERROR(VLOOKUP(A10,Games!$I$2:$I$246,1,FALSE)," ")</f>
        <v xml:space="preserve"> </v>
      </c>
    </row>
    <row r="11" spans="1:20" x14ac:dyDescent="0.25">
      <c r="A11" s="9" t="s">
        <v>74</v>
      </c>
      <c r="B11" s="10">
        <v>11</v>
      </c>
      <c r="C11" s="10">
        <v>12</v>
      </c>
      <c r="D11" s="10">
        <v>2</v>
      </c>
      <c r="E11" s="10">
        <v>1</v>
      </c>
      <c r="F11" s="10">
        <v>33</v>
      </c>
      <c r="G11" s="10">
        <v>6</v>
      </c>
      <c r="H11" s="10">
        <v>1</v>
      </c>
      <c r="I11" s="10">
        <v>0</v>
      </c>
      <c r="J11" s="10">
        <v>5</v>
      </c>
      <c r="K11" s="10">
        <v>0</v>
      </c>
      <c r="L11" s="10">
        <v>0</v>
      </c>
      <c r="M11" s="10">
        <v>31</v>
      </c>
      <c r="N11" s="10">
        <f>(VLOOKUP(A11,Games!$A$2:$D$150,3,FALSE))</f>
        <v>4</v>
      </c>
      <c r="O11" s="10">
        <f>VLOOKUP(A11,Games!$A$2:$D$150,4,FALSE)</f>
        <v>15</v>
      </c>
      <c r="P11" s="11">
        <f t="shared" si="0"/>
        <v>5.5454545454545459</v>
      </c>
      <c r="R11" s="24">
        <f t="shared" si="1"/>
        <v>71</v>
      </c>
      <c r="S11" s="24">
        <f t="shared" si="2"/>
        <v>10</v>
      </c>
      <c r="T11" s="24" t="str">
        <f>IFERROR(VLOOKUP(A11,Games!$I$2:$I$246,1,FALSE)," ")</f>
        <v xml:space="preserve"> </v>
      </c>
    </row>
    <row r="12" spans="1:20" x14ac:dyDescent="0.25">
      <c r="A12" s="9" t="s">
        <v>75</v>
      </c>
      <c r="B12" s="17">
        <v>20</v>
      </c>
      <c r="C12" s="17">
        <v>4</v>
      </c>
      <c r="D12" s="17">
        <v>16</v>
      </c>
      <c r="E12" s="17">
        <v>3</v>
      </c>
      <c r="F12" s="17">
        <v>28</v>
      </c>
      <c r="G12" s="17">
        <v>14</v>
      </c>
      <c r="H12" s="17">
        <v>7</v>
      </c>
      <c r="I12" s="17">
        <v>1</v>
      </c>
      <c r="J12" s="17">
        <v>18</v>
      </c>
      <c r="K12" s="17">
        <v>0</v>
      </c>
      <c r="L12" s="17">
        <v>0</v>
      </c>
      <c r="M12" s="17">
        <v>59</v>
      </c>
      <c r="N12" s="10">
        <f>(VLOOKUP(A12,Games!$A$2:$D$150,3,FALSE))</f>
        <v>0</v>
      </c>
      <c r="O12" s="10">
        <f>VLOOKUP(A12,Games!$A$2:$D$150,4,FALSE)</f>
        <v>20</v>
      </c>
      <c r="P12" s="11">
        <f t="shared" ref="P12" si="3">(R12-S12)/B12</f>
        <v>3.65</v>
      </c>
      <c r="R12" s="24">
        <f t="shared" si="1"/>
        <v>109</v>
      </c>
      <c r="S12" s="24">
        <f t="shared" si="2"/>
        <v>36</v>
      </c>
      <c r="T12" s="24" t="str">
        <f>IFERROR(VLOOKUP(A12,Games!$I$2:$I$246,1,FALSE)," ")</f>
        <v xml:space="preserve"> </v>
      </c>
    </row>
    <row r="13" spans="1:20" x14ac:dyDescent="0.25">
      <c r="A13" s="9" t="s">
        <v>78</v>
      </c>
      <c r="B13" s="17">
        <v>5</v>
      </c>
      <c r="C13" s="17">
        <v>2</v>
      </c>
      <c r="D13" s="17">
        <v>0</v>
      </c>
      <c r="E13" s="17">
        <v>2</v>
      </c>
      <c r="F13" s="17">
        <v>13</v>
      </c>
      <c r="G13" s="17">
        <v>2</v>
      </c>
      <c r="H13" s="17">
        <v>4</v>
      </c>
      <c r="I13" s="17">
        <v>0</v>
      </c>
      <c r="J13" s="17">
        <v>5</v>
      </c>
      <c r="K13" s="17">
        <v>0</v>
      </c>
      <c r="L13" s="17">
        <v>0</v>
      </c>
      <c r="M13" s="17">
        <v>6</v>
      </c>
      <c r="N13" s="10">
        <f>(VLOOKUP(A13,Games!$A$2:$D$150,3,FALSE))</f>
        <v>0</v>
      </c>
      <c r="O13" s="10">
        <f>VLOOKUP(A13,Games!$A$2:$D$150,4,FALSE)</f>
        <v>5</v>
      </c>
      <c r="P13" s="11">
        <f t="shared" ref="P13" si="4">(R13-S13)/B13</f>
        <v>3</v>
      </c>
      <c r="R13" s="24">
        <f t="shared" ref="R13" si="5">SUM(M13,I13,H13,G13,F13)</f>
        <v>25</v>
      </c>
      <c r="S13" s="24">
        <f t="shared" ref="S13" si="6">SUM((J13*2),(K13*3),(L13*4))</f>
        <v>10</v>
      </c>
      <c r="T13" s="24" t="str">
        <f>IFERROR(VLOOKUP(A13,Games!$I$2:$I$246,1,FALSE)," ")</f>
        <v xml:space="preserve"> </v>
      </c>
    </row>
    <row r="14" spans="1:20" x14ac:dyDescent="0.25">
      <c r="A14" s="9" t="s">
        <v>72</v>
      </c>
      <c r="B14" s="17">
        <v>14</v>
      </c>
      <c r="C14" s="17">
        <v>10</v>
      </c>
      <c r="D14" s="17">
        <v>5</v>
      </c>
      <c r="E14" s="17">
        <v>11</v>
      </c>
      <c r="F14" s="17">
        <v>57</v>
      </c>
      <c r="G14" s="17">
        <v>41</v>
      </c>
      <c r="H14" s="17">
        <v>16</v>
      </c>
      <c r="I14" s="17">
        <v>0</v>
      </c>
      <c r="J14" s="17">
        <v>24</v>
      </c>
      <c r="K14" s="17">
        <v>0</v>
      </c>
      <c r="L14" s="17">
        <v>0</v>
      </c>
      <c r="M14" s="17">
        <v>46</v>
      </c>
      <c r="N14" s="10">
        <f>(VLOOKUP(A14,Games!$A$2:$D$150,3,FALSE))</f>
        <v>0</v>
      </c>
      <c r="O14" s="10">
        <f>VLOOKUP(A14,Games!$A$2:$D$150,4,FALSE)</f>
        <v>14</v>
      </c>
      <c r="P14" s="11">
        <f t="shared" ref="P14:P16" si="7">(R14-S14)/B14</f>
        <v>8</v>
      </c>
      <c r="R14" s="24">
        <f t="shared" ref="R14:R16" si="8">SUM(M14,I14,H14,G14,F14)</f>
        <v>160</v>
      </c>
      <c r="S14" s="24">
        <f t="shared" ref="S14:S16" si="9">SUM((J14*2),(K14*3),(L14*4))</f>
        <v>48</v>
      </c>
      <c r="T14" s="24" t="str">
        <f>IFERROR(VLOOKUP(A14,Games!$I$2:$I$246,1,FALSE)," ")</f>
        <v xml:space="preserve"> </v>
      </c>
    </row>
    <row r="15" spans="1:20" x14ac:dyDescent="0.25">
      <c r="A15" s="9" t="s">
        <v>126</v>
      </c>
      <c r="B15" s="17">
        <v>1</v>
      </c>
      <c r="C15" s="17">
        <v>1</v>
      </c>
      <c r="D15" s="17">
        <v>0</v>
      </c>
      <c r="E15" s="17">
        <v>0</v>
      </c>
      <c r="F15" s="17">
        <v>1</v>
      </c>
      <c r="G15" s="17">
        <v>2</v>
      </c>
      <c r="H15" s="17">
        <v>3</v>
      </c>
      <c r="I15" s="17">
        <v>0</v>
      </c>
      <c r="J15" s="17">
        <v>1</v>
      </c>
      <c r="K15" s="17">
        <v>0</v>
      </c>
      <c r="L15" s="17">
        <v>0</v>
      </c>
      <c r="M15" s="17">
        <v>2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7"/>
        <v>6</v>
      </c>
      <c r="R15" s="24">
        <f t="shared" si="8"/>
        <v>8</v>
      </c>
      <c r="S15" s="24">
        <f t="shared" si="9"/>
        <v>2</v>
      </c>
      <c r="T15" s="24" t="str">
        <f>IFERROR(VLOOKUP(A15,Games!$I$2:$I$246,1,FALSE)," ")</f>
        <v xml:space="preserve"> </v>
      </c>
    </row>
    <row r="16" spans="1:20" x14ac:dyDescent="0.25">
      <c r="A16" s="9" t="s">
        <v>357</v>
      </c>
      <c r="B16" s="17">
        <v>2</v>
      </c>
      <c r="C16" s="17">
        <v>5</v>
      </c>
      <c r="D16" s="17">
        <v>0</v>
      </c>
      <c r="E16" s="17">
        <v>1</v>
      </c>
      <c r="F16" s="17">
        <v>22</v>
      </c>
      <c r="G16" s="17">
        <v>1</v>
      </c>
      <c r="H16" s="17">
        <v>4</v>
      </c>
      <c r="I16" s="17">
        <v>2</v>
      </c>
      <c r="J16" s="17">
        <v>1</v>
      </c>
      <c r="K16" s="17">
        <v>0</v>
      </c>
      <c r="L16" s="17">
        <v>0</v>
      </c>
      <c r="M16" s="17">
        <v>11</v>
      </c>
      <c r="N16" s="10">
        <f>(VLOOKUP(A16,Games!$A$2:$D$150,3,FALSE))</f>
        <v>0</v>
      </c>
      <c r="O16" s="10">
        <f>VLOOKUP(A16,Games!$A$2:$D$150,4,FALSE)</f>
        <v>2</v>
      </c>
      <c r="P16" s="11">
        <f t="shared" si="7"/>
        <v>19</v>
      </c>
      <c r="R16" s="24">
        <f t="shared" si="8"/>
        <v>40</v>
      </c>
      <c r="S16" s="24">
        <f t="shared" si="9"/>
        <v>2</v>
      </c>
      <c r="T16" s="24" t="str">
        <f>IFERROR(VLOOKUP(A16,Games!$I$2:$I$246,1,FALSE)," ")</f>
        <v xml:space="preserve"> </v>
      </c>
    </row>
    <row r="17" spans="1:20" x14ac:dyDescent="0.25">
      <c r="A17" s="9" t="s">
        <v>363</v>
      </c>
      <c r="B17" s="17">
        <v>2</v>
      </c>
      <c r="C17" s="17">
        <v>1</v>
      </c>
      <c r="D17" s="17">
        <v>1</v>
      </c>
      <c r="E17" s="17">
        <v>0</v>
      </c>
      <c r="F17" s="17">
        <v>9</v>
      </c>
      <c r="G17" s="17">
        <v>2</v>
      </c>
      <c r="H17" s="17">
        <v>0</v>
      </c>
      <c r="I17" s="17">
        <v>2</v>
      </c>
      <c r="J17" s="17">
        <v>5</v>
      </c>
      <c r="K17" s="17">
        <v>0</v>
      </c>
      <c r="L17" s="17">
        <v>1</v>
      </c>
      <c r="M17" s="17">
        <v>5</v>
      </c>
      <c r="N17" s="10">
        <f>(VLOOKUP(A17,Games!$A$2:$D$150,3,FALSE))</f>
        <v>0</v>
      </c>
      <c r="O17" s="10">
        <f>VLOOKUP(A17,Games!$A$2:$D$150,4,FALSE)</f>
        <v>2</v>
      </c>
      <c r="P17" s="11">
        <f t="shared" ref="P17" si="10">(R17-S17)/B17</f>
        <v>2</v>
      </c>
      <c r="R17" s="24">
        <f t="shared" ref="R17" si="11">SUM(M17,I17,H17,G17,F17)</f>
        <v>18</v>
      </c>
      <c r="S17" s="24">
        <f t="shared" ref="S17" si="12">SUM((J17*2),(K17*3),(L17*4))</f>
        <v>14</v>
      </c>
      <c r="T17" s="24" t="str">
        <f>IFERROR(VLOOKUP(A17,Games!$I$2:$I$246,1,FALSE)," ")</f>
        <v xml:space="preserve"> </v>
      </c>
    </row>
    <row r="18" spans="1:20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8"/>
      <c r="O18" s="28"/>
      <c r="P18" s="31"/>
    </row>
    <row r="19" spans="1:20" x14ac:dyDescent="0.25">
      <c r="A19" s="37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20" x14ac:dyDescent="0.25">
      <c r="A20" s="44" t="s">
        <v>69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20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  <c r="F21" s="17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10</v>
      </c>
      <c r="L21" s="17" t="s">
        <v>11</v>
      </c>
      <c r="M21" s="17" t="s">
        <v>12</v>
      </c>
    </row>
    <row r="22" spans="1:20" x14ac:dyDescent="0.25">
      <c r="A22" s="9" t="str">
        <f t="shared" ref="A22:A36" si="13">IF(A3=""," ",A3)</f>
        <v>Alan Graham</v>
      </c>
      <c r="B22" s="10"/>
      <c r="C22" s="11">
        <f t="shared" ref="C22:M22" si="14">IF(ISNUMBER($B3),C3/$B3," ")</f>
        <v>0.88235294117647056</v>
      </c>
      <c r="D22" s="11">
        <f t="shared" si="14"/>
        <v>0.17647058823529413</v>
      </c>
      <c r="E22" s="11">
        <f t="shared" si="14"/>
        <v>0.23529411764705882</v>
      </c>
      <c r="F22" s="11">
        <f t="shared" si="14"/>
        <v>3.9411764705882355</v>
      </c>
      <c r="G22" s="11">
        <f t="shared" si="14"/>
        <v>1.1176470588235294</v>
      </c>
      <c r="H22" s="11">
        <f t="shared" si="14"/>
        <v>0.47058823529411764</v>
      </c>
      <c r="I22" s="11">
        <f t="shared" si="14"/>
        <v>0.35294117647058826</v>
      </c>
      <c r="J22" s="11">
        <f t="shared" si="14"/>
        <v>1.0588235294117647</v>
      </c>
      <c r="K22" s="11">
        <f t="shared" si="14"/>
        <v>0</v>
      </c>
      <c r="L22" s="11">
        <f t="shared" si="14"/>
        <v>0</v>
      </c>
      <c r="M22" s="11">
        <f t="shared" si="14"/>
        <v>2.5294117647058822</v>
      </c>
    </row>
    <row r="23" spans="1:20" x14ac:dyDescent="0.25">
      <c r="A23" s="9" t="str">
        <f t="shared" si="13"/>
        <v>Alex Nov</v>
      </c>
      <c r="B23" s="10"/>
      <c r="C23" s="11">
        <f t="shared" ref="C23:M23" si="15">IF(ISNUMBER($B4),C4/$B4," ")</f>
        <v>4.5263157894736841</v>
      </c>
      <c r="D23" s="11">
        <f t="shared" si="15"/>
        <v>1.1052631578947369</v>
      </c>
      <c r="E23" s="11">
        <f t="shared" si="15"/>
        <v>3.8947368421052633</v>
      </c>
      <c r="F23" s="11">
        <f t="shared" si="15"/>
        <v>4.3684210526315788</v>
      </c>
      <c r="G23" s="11">
        <f t="shared" si="15"/>
        <v>1.5789473684210527</v>
      </c>
      <c r="H23" s="11">
        <f t="shared" si="15"/>
        <v>2.3157894736842106</v>
      </c>
      <c r="I23" s="11">
        <f t="shared" si="15"/>
        <v>0.52631578947368418</v>
      </c>
      <c r="J23" s="11">
        <f t="shared" si="15"/>
        <v>1.8421052631578947</v>
      </c>
      <c r="K23" s="11">
        <f t="shared" si="15"/>
        <v>0</v>
      </c>
      <c r="L23" s="11">
        <f t="shared" si="15"/>
        <v>0</v>
      </c>
      <c r="M23" s="11">
        <f t="shared" si="15"/>
        <v>16.263157894736842</v>
      </c>
    </row>
    <row r="24" spans="1:20" x14ac:dyDescent="0.25">
      <c r="A24" s="9" t="str">
        <f t="shared" si="13"/>
        <v>Artan Cani</v>
      </c>
      <c r="B24" s="10"/>
      <c r="C24" s="11">
        <f t="shared" ref="C24:M24" si="16">IF(ISNUMBER($B5),C5/$B5," ")</f>
        <v>1.2857142857142858</v>
      </c>
      <c r="D24" s="11">
        <f t="shared" si="16"/>
        <v>0.23809523809523808</v>
      </c>
      <c r="E24" s="11">
        <f t="shared" si="16"/>
        <v>9.5238095238095233E-2</v>
      </c>
      <c r="F24" s="11">
        <f t="shared" si="16"/>
        <v>2.4761904761904763</v>
      </c>
      <c r="G24" s="11">
        <f t="shared" si="16"/>
        <v>0.95238095238095233</v>
      </c>
      <c r="H24" s="11">
        <f t="shared" si="16"/>
        <v>2.1904761904761907</v>
      </c>
      <c r="I24" s="11">
        <f t="shared" si="16"/>
        <v>0</v>
      </c>
      <c r="J24" s="11">
        <f t="shared" si="16"/>
        <v>1.9047619047619047</v>
      </c>
      <c r="K24" s="11">
        <f t="shared" si="16"/>
        <v>0</v>
      </c>
      <c r="L24" s="11">
        <f t="shared" si="16"/>
        <v>0</v>
      </c>
      <c r="M24" s="11">
        <f t="shared" si="16"/>
        <v>3.3809523809523809</v>
      </c>
    </row>
    <row r="25" spans="1:20" x14ac:dyDescent="0.25">
      <c r="A25" s="9" t="str">
        <f t="shared" si="13"/>
        <v>Damien Burns</v>
      </c>
      <c r="B25" s="10"/>
      <c r="C25" s="11">
        <f t="shared" ref="C25:M25" si="17">IF(ISNUMBER($B6),C6/$B6," ")</f>
        <v>3</v>
      </c>
      <c r="D25" s="11">
        <f t="shared" si="17"/>
        <v>1.0666666666666667</v>
      </c>
      <c r="E25" s="11">
        <f t="shared" si="17"/>
        <v>2.2000000000000002</v>
      </c>
      <c r="F25" s="11">
        <f t="shared" si="17"/>
        <v>7.8</v>
      </c>
      <c r="G25" s="11">
        <f t="shared" si="17"/>
        <v>1.9333333333333333</v>
      </c>
      <c r="H25" s="11">
        <f t="shared" si="17"/>
        <v>1.2666666666666666</v>
      </c>
      <c r="I25" s="11">
        <f t="shared" si="17"/>
        <v>0.53333333333333333</v>
      </c>
      <c r="J25" s="11">
        <f t="shared" si="17"/>
        <v>2.0666666666666669</v>
      </c>
      <c r="K25" s="11">
        <f t="shared" si="17"/>
        <v>0</v>
      </c>
      <c r="L25" s="11">
        <f t="shared" si="17"/>
        <v>0</v>
      </c>
      <c r="M25" s="11">
        <f t="shared" si="17"/>
        <v>11.4</v>
      </c>
    </row>
    <row r="26" spans="1:20" x14ac:dyDescent="0.25">
      <c r="A26" s="9" t="str">
        <f t="shared" si="13"/>
        <v>Daniel Westerhof</v>
      </c>
      <c r="B26" s="10"/>
      <c r="C26" s="11">
        <f t="shared" ref="C26:M26" si="18">IF(ISNUMBER($B7),C7/$B7," ")</f>
        <v>1.0833333333333333</v>
      </c>
      <c r="D26" s="11">
        <f t="shared" si="18"/>
        <v>0</v>
      </c>
      <c r="E26" s="11">
        <f t="shared" si="18"/>
        <v>0.16666666666666666</v>
      </c>
      <c r="F26" s="11">
        <f t="shared" si="18"/>
        <v>3.8333333333333335</v>
      </c>
      <c r="G26" s="11">
        <f t="shared" si="18"/>
        <v>8.3333333333333329E-2</v>
      </c>
      <c r="H26" s="11">
        <f t="shared" si="18"/>
        <v>0.25</v>
      </c>
      <c r="I26" s="11">
        <f t="shared" si="18"/>
        <v>0.16666666666666666</v>
      </c>
      <c r="J26" s="11">
        <f t="shared" si="18"/>
        <v>1.75</v>
      </c>
      <c r="K26" s="11">
        <f t="shared" si="18"/>
        <v>0</v>
      </c>
      <c r="L26" s="11">
        <f t="shared" si="18"/>
        <v>0</v>
      </c>
      <c r="M26" s="11">
        <f t="shared" si="18"/>
        <v>2.3333333333333335</v>
      </c>
    </row>
    <row r="27" spans="1:20" x14ac:dyDescent="0.25">
      <c r="A27" s="9" t="str">
        <f t="shared" si="13"/>
        <v>David Nguyen</v>
      </c>
      <c r="B27" s="10"/>
      <c r="C27" s="11">
        <f t="shared" ref="C27:M27" si="19">IF(ISNUMBER($B8),C8/$B8," ")</f>
        <v>1.3809523809523809</v>
      </c>
      <c r="D27" s="11">
        <f t="shared" si="19"/>
        <v>0.5714285714285714</v>
      </c>
      <c r="E27" s="11">
        <f t="shared" si="19"/>
        <v>0.52380952380952384</v>
      </c>
      <c r="F27" s="11">
        <f t="shared" si="19"/>
        <v>2.6666666666666665</v>
      </c>
      <c r="G27" s="11">
        <f t="shared" si="19"/>
        <v>2.0952380952380953</v>
      </c>
      <c r="H27" s="11">
        <f t="shared" si="19"/>
        <v>0.66666666666666663</v>
      </c>
      <c r="I27" s="11">
        <f t="shared" si="19"/>
        <v>0.33333333333333331</v>
      </c>
      <c r="J27" s="11">
        <f t="shared" si="19"/>
        <v>0.80952380952380953</v>
      </c>
      <c r="K27" s="11">
        <f t="shared" si="19"/>
        <v>0</v>
      </c>
      <c r="L27" s="11">
        <f t="shared" si="19"/>
        <v>0</v>
      </c>
      <c r="M27" s="11">
        <f t="shared" si="19"/>
        <v>5</v>
      </c>
    </row>
    <row r="28" spans="1:20" x14ac:dyDescent="0.25">
      <c r="A28" s="9" t="str">
        <f t="shared" si="13"/>
        <v>Jack Germein</v>
      </c>
      <c r="B28" s="10"/>
      <c r="C28" s="11">
        <f t="shared" ref="C28:M28" si="20">IF(ISNUMBER($B9),C9/$B9," ")</f>
        <v>0</v>
      </c>
      <c r="D28" s="11">
        <f t="shared" si="20"/>
        <v>0</v>
      </c>
      <c r="E28" s="11">
        <f t="shared" si="20"/>
        <v>0</v>
      </c>
      <c r="F28" s="11">
        <f t="shared" si="20"/>
        <v>3.3333333333333335</v>
      </c>
      <c r="G28" s="11">
        <f t="shared" si="20"/>
        <v>0.66666666666666663</v>
      </c>
      <c r="H28" s="11">
        <f t="shared" si="20"/>
        <v>1</v>
      </c>
      <c r="I28" s="11">
        <f t="shared" si="20"/>
        <v>0</v>
      </c>
      <c r="J28" s="11">
        <f t="shared" si="20"/>
        <v>1.3333333333333333</v>
      </c>
      <c r="K28" s="11">
        <f t="shared" si="20"/>
        <v>0</v>
      </c>
      <c r="L28" s="11">
        <f t="shared" si="20"/>
        <v>0</v>
      </c>
      <c r="M28" s="11">
        <f t="shared" si="20"/>
        <v>0</v>
      </c>
    </row>
    <row r="29" spans="1:20" x14ac:dyDescent="0.25">
      <c r="A29" s="9" t="str">
        <f t="shared" si="13"/>
        <v>Jade Benedictos</v>
      </c>
      <c r="B29" s="10"/>
      <c r="C29" s="11">
        <f t="shared" ref="C29:M29" si="21">IF(ISNUMBER($B10),C10/$B10," ")</f>
        <v>1.5</v>
      </c>
      <c r="D29" s="11">
        <f t="shared" si="21"/>
        <v>0</v>
      </c>
      <c r="E29" s="11">
        <f t="shared" si="21"/>
        <v>0</v>
      </c>
      <c r="F29" s="11">
        <f t="shared" si="21"/>
        <v>3</v>
      </c>
      <c r="G29" s="11">
        <f t="shared" si="21"/>
        <v>0</v>
      </c>
      <c r="H29" s="11">
        <f t="shared" si="21"/>
        <v>1</v>
      </c>
      <c r="I29" s="11">
        <f t="shared" si="21"/>
        <v>0</v>
      </c>
      <c r="J29" s="11">
        <f t="shared" si="21"/>
        <v>1</v>
      </c>
      <c r="K29" s="11">
        <f t="shared" si="21"/>
        <v>0</v>
      </c>
      <c r="L29" s="11">
        <f t="shared" si="21"/>
        <v>0</v>
      </c>
      <c r="M29" s="11">
        <f t="shared" si="21"/>
        <v>3</v>
      </c>
    </row>
    <row r="30" spans="1:20" x14ac:dyDescent="0.25">
      <c r="A30" s="9" t="str">
        <f t="shared" si="13"/>
        <v>Josh Mak</v>
      </c>
      <c r="B30" s="10"/>
      <c r="C30" s="11">
        <f t="shared" ref="C30:M30" si="22">IF(ISNUMBER($B11),C11/$B11," ")</f>
        <v>1.0909090909090908</v>
      </c>
      <c r="D30" s="11">
        <f t="shared" si="22"/>
        <v>0.18181818181818182</v>
      </c>
      <c r="E30" s="11">
        <f t="shared" si="22"/>
        <v>9.0909090909090912E-2</v>
      </c>
      <c r="F30" s="11">
        <f t="shared" si="22"/>
        <v>3</v>
      </c>
      <c r="G30" s="11">
        <f t="shared" si="22"/>
        <v>0.54545454545454541</v>
      </c>
      <c r="H30" s="11">
        <f t="shared" si="22"/>
        <v>9.0909090909090912E-2</v>
      </c>
      <c r="I30" s="11">
        <f t="shared" si="22"/>
        <v>0</v>
      </c>
      <c r="J30" s="11">
        <f t="shared" si="22"/>
        <v>0.45454545454545453</v>
      </c>
      <c r="K30" s="11">
        <f t="shared" si="22"/>
        <v>0</v>
      </c>
      <c r="L30" s="11">
        <f t="shared" si="22"/>
        <v>0</v>
      </c>
      <c r="M30" s="11">
        <f t="shared" si="22"/>
        <v>2.8181818181818183</v>
      </c>
    </row>
    <row r="31" spans="1:20" x14ac:dyDescent="0.25">
      <c r="A31" s="9" t="str">
        <f t="shared" si="13"/>
        <v>Kelvin Pham</v>
      </c>
      <c r="B31" s="17"/>
      <c r="C31" s="11">
        <f t="shared" ref="C31:M31" si="23">IF(ISNUMBER($B12),C12/$B12," ")</f>
        <v>0.2</v>
      </c>
      <c r="D31" s="11">
        <f t="shared" si="23"/>
        <v>0.8</v>
      </c>
      <c r="E31" s="11">
        <f t="shared" si="23"/>
        <v>0.15</v>
      </c>
      <c r="F31" s="11">
        <f t="shared" si="23"/>
        <v>1.4</v>
      </c>
      <c r="G31" s="11">
        <f t="shared" si="23"/>
        <v>0.7</v>
      </c>
      <c r="H31" s="11">
        <f t="shared" si="23"/>
        <v>0.35</v>
      </c>
      <c r="I31" s="11">
        <f t="shared" si="23"/>
        <v>0.05</v>
      </c>
      <c r="J31" s="11">
        <f t="shared" si="23"/>
        <v>0.9</v>
      </c>
      <c r="K31" s="11">
        <f t="shared" si="23"/>
        <v>0</v>
      </c>
      <c r="L31" s="11">
        <f t="shared" si="23"/>
        <v>0</v>
      </c>
      <c r="M31" s="11">
        <f t="shared" si="23"/>
        <v>2.95</v>
      </c>
    </row>
    <row r="32" spans="1:20" x14ac:dyDescent="0.25">
      <c r="A32" s="9" t="str">
        <f t="shared" si="13"/>
        <v>Nick McClelland</v>
      </c>
      <c r="B32" s="17"/>
      <c r="C32" s="11">
        <f t="shared" ref="C32:M32" si="24">IF(ISNUMBER($B13),C13/$B13," ")</f>
        <v>0.4</v>
      </c>
      <c r="D32" s="11">
        <f t="shared" si="24"/>
        <v>0</v>
      </c>
      <c r="E32" s="11">
        <f t="shared" si="24"/>
        <v>0.4</v>
      </c>
      <c r="F32" s="11">
        <f t="shared" si="24"/>
        <v>2.6</v>
      </c>
      <c r="G32" s="11">
        <f t="shared" si="24"/>
        <v>0.4</v>
      </c>
      <c r="H32" s="11">
        <f t="shared" si="24"/>
        <v>0.8</v>
      </c>
      <c r="I32" s="11">
        <f t="shared" si="24"/>
        <v>0</v>
      </c>
      <c r="J32" s="11">
        <f t="shared" si="24"/>
        <v>1</v>
      </c>
      <c r="K32" s="11">
        <f t="shared" si="24"/>
        <v>0</v>
      </c>
      <c r="L32" s="11">
        <f t="shared" si="24"/>
        <v>0</v>
      </c>
      <c r="M32" s="11">
        <f t="shared" si="24"/>
        <v>1.2</v>
      </c>
    </row>
    <row r="33" spans="1:13" x14ac:dyDescent="0.25">
      <c r="A33" s="9" t="str">
        <f t="shared" si="13"/>
        <v>Will Jiang</v>
      </c>
      <c r="B33" s="17"/>
      <c r="C33" s="11">
        <f t="shared" ref="C33:M33" si="25">IF(ISNUMBER($B14),C14/$B14," ")</f>
        <v>0.7142857142857143</v>
      </c>
      <c r="D33" s="11">
        <f t="shared" si="25"/>
        <v>0.35714285714285715</v>
      </c>
      <c r="E33" s="11">
        <f t="shared" si="25"/>
        <v>0.7857142857142857</v>
      </c>
      <c r="F33" s="11">
        <f t="shared" si="25"/>
        <v>4.0714285714285712</v>
      </c>
      <c r="G33" s="11">
        <f t="shared" si="25"/>
        <v>2.9285714285714284</v>
      </c>
      <c r="H33" s="11">
        <f t="shared" si="25"/>
        <v>1.1428571428571428</v>
      </c>
      <c r="I33" s="11">
        <f t="shared" si="25"/>
        <v>0</v>
      </c>
      <c r="J33" s="11">
        <f t="shared" si="25"/>
        <v>1.7142857142857142</v>
      </c>
      <c r="K33" s="11">
        <f t="shared" si="25"/>
        <v>0</v>
      </c>
      <c r="L33" s="11">
        <f t="shared" si="25"/>
        <v>0</v>
      </c>
      <c r="M33" s="11">
        <f t="shared" si="25"/>
        <v>3.2857142857142856</v>
      </c>
    </row>
    <row r="34" spans="1:13" x14ac:dyDescent="0.25">
      <c r="A34" s="9" t="str">
        <f t="shared" si="13"/>
        <v>Andrew Wong</v>
      </c>
      <c r="B34" s="17"/>
      <c r="C34" s="11">
        <f t="shared" ref="C34:M34" si="26">IF(ISNUMBER($B15),C15/$B15," ")</f>
        <v>1</v>
      </c>
      <c r="D34" s="11">
        <f t="shared" si="26"/>
        <v>0</v>
      </c>
      <c r="E34" s="11">
        <f t="shared" si="26"/>
        <v>0</v>
      </c>
      <c r="F34" s="11">
        <f t="shared" si="26"/>
        <v>1</v>
      </c>
      <c r="G34" s="11">
        <f t="shared" si="26"/>
        <v>2</v>
      </c>
      <c r="H34" s="11">
        <f t="shared" si="26"/>
        <v>3</v>
      </c>
      <c r="I34" s="11">
        <f t="shared" si="26"/>
        <v>0</v>
      </c>
      <c r="J34" s="11">
        <f t="shared" si="26"/>
        <v>1</v>
      </c>
      <c r="K34" s="11">
        <f t="shared" si="26"/>
        <v>0</v>
      </c>
      <c r="L34" s="11">
        <f t="shared" si="26"/>
        <v>0</v>
      </c>
      <c r="M34" s="11">
        <f t="shared" si="26"/>
        <v>2</v>
      </c>
    </row>
    <row r="35" spans="1:13" x14ac:dyDescent="0.25">
      <c r="A35" s="9" t="str">
        <f t="shared" si="13"/>
        <v>Alex Royston</v>
      </c>
      <c r="B35" s="17"/>
      <c r="C35" s="11">
        <f t="shared" ref="C35:M36" si="27">IF(ISNUMBER($B16),C16/$B16," ")</f>
        <v>2.5</v>
      </c>
      <c r="D35" s="11">
        <f t="shared" si="27"/>
        <v>0</v>
      </c>
      <c r="E35" s="11">
        <f t="shared" si="27"/>
        <v>0.5</v>
      </c>
      <c r="F35" s="11">
        <f t="shared" si="27"/>
        <v>11</v>
      </c>
      <c r="G35" s="11">
        <f t="shared" si="27"/>
        <v>0.5</v>
      </c>
      <c r="H35" s="11">
        <f t="shared" si="27"/>
        <v>2</v>
      </c>
      <c r="I35" s="11">
        <f t="shared" si="27"/>
        <v>1</v>
      </c>
      <c r="J35" s="11">
        <f t="shared" si="27"/>
        <v>0.5</v>
      </c>
      <c r="K35" s="11">
        <f t="shared" si="27"/>
        <v>0</v>
      </c>
      <c r="L35" s="11">
        <f t="shared" si="27"/>
        <v>0</v>
      </c>
      <c r="M35" s="11">
        <f t="shared" si="27"/>
        <v>5.5</v>
      </c>
    </row>
    <row r="36" spans="1:13" x14ac:dyDescent="0.25">
      <c r="A36" s="9" t="str">
        <f t="shared" si="13"/>
        <v>Todd Matthews</v>
      </c>
      <c r="B36" s="17"/>
      <c r="C36" s="11">
        <f t="shared" si="27"/>
        <v>0.5</v>
      </c>
      <c r="D36" s="11">
        <f t="shared" si="27"/>
        <v>0.5</v>
      </c>
      <c r="E36" s="11">
        <f t="shared" si="27"/>
        <v>0</v>
      </c>
      <c r="F36" s="11">
        <f t="shared" si="27"/>
        <v>4.5</v>
      </c>
      <c r="G36" s="11">
        <f t="shared" si="27"/>
        <v>1</v>
      </c>
      <c r="H36" s="11">
        <f t="shared" si="27"/>
        <v>0</v>
      </c>
      <c r="I36" s="11">
        <f t="shared" si="27"/>
        <v>1</v>
      </c>
      <c r="J36" s="11">
        <f t="shared" si="27"/>
        <v>2.5</v>
      </c>
      <c r="K36" s="11">
        <f t="shared" si="27"/>
        <v>0</v>
      </c>
      <c r="L36" s="11">
        <f t="shared" si="27"/>
        <v>0.5</v>
      </c>
      <c r="M36" s="11">
        <f t="shared" si="27"/>
        <v>2.5</v>
      </c>
    </row>
  </sheetData>
  <mergeCells count="3">
    <mergeCell ref="A19:M19"/>
    <mergeCell ref="A20:M20"/>
    <mergeCell ref="A1:P1"/>
  </mergeCells>
  <conditionalFormatting sqref="A3:A15">
    <cfRule type="expression" dxfId="18" priority="6">
      <formula>O3&gt;11</formula>
    </cfRule>
  </conditionalFormatting>
  <conditionalFormatting sqref="A3:A15">
    <cfRule type="expression" dxfId="17" priority="5">
      <formula>EXACT(A3,T3)</formula>
    </cfRule>
  </conditionalFormatting>
  <conditionalFormatting sqref="A16 A18">
    <cfRule type="expression" dxfId="16" priority="4">
      <formula>O16&gt;11</formula>
    </cfRule>
  </conditionalFormatting>
  <conditionalFormatting sqref="A16 A18">
    <cfRule type="expression" dxfId="15" priority="3">
      <formula>EXACT(A16,T16)</formula>
    </cfRule>
  </conditionalFormatting>
  <conditionalFormatting sqref="A17">
    <cfRule type="expression" dxfId="14" priority="2">
      <formula>O17&gt;11</formula>
    </cfRule>
  </conditionalFormatting>
  <conditionalFormatting sqref="A17">
    <cfRule type="expression" dxfId="13" priority="1">
      <formula>EXACT(A17,T17)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T28"/>
  <sheetViews>
    <sheetView workbookViewId="0">
      <selection activeCell="U4" sqref="U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0" x14ac:dyDescent="0.25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3" t="s">
        <v>80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118</v>
      </c>
      <c r="B3" s="10">
        <v>10</v>
      </c>
      <c r="C3" s="10">
        <v>15</v>
      </c>
      <c r="D3" s="10">
        <v>0</v>
      </c>
      <c r="E3" s="10">
        <v>11</v>
      </c>
      <c r="F3" s="10">
        <v>66</v>
      </c>
      <c r="G3" s="10">
        <v>5</v>
      </c>
      <c r="H3" s="10">
        <v>11</v>
      </c>
      <c r="I3" s="10">
        <v>9</v>
      </c>
      <c r="J3" s="10">
        <v>21</v>
      </c>
      <c r="K3" s="10">
        <v>2</v>
      </c>
      <c r="L3" s="10">
        <v>0</v>
      </c>
      <c r="M3" s="10">
        <v>41</v>
      </c>
      <c r="N3" s="10">
        <f>(VLOOKUP(A3,Games!$A$2:$D$150,3,FALSE))</f>
        <v>4</v>
      </c>
      <c r="O3" s="10">
        <f>VLOOKUP(A3,Games!$A$2:$D$150,4,FALSE)</f>
        <v>14</v>
      </c>
      <c r="P3" s="11">
        <f>(R3-S3)/B3</f>
        <v>8.4</v>
      </c>
      <c r="Q3" s="24"/>
      <c r="R3" s="24">
        <f>SUM(M3,I3,H3,G3,F3)</f>
        <v>132</v>
      </c>
      <c r="S3" s="24">
        <f>SUM((J3*2),(K3*3),(L3*4))</f>
        <v>48</v>
      </c>
      <c r="T3" s="24" t="str">
        <f>IFERROR(VLOOKUP(A3,Games!$I$2:$I$246,1,FALSE)," ")</f>
        <v xml:space="preserve"> </v>
      </c>
    </row>
    <row r="4" spans="1:20" x14ac:dyDescent="0.25">
      <c r="A4" s="9" t="s">
        <v>124</v>
      </c>
      <c r="B4" s="10">
        <v>5</v>
      </c>
      <c r="C4" s="10">
        <v>0</v>
      </c>
      <c r="D4" s="10">
        <v>3</v>
      </c>
      <c r="E4" s="10">
        <v>3</v>
      </c>
      <c r="F4" s="10">
        <v>30</v>
      </c>
      <c r="G4" s="10">
        <v>8</v>
      </c>
      <c r="H4" s="10">
        <v>8</v>
      </c>
      <c r="I4" s="10">
        <v>3</v>
      </c>
      <c r="J4" s="10">
        <v>9</v>
      </c>
      <c r="K4" s="10">
        <v>1</v>
      </c>
      <c r="L4" s="10">
        <v>0</v>
      </c>
      <c r="M4" s="10">
        <v>12</v>
      </c>
      <c r="N4" s="10">
        <f>(VLOOKUP(A4,Games!$A$2:$D$150,3,FALSE))</f>
        <v>0</v>
      </c>
      <c r="O4" s="10">
        <f>VLOOKUP(A4,Games!$A$2:$D$150,4,FALSE)</f>
        <v>5</v>
      </c>
      <c r="P4" s="11">
        <f t="shared" ref="P4:P10" si="0">(R4-S4)/B4</f>
        <v>8</v>
      </c>
      <c r="Q4" s="24"/>
      <c r="R4" s="24">
        <f t="shared" ref="R4:R10" si="1">SUM(M4,I4,H4,G4,F4)</f>
        <v>61</v>
      </c>
      <c r="S4" s="24">
        <f t="shared" ref="S4:S10" si="2">SUM((J4*2),(K4*3),(L4*4))</f>
        <v>21</v>
      </c>
      <c r="T4" s="24" t="str">
        <f>IFERROR(VLOOKUP(A4,Games!$I$2:$I$246,1,FALSE)," ")</f>
        <v xml:space="preserve"> </v>
      </c>
    </row>
    <row r="5" spans="1:20" x14ac:dyDescent="0.25">
      <c r="A5" s="9" t="s">
        <v>83</v>
      </c>
      <c r="B5" s="10">
        <v>12</v>
      </c>
      <c r="C5" s="10">
        <v>17</v>
      </c>
      <c r="D5" s="10">
        <v>1</v>
      </c>
      <c r="E5" s="10">
        <v>0</v>
      </c>
      <c r="F5" s="10">
        <v>38</v>
      </c>
      <c r="G5" s="10">
        <v>7</v>
      </c>
      <c r="H5" s="10">
        <v>6</v>
      </c>
      <c r="I5" s="10">
        <v>0</v>
      </c>
      <c r="J5" s="10">
        <v>5</v>
      </c>
      <c r="K5" s="10">
        <v>0</v>
      </c>
      <c r="L5" s="10">
        <v>0</v>
      </c>
      <c r="M5" s="10">
        <v>37</v>
      </c>
      <c r="N5" s="10">
        <f>(VLOOKUP(A5,Games!$A$2:$D$150,3,FALSE))</f>
        <v>1</v>
      </c>
      <c r="O5" s="10">
        <f>VLOOKUP(A5,Games!$A$2:$D$150,4,FALSE)</f>
        <v>13</v>
      </c>
      <c r="P5" s="11">
        <f t="shared" si="0"/>
        <v>6.5</v>
      </c>
      <c r="Q5" s="24"/>
      <c r="R5" s="24">
        <f t="shared" si="1"/>
        <v>88</v>
      </c>
      <c r="S5" s="24">
        <f t="shared" si="2"/>
        <v>10</v>
      </c>
      <c r="T5" s="24" t="str">
        <f>IFERROR(VLOOKUP(A5,Games!$I$2:$I$246,1,FALSE)," ")</f>
        <v xml:space="preserve"> </v>
      </c>
    </row>
    <row r="6" spans="1:20" x14ac:dyDescent="0.25">
      <c r="A6" s="9" t="s">
        <v>84</v>
      </c>
      <c r="B6" s="10">
        <v>16</v>
      </c>
      <c r="C6" s="10">
        <v>27</v>
      </c>
      <c r="D6" s="10">
        <v>5</v>
      </c>
      <c r="E6" s="10">
        <v>26</v>
      </c>
      <c r="F6" s="10">
        <v>56</v>
      </c>
      <c r="G6" s="10">
        <v>25</v>
      </c>
      <c r="H6" s="10">
        <v>22</v>
      </c>
      <c r="I6" s="10">
        <v>4</v>
      </c>
      <c r="J6" s="10">
        <v>21</v>
      </c>
      <c r="K6" s="10">
        <v>0</v>
      </c>
      <c r="L6" s="10">
        <v>0</v>
      </c>
      <c r="M6" s="10">
        <v>95</v>
      </c>
      <c r="N6" s="10">
        <f>(VLOOKUP(A6,Games!$A$2:$D$150,3,FALSE))</f>
        <v>0</v>
      </c>
      <c r="O6" s="10">
        <f>VLOOKUP(A6,Games!$A$2:$D$150,4,FALSE)</f>
        <v>16</v>
      </c>
      <c r="P6" s="11">
        <f t="shared" si="0"/>
        <v>10</v>
      </c>
      <c r="Q6" s="24"/>
      <c r="R6" s="24">
        <f t="shared" si="1"/>
        <v>202</v>
      </c>
      <c r="S6" s="24">
        <f t="shared" si="2"/>
        <v>42</v>
      </c>
      <c r="T6" s="24" t="str">
        <f>IFERROR(VLOOKUP(A6,Games!$I$2:$I$246,1,FALSE)," ")</f>
        <v xml:space="preserve"> </v>
      </c>
    </row>
    <row r="7" spans="1:20" x14ac:dyDescent="0.25">
      <c r="A7" s="9" t="s">
        <v>86</v>
      </c>
      <c r="B7" s="10">
        <v>20</v>
      </c>
      <c r="C7" s="10">
        <v>23</v>
      </c>
      <c r="D7" s="10">
        <v>2</v>
      </c>
      <c r="E7" s="10">
        <v>5</v>
      </c>
      <c r="F7" s="10">
        <v>52</v>
      </c>
      <c r="G7" s="10">
        <v>28</v>
      </c>
      <c r="H7" s="10">
        <v>29</v>
      </c>
      <c r="I7" s="10">
        <v>3</v>
      </c>
      <c r="J7" s="10">
        <v>19</v>
      </c>
      <c r="K7" s="10">
        <v>1</v>
      </c>
      <c r="L7" s="10">
        <v>2</v>
      </c>
      <c r="M7" s="10">
        <v>57</v>
      </c>
      <c r="N7" s="10">
        <f>(VLOOKUP(A7,Games!$A$2:$D$150,3,FALSE))</f>
        <v>1</v>
      </c>
      <c r="O7" s="10">
        <f>VLOOKUP(A7,Games!$A$2:$D$150,4,FALSE)</f>
        <v>21</v>
      </c>
      <c r="P7" s="11">
        <f t="shared" si="0"/>
        <v>6</v>
      </c>
      <c r="Q7" s="24"/>
      <c r="R7" s="24">
        <f t="shared" si="1"/>
        <v>169</v>
      </c>
      <c r="S7" s="24">
        <f t="shared" si="2"/>
        <v>49</v>
      </c>
      <c r="T7" s="24" t="str">
        <f>IFERROR(VLOOKUP(A7,Games!$I$2:$I$246,1,FALSE)," ")</f>
        <v xml:space="preserve"> </v>
      </c>
    </row>
    <row r="8" spans="1:20" x14ac:dyDescent="0.25">
      <c r="A8" s="9" t="s">
        <v>81</v>
      </c>
      <c r="B8" s="10">
        <v>19</v>
      </c>
      <c r="C8" s="10">
        <v>32</v>
      </c>
      <c r="D8" s="10">
        <v>0</v>
      </c>
      <c r="E8" s="10">
        <v>5</v>
      </c>
      <c r="F8" s="10">
        <v>114</v>
      </c>
      <c r="G8" s="10">
        <v>13</v>
      </c>
      <c r="H8" s="10">
        <v>11</v>
      </c>
      <c r="I8" s="10">
        <v>19</v>
      </c>
      <c r="J8" s="10">
        <v>22</v>
      </c>
      <c r="K8" s="10">
        <v>0</v>
      </c>
      <c r="L8" s="10">
        <v>0</v>
      </c>
      <c r="M8" s="10">
        <v>69</v>
      </c>
      <c r="N8" s="10">
        <f>(VLOOKUP(A8,Games!$A$2:$D$150,3,FALSE))</f>
        <v>2</v>
      </c>
      <c r="O8" s="10">
        <f>VLOOKUP(A8,Games!$A$2:$D$150,4,FALSE)</f>
        <v>21</v>
      </c>
      <c r="P8" s="11">
        <f t="shared" si="0"/>
        <v>9.5789473684210531</v>
      </c>
      <c r="Q8" s="24"/>
      <c r="R8" s="24">
        <f t="shared" si="1"/>
        <v>226</v>
      </c>
      <c r="S8" s="24">
        <f t="shared" si="2"/>
        <v>44</v>
      </c>
      <c r="T8" s="24" t="str">
        <f>IFERROR(VLOOKUP(A8,Games!$I$2:$I$246,1,FALSE)," ")</f>
        <v xml:space="preserve"> </v>
      </c>
    </row>
    <row r="9" spans="1:20" x14ac:dyDescent="0.25">
      <c r="A9" s="9" t="s">
        <v>85</v>
      </c>
      <c r="B9" s="10">
        <v>19</v>
      </c>
      <c r="C9" s="10">
        <v>19</v>
      </c>
      <c r="D9" s="10">
        <v>14</v>
      </c>
      <c r="E9" s="10">
        <v>3</v>
      </c>
      <c r="F9" s="10">
        <v>38</v>
      </c>
      <c r="G9" s="10">
        <v>39</v>
      </c>
      <c r="H9" s="10">
        <v>21</v>
      </c>
      <c r="I9" s="10">
        <v>0</v>
      </c>
      <c r="J9" s="10">
        <v>7</v>
      </c>
      <c r="K9" s="10">
        <v>0</v>
      </c>
      <c r="L9" s="10">
        <v>0</v>
      </c>
      <c r="M9" s="10">
        <v>83</v>
      </c>
      <c r="N9" s="10">
        <f>(VLOOKUP(A9,Games!$A$2:$D$150,3,FALSE))</f>
        <v>0</v>
      </c>
      <c r="O9" s="10">
        <f>VLOOKUP(A9,Games!$A$2:$D$150,4,FALSE)</f>
        <v>19</v>
      </c>
      <c r="P9" s="11">
        <f t="shared" si="0"/>
        <v>8.7894736842105257</v>
      </c>
      <c r="Q9" s="24"/>
      <c r="R9" s="24">
        <f t="shared" si="1"/>
        <v>181</v>
      </c>
      <c r="S9" s="24">
        <f t="shared" si="2"/>
        <v>14</v>
      </c>
      <c r="T9" s="24" t="str">
        <f>IFERROR(VLOOKUP(A9,Games!$I$2:$I$246,1,FALSE)," ")</f>
        <v xml:space="preserve"> </v>
      </c>
    </row>
    <row r="10" spans="1:20" x14ac:dyDescent="0.25">
      <c r="A10" s="9" t="s">
        <v>119</v>
      </c>
      <c r="B10" s="10">
        <v>20</v>
      </c>
      <c r="C10" s="10">
        <v>60</v>
      </c>
      <c r="D10" s="10">
        <v>0</v>
      </c>
      <c r="E10" s="10">
        <v>13</v>
      </c>
      <c r="F10" s="10">
        <v>165</v>
      </c>
      <c r="G10" s="10">
        <v>11</v>
      </c>
      <c r="H10" s="10">
        <v>24</v>
      </c>
      <c r="I10" s="10">
        <v>23</v>
      </c>
      <c r="J10" s="10">
        <v>38</v>
      </c>
      <c r="K10" s="10">
        <v>0</v>
      </c>
      <c r="L10" s="10">
        <v>0</v>
      </c>
      <c r="M10" s="10">
        <v>133</v>
      </c>
      <c r="N10" s="10">
        <f>(VLOOKUP(A10,Games!$A$2:$D$150,3,FALSE))</f>
        <v>0</v>
      </c>
      <c r="O10" s="10">
        <f>VLOOKUP(A10,Games!$A$2:$D$150,4,FALSE)</f>
        <v>20</v>
      </c>
      <c r="P10" s="11">
        <f t="shared" si="0"/>
        <v>14</v>
      </c>
      <c r="Q10" s="24"/>
      <c r="R10" s="24">
        <f t="shared" si="1"/>
        <v>356</v>
      </c>
      <c r="S10" s="24">
        <f t="shared" si="2"/>
        <v>76</v>
      </c>
      <c r="T10" s="24" t="str">
        <f>IFERROR(VLOOKUP(A10,Games!$I$2:$I$246,1,FALSE)," ")</f>
        <v xml:space="preserve"> </v>
      </c>
    </row>
    <row r="11" spans="1:20" x14ac:dyDescent="0.25">
      <c r="A11" s="9" t="s">
        <v>82</v>
      </c>
      <c r="B11" s="10">
        <v>15</v>
      </c>
      <c r="C11" s="10">
        <v>22</v>
      </c>
      <c r="D11" s="10">
        <v>34</v>
      </c>
      <c r="E11" s="10">
        <v>9</v>
      </c>
      <c r="F11" s="10">
        <v>86</v>
      </c>
      <c r="G11" s="10">
        <v>62</v>
      </c>
      <c r="H11" s="10">
        <v>41</v>
      </c>
      <c r="I11" s="10">
        <v>8</v>
      </c>
      <c r="J11" s="10">
        <v>39</v>
      </c>
      <c r="K11" s="10">
        <v>4</v>
      </c>
      <c r="L11" s="10">
        <v>0</v>
      </c>
      <c r="M11" s="10">
        <v>155</v>
      </c>
      <c r="N11" s="10">
        <f>(VLOOKUP(A11,Games!$A$2:$D$150,3,FALSE))</f>
        <v>0</v>
      </c>
      <c r="O11" s="10">
        <f>VLOOKUP(A11,Games!$A$2:$D$150,4,FALSE)</f>
        <v>15</v>
      </c>
      <c r="P11" s="11">
        <f t="shared" ref="P11:P12" si="3">(R11-S11)/B11</f>
        <v>17.466666666666665</v>
      </c>
      <c r="Q11" s="24"/>
      <c r="R11" s="24">
        <f t="shared" ref="R11:R12" si="4">SUM(M11,I11,H11,G11,F11)</f>
        <v>352</v>
      </c>
      <c r="S11" s="24">
        <f t="shared" ref="S11:S12" si="5">SUM((J11*2),(K11*3),(L11*4))</f>
        <v>90</v>
      </c>
      <c r="T11" s="24" t="str">
        <f>IFERROR(VLOOKUP(A11,Games!$I$2:$I$246,1,FALSE)," ")</f>
        <v xml:space="preserve"> </v>
      </c>
    </row>
    <row r="12" spans="1:20" x14ac:dyDescent="0.25">
      <c r="A12" s="9" t="s">
        <v>87</v>
      </c>
      <c r="B12" s="17">
        <v>21</v>
      </c>
      <c r="C12" s="17">
        <v>30</v>
      </c>
      <c r="D12" s="17">
        <v>13</v>
      </c>
      <c r="E12" s="17">
        <v>2</v>
      </c>
      <c r="F12" s="17">
        <v>64</v>
      </c>
      <c r="G12" s="17">
        <v>31</v>
      </c>
      <c r="H12" s="17">
        <v>36</v>
      </c>
      <c r="I12" s="17">
        <v>0</v>
      </c>
      <c r="J12" s="17">
        <v>22</v>
      </c>
      <c r="K12" s="17">
        <v>0</v>
      </c>
      <c r="L12" s="17">
        <v>0</v>
      </c>
      <c r="M12" s="17">
        <v>101</v>
      </c>
      <c r="N12" s="10">
        <f>(VLOOKUP(A12,Games!$A$2:$D$150,3,FALSE))</f>
        <v>0</v>
      </c>
      <c r="O12" s="10">
        <f>VLOOKUP(A12,Games!$A$2:$D$150,4,FALSE)</f>
        <v>21</v>
      </c>
      <c r="P12" s="11">
        <f t="shared" si="3"/>
        <v>8.9523809523809526</v>
      </c>
      <c r="Q12" s="24"/>
      <c r="R12" s="24">
        <f t="shared" si="4"/>
        <v>232</v>
      </c>
      <c r="S12" s="24">
        <f t="shared" si="5"/>
        <v>44</v>
      </c>
      <c r="T12" s="24" t="str">
        <f>IFERROR(VLOOKUP(A12,Games!$I$2:$I$246,1,FALSE)," ")</f>
        <v xml:space="preserve"> </v>
      </c>
    </row>
    <row r="13" spans="1:20" s="24" customFormat="1" x14ac:dyDescent="0.25">
      <c r="A13" s="9" t="s">
        <v>88</v>
      </c>
      <c r="B13" s="17">
        <v>20</v>
      </c>
      <c r="C13" s="17">
        <v>42</v>
      </c>
      <c r="D13" s="17">
        <v>16</v>
      </c>
      <c r="E13" s="17">
        <v>17</v>
      </c>
      <c r="F13" s="17">
        <v>93</v>
      </c>
      <c r="G13" s="17">
        <v>12</v>
      </c>
      <c r="H13" s="17">
        <v>20</v>
      </c>
      <c r="I13" s="17">
        <v>5</v>
      </c>
      <c r="J13" s="17">
        <v>13</v>
      </c>
      <c r="K13" s="17">
        <v>0</v>
      </c>
      <c r="L13" s="17">
        <v>0</v>
      </c>
      <c r="M13" s="17">
        <v>149</v>
      </c>
      <c r="N13" s="10">
        <f>(VLOOKUP(A13,Games!$A$2:$D$150,3,FALSE))</f>
        <v>0</v>
      </c>
      <c r="O13" s="10">
        <f>VLOOKUP(A13,Games!$A$2:$D$150,4,FALSE)</f>
        <v>20</v>
      </c>
      <c r="P13" s="11">
        <f t="shared" ref="P13" si="6">(R13-S13)/B13</f>
        <v>12.65</v>
      </c>
      <c r="R13" s="24">
        <f t="shared" ref="R13" si="7">SUM(M13,I13,H13,G13,F13)</f>
        <v>279</v>
      </c>
      <c r="S13" s="24">
        <f t="shared" ref="S13" si="8">SUM((J13*2),(K13*3),(L13*4))</f>
        <v>26</v>
      </c>
      <c r="T13" s="24" t="str">
        <f>IFERROR(VLOOKUP(A13,Games!$I$2:$I$246,1,FALSE)," ")</f>
        <v xml:space="preserve"> </v>
      </c>
    </row>
    <row r="14" spans="1:20" s="24" customForma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8"/>
      <c r="O14" s="28"/>
      <c r="P14" s="31"/>
    </row>
    <row r="15" spans="1:20" x14ac:dyDescent="0.25">
      <c r="A15" s="37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20" x14ac:dyDescent="0.25">
      <c r="A16" s="46" t="s">
        <v>80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8" si="9">IF(A3=""," ",A3)</f>
        <v>Ben Spink</v>
      </c>
      <c r="B18" s="10"/>
      <c r="C18" s="11">
        <f t="shared" ref="C18:M18" si="10">IF(ISNUMBER($B3),C3/$B3," ")</f>
        <v>1.5</v>
      </c>
      <c r="D18" s="11">
        <f t="shared" si="10"/>
        <v>0</v>
      </c>
      <c r="E18" s="11">
        <f t="shared" si="10"/>
        <v>1.1000000000000001</v>
      </c>
      <c r="F18" s="11">
        <f t="shared" si="10"/>
        <v>6.6</v>
      </c>
      <c r="G18" s="11">
        <f t="shared" si="10"/>
        <v>0.5</v>
      </c>
      <c r="H18" s="11">
        <f t="shared" si="10"/>
        <v>1.1000000000000001</v>
      </c>
      <c r="I18" s="11">
        <f t="shared" si="10"/>
        <v>0.9</v>
      </c>
      <c r="J18" s="11">
        <f t="shared" si="10"/>
        <v>2.1</v>
      </c>
      <c r="K18" s="11">
        <f t="shared" si="10"/>
        <v>0.2</v>
      </c>
      <c r="L18" s="11">
        <f t="shared" si="10"/>
        <v>0</v>
      </c>
      <c r="M18" s="11">
        <f t="shared" si="10"/>
        <v>4.0999999999999996</v>
      </c>
    </row>
    <row r="19" spans="1:13" x14ac:dyDescent="0.25">
      <c r="A19" s="9" t="str">
        <f t="shared" si="9"/>
        <v>Chris Murphy</v>
      </c>
      <c r="B19" s="10"/>
      <c r="C19" s="11">
        <f t="shared" ref="C19:M19" si="11">IF(ISNUMBER($B4),C4/$B4," ")</f>
        <v>0</v>
      </c>
      <c r="D19" s="11">
        <f t="shared" si="11"/>
        <v>0.6</v>
      </c>
      <c r="E19" s="11">
        <f t="shared" si="11"/>
        <v>0.6</v>
      </c>
      <c r="F19" s="11">
        <f t="shared" si="11"/>
        <v>6</v>
      </c>
      <c r="G19" s="11">
        <f t="shared" si="11"/>
        <v>1.6</v>
      </c>
      <c r="H19" s="11">
        <f t="shared" si="11"/>
        <v>1.6</v>
      </c>
      <c r="I19" s="11">
        <f t="shared" si="11"/>
        <v>0.6</v>
      </c>
      <c r="J19" s="11">
        <f t="shared" si="11"/>
        <v>1.8</v>
      </c>
      <c r="K19" s="11">
        <f t="shared" si="11"/>
        <v>0.2</v>
      </c>
      <c r="L19" s="11">
        <f t="shared" si="11"/>
        <v>0</v>
      </c>
      <c r="M19" s="11">
        <f t="shared" si="11"/>
        <v>2.4</v>
      </c>
    </row>
    <row r="20" spans="1:13" x14ac:dyDescent="0.25">
      <c r="A20" s="9" t="str">
        <f t="shared" si="9"/>
        <v>Jonathon Marlton</v>
      </c>
      <c r="B20" s="10"/>
      <c r="C20" s="11">
        <f t="shared" ref="C20:M20" si="12">IF(ISNUMBER($B5),C5/$B5," ")</f>
        <v>1.4166666666666667</v>
      </c>
      <c r="D20" s="11">
        <f t="shared" si="12"/>
        <v>8.3333333333333329E-2</v>
      </c>
      <c r="E20" s="11">
        <f t="shared" si="12"/>
        <v>0</v>
      </c>
      <c r="F20" s="11">
        <f t="shared" si="12"/>
        <v>3.1666666666666665</v>
      </c>
      <c r="G20" s="11">
        <f t="shared" si="12"/>
        <v>0.58333333333333337</v>
      </c>
      <c r="H20" s="11">
        <f t="shared" si="12"/>
        <v>0.5</v>
      </c>
      <c r="I20" s="11">
        <f t="shared" si="12"/>
        <v>0</v>
      </c>
      <c r="J20" s="11">
        <f t="shared" si="12"/>
        <v>0.41666666666666669</v>
      </c>
      <c r="K20" s="11">
        <f t="shared" si="12"/>
        <v>0</v>
      </c>
      <c r="L20" s="11">
        <f t="shared" si="12"/>
        <v>0</v>
      </c>
      <c r="M20" s="11">
        <f t="shared" si="12"/>
        <v>3.0833333333333335</v>
      </c>
    </row>
    <row r="21" spans="1:13" x14ac:dyDescent="0.25">
      <c r="A21" s="9" t="str">
        <f t="shared" si="9"/>
        <v>Lachlan Evans</v>
      </c>
      <c r="B21" s="10"/>
      <c r="C21" s="11">
        <f t="shared" ref="C21:M21" si="13">IF(ISNUMBER($B6),C6/$B6," ")</f>
        <v>1.6875</v>
      </c>
      <c r="D21" s="11">
        <f t="shared" si="13"/>
        <v>0.3125</v>
      </c>
      <c r="E21" s="11">
        <f t="shared" si="13"/>
        <v>1.625</v>
      </c>
      <c r="F21" s="11">
        <f t="shared" si="13"/>
        <v>3.5</v>
      </c>
      <c r="G21" s="11">
        <f t="shared" si="13"/>
        <v>1.5625</v>
      </c>
      <c r="H21" s="11">
        <f t="shared" si="13"/>
        <v>1.375</v>
      </c>
      <c r="I21" s="11">
        <f t="shared" si="13"/>
        <v>0.25</v>
      </c>
      <c r="J21" s="11">
        <f t="shared" si="13"/>
        <v>1.3125</v>
      </c>
      <c r="K21" s="11">
        <f t="shared" si="13"/>
        <v>0</v>
      </c>
      <c r="L21" s="11">
        <f t="shared" si="13"/>
        <v>0</v>
      </c>
      <c r="M21" s="11">
        <f t="shared" si="13"/>
        <v>5.9375</v>
      </c>
    </row>
    <row r="22" spans="1:13" x14ac:dyDescent="0.25">
      <c r="A22" s="9" t="str">
        <f t="shared" si="9"/>
        <v>Lewis Simachila</v>
      </c>
      <c r="B22" s="10"/>
      <c r="C22" s="11">
        <f t="shared" ref="C22:M22" si="14">IF(ISNUMBER($B7),C7/$B7," ")</f>
        <v>1.1499999999999999</v>
      </c>
      <c r="D22" s="11">
        <f t="shared" si="14"/>
        <v>0.1</v>
      </c>
      <c r="E22" s="11">
        <f t="shared" si="14"/>
        <v>0.25</v>
      </c>
      <c r="F22" s="11">
        <f t="shared" si="14"/>
        <v>2.6</v>
      </c>
      <c r="G22" s="11">
        <f t="shared" si="14"/>
        <v>1.4</v>
      </c>
      <c r="H22" s="11">
        <f t="shared" si="14"/>
        <v>1.45</v>
      </c>
      <c r="I22" s="11">
        <f t="shared" si="14"/>
        <v>0.15</v>
      </c>
      <c r="J22" s="11">
        <f t="shared" si="14"/>
        <v>0.95</v>
      </c>
      <c r="K22" s="11">
        <f t="shared" si="14"/>
        <v>0.05</v>
      </c>
      <c r="L22" s="11">
        <f t="shared" si="14"/>
        <v>0.1</v>
      </c>
      <c r="M22" s="11">
        <f t="shared" si="14"/>
        <v>2.85</v>
      </c>
    </row>
    <row r="23" spans="1:13" x14ac:dyDescent="0.25">
      <c r="A23" s="9" t="str">
        <f t="shared" si="9"/>
        <v>Manuel Roring</v>
      </c>
      <c r="B23" s="10"/>
      <c r="C23" s="11">
        <f t="shared" ref="C23:M23" si="15">IF(ISNUMBER($B8),C8/$B8," ")</f>
        <v>1.6842105263157894</v>
      </c>
      <c r="D23" s="11">
        <f t="shared" si="15"/>
        <v>0</v>
      </c>
      <c r="E23" s="11">
        <f t="shared" si="15"/>
        <v>0.26315789473684209</v>
      </c>
      <c r="F23" s="11">
        <f t="shared" si="15"/>
        <v>6</v>
      </c>
      <c r="G23" s="11">
        <f t="shared" si="15"/>
        <v>0.68421052631578949</v>
      </c>
      <c r="H23" s="11">
        <f t="shared" si="15"/>
        <v>0.57894736842105265</v>
      </c>
      <c r="I23" s="11">
        <f t="shared" si="15"/>
        <v>1</v>
      </c>
      <c r="J23" s="11">
        <f t="shared" si="15"/>
        <v>1.1578947368421053</v>
      </c>
      <c r="K23" s="11">
        <f t="shared" si="15"/>
        <v>0</v>
      </c>
      <c r="L23" s="11">
        <f t="shared" si="15"/>
        <v>0</v>
      </c>
      <c r="M23" s="11">
        <f t="shared" si="15"/>
        <v>3.6315789473684212</v>
      </c>
    </row>
    <row r="24" spans="1:13" x14ac:dyDescent="0.25">
      <c r="A24" s="9" t="str">
        <f t="shared" si="9"/>
        <v>Marco Chalub</v>
      </c>
      <c r="B24" s="10"/>
      <c r="C24" s="11">
        <f t="shared" ref="C24:M24" si="16">IF(ISNUMBER($B9),C9/$B9," ")</f>
        <v>1</v>
      </c>
      <c r="D24" s="11">
        <f t="shared" si="16"/>
        <v>0.73684210526315785</v>
      </c>
      <c r="E24" s="11">
        <f t="shared" si="16"/>
        <v>0.15789473684210525</v>
      </c>
      <c r="F24" s="11">
        <f t="shared" si="16"/>
        <v>2</v>
      </c>
      <c r="G24" s="11">
        <f t="shared" si="16"/>
        <v>2.0526315789473686</v>
      </c>
      <c r="H24" s="11">
        <f t="shared" si="16"/>
        <v>1.1052631578947369</v>
      </c>
      <c r="I24" s="11">
        <f t="shared" si="16"/>
        <v>0</v>
      </c>
      <c r="J24" s="11">
        <f t="shared" si="16"/>
        <v>0.36842105263157893</v>
      </c>
      <c r="K24" s="11">
        <f t="shared" si="16"/>
        <v>0</v>
      </c>
      <c r="L24" s="11">
        <f t="shared" si="16"/>
        <v>0</v>
      </c>
      <c r="M24" s="11">
        <f t="shared" si="16"/>
        <v>4.3684210526315788</v>
      </c>
    </row>
    <row r="25" spans="1:13" x14ac:dyDescent="0.25">
      <c r="A25" s="9" t="str">
        <f t="shared" si="9"/>
        <v>Pierre Pain</v>
      </c>
      <c r="B25" s="10"/>
      <c r="C25" s="11">
        <f t="shared" ref="C25:M25" si="17">IF(ISNUMBER($B10),C10/$B10," ")</f>
        <v>3</v>
      </c>
      <c r="D25" s="11">
        <f t="shared" si="17"/>
        <v>0</v>
      </c>
      <c r="E25" s="11">
        <f t="shared" si="17"/>
        <v>0.65</v>
      </c>
      <c r="F25" s="11">
        <f t="shared" si="17"/>
        <v>8.25</v>
      </c>
      <c r="G25" s="11">
        <f t="shared" si="17"/>
        <v>0.55000000000000004</v>
      </c>
      <c r="H25" s="11">
        <f t="shared" si="17"/>
        <v>1.2</v>
      </c>
      <c r="I25" s="11">
        <f t="shared" si="17"/>
        <v>1.1499999999999999</v>
      </c>
      <c r="J25" s="11">
        <f t="shared" si="17"/>
        <v>1.9</v>
      </c>
      <c r="K25" s="11">
        <f t="shared" si="17"/>
        <v>0</v>
      </c>
      <c r="L25" s="11">
        <f t="shared" si="17"/>
        <v>0</v>
      </c>
      <c r="M25" s="11">
        <f t="shared" si="17"/>
        <v>6.65</v>
      </c>
    </row>
    <row r="26" spans="1:13" x14ac:dyDescent="0.25">
      <c r="A26" s="9" t="str">
        <f t="shared" si="9"/>
        <v>Princeloo Alexandre</v>
      </c>
      <c r="B26" s="10"/>
      <c r="C26" s="11">
        <f t="shared" ref="C26:M26" si="18">IF(ISNUMBER($B11),C11/$B11," ")</f>
        <v>1.4666666666666666</v>
      </c>
      <c r="D26" s="11">
        <f t="shared" si="18"/>
        <v>2.2666666666666666</v>
      </c>
      <c r="E26" s="11">
        <f t="shared" si="18"/>
        <v>0.6</v>
      </c>
      <c r="F26" s="11">
        <f t="shared" si="18"/>
        <v>5.7333333333333334</v>
      </c>
      <c r="G26" s="11">
        <f t="shared" si="18"/>
        <v>4.1333333333333337</v>
      </c>
      <c r="H26" s="11">
        <f t="shared" si="18"/>
        <v>2.7333333333333334</v>
      </c>
      <c r="I26" s="11">
        <f t="shared" si="18"/>
        <v>0.53333333333333333</v>
      </c>
      <c r="J26" s="11">
        <f t="shared" si="18"/>
        <v>2.6</v>
      </c>
      <c r="K26" s="11">
        <f t="shared" si="18"/>
        <v>0.26666666666666666</v>
      </c>
      <c r="L26" s="11">
        <f t="shared" si="18"/>
        <v>0</v>
      </c>
      <c r="M26" s="11">
        <f t="shared" si="18"/>
        <v>10.333333333333334</v>
      </c>
    </row>
    <row r="27" spans="1:13" x14ac:dyDescent="0.25">
      <c r="A27" s="9" t="str">
        <f t="shared" si="9"/>
        <v>Riley Dunne</v>
      </c>
      <c r="B27" s="10"/>
      <c r="C27" s="11">
        <f t="shared" ref="C27:M28" si="19">IF(ISNUMBER($B12),C12/$B12," ")</f>
        <v>1.4285714285714286</v>
      </c>
      <c r="D27" s="11">
        <f t="shared" si="19"/>
        <v>0.61904761904761907</v>
      </c>
      <c r="E27" s="11">
        <f t="shared" si="19"/>
        <v>9.5238095238095233E-2</v>
      </c>
      <c r="F27" s="11">
        <f t="shared" si="19"/>
        <v>3.0476190476190474</v>
      </c>
      <c r="G27" s="11">
        <f t="shared" si="19"/>
        <v>1.4761904761904763</v>
      </c>
      <c r="H27" s="11">
        <f t="shared" si="19"/>
        <v>1.7142857142857142</v>
      </c>
      <c r="I27" s="11">
        <f t="shared" si="19"/>
        <v>0</v>
      </c>
      <c r="J27" s="11">
        <f t="shared" si="19"/>
        <v>1.0476190476190477</v>
      </c>
      <c r="K27" s="11">
        <f t="shared" si="19"/>
        <v>0</v>
      </c>
      <c r="L27" s="11">
        <f t="shared" si="19"/>
        <v>0</v>
      </c>
      <c r="M27" s="11">
        <f t="shared" si="19"/>
        <v>4.8095238095238093</v>
      </c>
    </row>
    <row r="28" spans="1:13" x14ac:dyDescent="0.25">
      <c r="A28" s="9" t="str">
        <f t="shared" si="9"/>
        <v>Tom Adler</v>
      </c>
      <c r="B28" s="10"/>
      <c r="C28" s="11">
        <f t="shared" si="19"/>
        <v>2.1</v>
      </c>
      <c r="D28" s="11">
        <f t="shared" si="19"/>
        <v>0.8</v>
      </c>
      <c r="E28" s="11">
        <f t="shared" si="19"/>
        <v>0.85</v>
      </c>
      <c r="F28" s="11">
        <f t="shared" si="19"/>
        <v>4.6500000000000004</v>
      </c>
      <c r="G28" s="11">
        <f t="shared" si="19"/>
        <v>0.6</v>
      </c>
      <c r="H28" s="11">
        <f t="shared" si="19"/>
        <v>1</v>
      </c>
      <c r="I28" s="11">
        <f t="shared" si="19"/>
        <v>0.25</v>
      </c>
      <c r="J28" s="11">
        <f t="shared" si="19"/>
        <v>0.65</v>
      </c>
      <c r="K28" s="11">
        <f t="shared" si="19"/>
        <v>0</v>
      </c>
      <c r="L28" s="11">
        <f t="shared" si="19"/>
        <v>0</v>
      </c>
      <c r="M28" s="11">
        <f t="shared" si="19"/>
        <v>7.45</v>
      </c>
    </row>
  </sheetData>
  <mergeCells count="3">
    <mergeCell ref="A15:M15"/>
    <mergeCell ref="A16:M16"/>
    <mergeCell ref="A1:P1"/>
  </mergeCells>
  <conditionalFormatting sqref="A14">
    <cfRule type="expression" dxfId="12" priority="3">
      <formula>O14&gt;11</formula>
    </cfRule>
  </conditionalFormatting>
  <conditionalFormatting sqref="A3:A13">
    <cfRule type="expression" dxfId="11" priority="2">
      <formula>O3&gt;11</formula>
    </cfRule>
  </conditionalFormatting>
  <conditionalFormatting sqref="A3:A13">
    <cfRule type="expression" dxfId="10" priority="1">
      <formula>EXACT(A3,T3)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W33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3" x14ac:dyDescent="0.25">
      <c r="A1" s="49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23" t="s">
        <v>89</v>
      </c>
    </row>
    <row r="2" spans="1:23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37</v>
      </c>
      <c r="O2" s="30" t="s">
        <v>38</v>
      </c>
      <c r="P2" s="17" t="s">
        <v>45</v>
      </c>
      <c r="Q2" s="24"/>
      <c r="R2" s="24" t="s">
        <v>46</v>
      </c>
      <c r="S2" s="24" t="s">
        <v>47</v>
      </c>
    </row>
    <row r="3" spans="1:23" x14ac:dyDescent="0.25">
      <c r="A3" s="9" t="s">
        <v>90</v>
      </c>
      <c r="B3" s="10">
        <v>19</v>
      </c>
      <c r="C3" s="10">
        <v>15</v>
      </c>
      <c r="D3" s="10">
        <v>19</v>
      </c>
      <c r="E3" s="10">
        <v>29</v>
      </c>
      <c r="F3" s="10">
        <v>39</v>
      </c>
      <c r="G3" s="10">
        <v>24</v>
      </c>
      <c r="H3" s="10">
        <v>15</v>
      </c>
      <c r="I3" s="10">
        <v>2</v>
      </c>
      <c r="J3" s="10">
        <v>26</v>
      </c>
      <c r="K3" s="10">
        <v>0</v>
      </c>
      <c r="L3" s="10">
        <v>1</v>
      </c>
      <c r="M3" s="10">
        <v>116</v>
      </c>
      <c r="N3" s="10">
        <f>(VLOOKUP(A3,Games!$A$2:$D$150,3,FALSE))</f>
        <v>0</v>
      </c>
      <c r="O3" s="10">
        <f>VLOOKUP(A3,Games!$A$2:$D$150,4,FALSE)</f>
        <v>19</v>
      </c>
      <c r="P3" s="11">
        <f>(R3-S3)/B3</f>
        <v>7.3684210526315788</v>
      </c>
      <c r="Q3" s="24"/>
      <c r="R3" s="24">
        <f>SUM(M3,I3,H3,G3,F3)</f>
        <v>196</v>
      </c>
      <c r="S3" s="24">
        <f>SUM((J3*2),(K3*3),(L3*4))</f>
        <v>56</v>
      </c>
      <c r="T3" s="24" t="str">
        <f>IFERROR(VLOOKUP(A3,Games!$I$2:$I$246,1,FALSE)," ")</f>
        <v xml:space="preserve"> </v>
      </c>
    </row>
    <row r="4" spans="1:23" x14ac:dyDescent="0.25">
      <c r="A4" s="9" t="s">
        <v>91</v>
      </c>
      <c r="B4" s="10">
        <v>21</v>
      </c>
      <c r="C4" s="10">
        <v>31</v>
      </c>
      <c r="D4" s="10">
        <v>17</v>
      </c>
      <c r="E4" s="10">
        <v>20</v>
      </c>
      <c r="F4" s="10">
        <v>87</v>
      </c>
      <c r="G4" s="10">
        <v>42</v>
      </c>
      <c r="H4" s="10">
        <v>35</v>
      </c>
      <c r="I4" s="10">
        <v>2</v>
      </c>
      <c r="J4" s="10">
        <v>17</v>
      </c>
      <c r="K4" s="10">
        <v>0</v>
      </c>
      <c r="L4" s="10">
        <v>1</v>
      </c>
      <c r="M4" s="10">
        <v>133</v>
      </c>
      <c r="N4" s="10">
        <f>(VLOOKUP(A4,Games!$A$2:$D$150,3,FALSE))</f>
        <v>0</v>
      </c>
      <c r="O4" s="10">
        <f>VLOOKUP(A4,Games!$A$2:$D$150,4,FALSE)</f>
        <v>21</v>
      </c>
      <c r="P4" s="11">
        <f t="shared" ref="P4:P9" si="0">(R4-S4)/B4</f>
        <v>12.428571428571429</v>
      </c>
      <c r="Q4" s="24"/>
      <c r="R4" s="24">
        <f t="shared" ref="R4:R9" si="1">SUM(M4,I4,H4,G4,F4)</f>
        <v>299</v>
      </c>
      <c r="S4" s="24">
        <f t="shared" ref="S4:S9" si="2">SUM((J4*2),(K4*3),(L4*4))</f>
        <v>38</v>
      </c>
      <c r="T4" s="24" t="str">
        <f>IFERROR(VLOOKUP(A4,Games!$I$2:$I$246,1,FALSE)," ")</f>
        <v xml:space="preserve"> </v>
      </c>
    </row>
    <row r="5" spans="1:23" x14ac:dyDescent="0.25">
      <c r="A5" s="9" t="s">
        <v>55</v>
      </c>
      <c r="B5" s="10">
        <v>1</v>
      </c>
      <c r="C5" s="10">
        <v>0</v>
      </c>
      <c r="D5" s="10">
        <v>0</v>
      </c>
      <c r="E5" s="10">
        <v>1</v>
      </c>
      <c r="F5" s="10">
        <v>11</v>
      </c>
      <c r="G5" s="10">
        <v>1</v>
      </c>
      <c r="H5" s="10">
        <v>3</v>
      </c>
      <c r="I5" s="10">
        <v>0</v>
      </c>
      <c r="J5" s="10">
        <v>1</v>
      </c>
      <c r="K5" s="10">
        <v>0</v>
      </c>
      <c r="L5" s="10">
        <v>0</v>
      </c>
      <c r="M5" s="10">
        <v>1</v>
      </c>
      <c r="N5" s="10">
        <f>(VLOOKUP(A5,Games!$A$2:$D$150,3,FALSE))</f>
        <v>0</v>
      </c>
      <c r="O5" s="10">
        <f>VLOOKUP(A5,Games!$A$2:$D$150,4,FALSE)</f>
        <v>2</v>
      </c>
      <c r="P5" s="11">
        <f t="shared" si="0"/>
        <v>14</v>
      </c>
      <c r="Q5" s="24"/>
      <c r="R5" s="24">
        <f t="shared" si="1"/>
        <v>16</v>
      </c>
      <c r="S5" s="24">
        <f t="shared" si="2"/>
        <v>2</v>
      </c>
      <c r="T5" s="24" t="str">
        <f>IFERROR(VLOOKUP(A5,Games!$I$2:$I$246,1,FALSE)," ")</f>
        <v xml:space="preserve"> </v>
      </c>
    </row>
    <row r="6" spans="1:23" x14ac:dyDescent="0.25">
      <c r="A6" s="9" t="s">
        <v>125</v>
      </c>
      <c r="B6" s="10">
        <v>9</v>
      </c>
      <c r="C6" s="10">
        <v>13</v>
      </c>
      <c r="D6" s="10">
        <v>1</v>
      </c>
      <c r="E6" s="10">
        <v>7</v>
      </c>
      <c r="F6" s="10">
        <v>54</v>
      </c>
      <c r="G6" s="10">
        <v>1</v>
      </c>
      <c r="H6" s="10">
        <v>5</v>
      </c>
      <c r="I6" s="10">
        <v>2</v>
      </c>
      <c r="J6" s="10">
        <v>10</v>
      </c>
      <c r="K6" s="10">
        <v>0</v>
      </c>
      <c r="L6" s="10">
        <v>1</v>
      </c>
      <c r="M6" s="10">
        <v>36</v>
      </c>
      <c r="N6" s="10">
        <f>(VLOOKUP(A6,Games!$A$2:$D$150,3,FALSE))</f>
        <v>0</v>
      </c>
      <c r="O6" s="10">
        <f>VLOOKUP(A6,Games!$A$2:$D$150,4,FALSE)</f>
        <v>9</v>
      </c>
      <c r="P6" s="11">
        <f t="shared" si="0"/>
        <v>8.2222222222222214</v>
      </c>
      <c r="Q6" s="24"/>
      <c r="R6" s="24">
        <f t="shared" si="1"/>
        <v>98</v>
      </c>
      <c r="S6" s="24">
        <f t="shared" si="2"/>
        <v>24</v>
      </c>
      <c r="T6" s="24" t="str">
        <f>IFERROR(VLOOKUP(A6,Games!$I$2:$I$246,1,FALSE)," ")</f>
        <v xml:space="preserve"> </v>
      </c>
    </row>
    <row r="7" spans="1:23" x14ac:dyDescent="0.25">
      <c r="A7" s="9" t="s">
        <v>117</v>
      </c>
      <c r="B7" s="10">
        <v>1</v>
      </c>
      <c r="C7" s="10">
        <v>0</v>
      </c>
      <c r="D7" s="10">
        <v>0</v>
      </c>
      <c r="E7" s="10">
        <v>0</v>
      </c>
      <c r="F7" s="10">
        <v>5</v>
      </c>
      <c r="G7" s="10">
        <v>0</v>
      </c>
      <c r="H7" s="10">
        <v>0</v>
      </c>
      <c r="I7" s="10">
        <v>0</v>
      </c>
      <c r="J7" s="10">
        <v>3</v>
      </c>
      <c r="K7" s="10">
        <v>0</v>
      </c>
      <c r="L7" s="10">
        <v>1</v>
      </c>
      <c r="M7" s="10">
        <v>0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-5</v>
      </c>
      <c r="Q7" s="24"/>
      <c r="R7" s="24">
        <f t="shared" si="1"/>
        <v>5</v>
      </c>
      <c r="S7" s="24">
        <f t="shared" si="2"/>
        <v>10</v>
      </c>
      <c r="T7" s="24" t="str">
        <f>IFERROR(VLOOKUP(A7,Games!$I$2:$I$246,1,FALSE)," ")</f>
        <v xml:space="preserve"> </v>
      </c>
    </row>
    <row r="8" spans="1:23" x14ac:dyDescent="0.25">
      <c r="A8" s="9" t="s">
        <v>92</v>
      </c>
      <c r="B8" s="10">
        <v>16</v>
      </c>
      <c r="C8" s="10">
        <v>38</v>
      </c>
      <c r="D8" s="10">
        <v>1</v>
      </c>
      <c r="E8" s="10">
        <v>3</v>
      </c>
      <c r="F8" s="10">
        <v>139</v>
      </c>
      <c r="G8" s="10">
        <v>20</v>
      </c>
      <c r="H8" s="10">
        <v>12</v>
      </c>
      <c r="I8" s="10">
        <v>12</v>
      </c>
      <c r="J8" s="10">
        <v>39</v>
      </c>
      <c r="K8" s="10">
        <v>1</v>
      </c>
      <c r="L8" s="10">
        <v>0</v>
      </c>
      <c r="M8" s="10">
        <v>82</v>
      </c>
      <c r="N8" s="10">
        <f>(VLOOKUP(A8,Games!$A$2:$D$150,3,FALSE))</f>
        <v>1</v>
      </c>
      <c r="O8" s="10">
        <f>VLOOKUP(A8,Games!$A$2:$D$150,4,FALSE)</f>
        <v>17</v>
      </c>
      <c r="P8" s="11">
        <f t="shared" si="0"/>
        <v>11.5</v>
      </c>
      <c r="Q8" s="24"/>
      <c r="R8" s="24">
        <f t="shared" si="1"/>
        <v>265</v>
      </c>
      <c r="S8" s="24">
        <f t="shared" si="2"/>
        <v>81</v>
      </c>
      <c r="T8" s="24" t="str">
        <f>IFERROR(VLOOKUP(A8,Games!$I$2:$I$246,1,FALSE)," ")</f>
        <v xml:space="preserve"> </v>
      </c>
    </row>
    <row r="9" spans="1:23" x14ac:dyDescent="0.25">
      <c r="A9" s="9" t="s">
        <v>93</v>
      </c>
      <c r="B9" s="10">
        <v>18</v>
      </c>
      <c r="C9" s="10">
        <v>60</v>
      </c>
      <c r="D9" s="10">
        <v>2</v>
      </c>
      <c r="E9" s="10">
        <v>12</v>
      </c>
      <c r="F9" s="10">
        <v>148</v>
      </c>
      <c r="G9" s="10">
        <v>11</v>
      </c>
      <c r="H9" s="10">
        <v>31</v>
      </c>
      <c r="I9" s="10">
        <v>12</v>
      </c>
      <c r="J9" s="10">
        <v>42</v>
      </c>
      <c r="K9" s="10">
        <v>0</v>
      </c>
      <c r="L9" s="10">
        <v>0</v>
      </c>
      <c r="M9" s="10">
        <v>138</v>
      </c>
      <c r="N9" s="10">
        <f>(VLOOKUP(A9,Games!$A$2:$D$150,3,FALSE))</f>
        <v>0</v>
      </c>
      <c r="O9" s="10">
        <f>VLOOKUP(A9,Games!$A$2:$D$150,4,FALSE)</f>
        <v>18</v>
      </c>
      <c r="P9" s="11">
        <f t="shared" si="0"/>
        <v>14.222222222222221</v>
      </c>
      <c r="Q9" s="24"/>
      <c r="R9" s="24">
        <f t="shared" si="1"/>
        <v>340</v>
      </c>
      <c r="S9" s="24">
        <f t="shared" si="2"/>
        <v>84</v>
      </c>
      <c r="T9" s="24" t="str">
        <f>IFERROR(VLOOKUP(A9,Games!$I$2:$I$246,1,FALSE)," ")</f>
        <v xml:space="preserve"> </v>
      </c>
    </row>
    <row r="10" spans="1:23" x14ac:dyDescent="0.25">
      <c r="A10" s="9" t="s">
        <v>94</v>
      </c>
      <c r="B10" s="10">
        <v>18</v>
      </c>
      <c r="C10" s="10">
        <v>36</v>
      </c>
      <c r="D10" s="10">
        <v>2</v>
      </c>
      <c r="E10" s="10">
        <v>13</v>
      </c>
      <c r="F10" s="10">
        <v>129</v>
      </c>
      <c r="G10" s="10">
        <v>25</v>
      </c>
      <c r="H10" s="10">
        <v>14</v>
      </c>
      <c r="I10" s="10">
        <v>1</v>
      </c>
      <c r="J10" s="10">
        <v>28</v>
      </c>
      <c r="K10" s="10">
        <v>0</v>
      </c>
      <c r="L10" s="10">
        <v>1</v>
      </c>
      <c r="M10" s="10">
        <v>91</v>
      </c>
      <c r="N10" s="10">
        <f>(VLOOKUP(A10,Games!$A$2:$D$150,3,FALSE))</f>
        <v>0</v>
      </c>
      <c r="O10" s="10">
        <f>VLOOKUP(A10,Games!$A$2:$D$150,4,FALSE)</f>
        <v>18</v>
      </c>
      <c r="P10" s="11">
        <f t="shared" ref="P10" si="3">(R10-S10)/B10</f>
        <v>11.111111111111111</v>
      </c>
      <c r="Q10" s="24"/>
      <c r="R10" s="24">
        <f t="shared" ref="R10" si="4">SUM(M10,I10,H10,G10,F10)</f>
        <v>260</v>
      </c>
      <c r="S10" s="24">
        <f t="shared" ref="S10" si="5">SUM((J10*2),(K10*3),(L10*4))</f>
        <v>60</v>
      </c>
      <c r="T10" s="24" t="str">
        <f>IFERROR(VLOOKUP(A10,Games!$I$2:$I$246,1,FALSE)," ")</f>
        <v xml:space="preserve"> </v>
      </c>
    </row>
    <row r="11" spans="1:23" x14ac:dyDescent="0.25">
      <c r="A11" s="9" t="s">
        <v>96</v>
      </c>
      <c r="B11" s="10">
        <v>15</v>
      </c>
      <c r="C11" s="10">
        <v>2</v>
      </c>
      <c r="D11" s="10">
        <v>26</v>
      </c>
      <c r="E11" s="10">
        <v>3</v>
      </c>
      <c r="F11" s="10">
        <v>23</v>
      </c>
      <c r="G11" s="10">
        <v>29</v>
      </c>
      <c r="H11" s="10">
        <v>24</v>
      </c>
      <c r="I11" s="10">
        <v>1</v>
      </c>
      <c r="J11" s="10">
        <v>15</v>
      </c>
      <c r="K11" s="10">
        <v>0</v>
      </c>
      <c r="L11" s="10">
        <v>0</v>
      </c>
      <c r="M11" s="10">
        <v>85</v>
      </c>
      <c r="N11" s="10">
        <f>(VLOOKUP(A11,Games!$A$2:$D$150,3,FALSE))</f>
        <v>0</v>
      </c>
      <c r="O11" s="10">
        <f>VLOOKUP(A11,Games!$A$2:$D$150,4,FALSE)</f>
        <v>15</v>
      </c>
      <c r="P11" s="11">
        <f t="shared" ref="P11" si="6">(R11-S11)/B11</f>
        <v>8.8000000000000007</v>
      </c>
      <c r="Q11" s="24"/>
      <c r="R11" s="24">
        <f t="shared" ref="R11" si="7">SUM(M11,I11,H11,G11,F11)</f>
        <v>162</v>
      </c>
      <c r="S11" s="24">
        <f t="shared" ref="S11" si="8">SUM((J11*2),(K11*3),(L11*4))</f>
        <v>30</v>
      </c>
      <c r="T11" s="24" t="str">
        <f>IFERROR(VLOOKUP(A11,Games!$I$2:$I$246,1,FALSE)," ")</f>
        <v xml:space="preserve"> </v>
      </c>
    </row>
    <row r="12" spans="1:23" x14ac:dyDescent="0.25">
      <c r="A12" s="9" t="s">
        <v>95</v>
      </c>
      <c r="B12" s="8">
        <v>17</v>
      </c>
      <c r="C12" s="8">
        <v>4</v>
      </c>
      <c r="D12" s="8">
        <v>0</v>
      </c>
      <c r="E12" s="8">
        <v>3</v>
      </c>
      <c r="F12" s="8">
        <v>41</v>
      </c>
      <c r="G12" s="8">
        <v>5</v>
      </c>
      <c r="H12" s="8">
        <v>14</v>
      </c>
      <c r="I12" s="8">
        <v>0</v>
      </c>
      <c r="J12" s="8">
        <v>40</v>
      </c>
      <c r="K12" s="8">
        <v>0</v>
      </c>
      <c r="L12" s="8">
        <v>0</v>
      </c>
      <c r="M12" s="8">
        <v>11</v>
      </c>
      <c r="N12" s="10">
        <f>(VLOOKUP(A12,Games!$A$2:$D$150,3,FALSE))</f>
        <v>0</v>
      </c>
      <c r="O12" s="10">
        <f>VLOOKUP(A12,Games!$A$2:$D$150,4,FALSE)</f>
        <v>17</v>
      </c>
      <c r="P12" s="11">
        <f t="shared" ref="P12" si="9">(R12-S12)/B12</f>
        <v>-0.52941176470588236</v>
      </c>
      <c r="Q12" s="24"/>
      <c r="R12" s="24">
        <f t="shared" ref="R12" si="10">SUM(M12,I12,H12,G12,F12)</f>
        <v>71</v>
      </c>
      <c r="S12" s="24">
        <f t="shared" ref="S12" si="11">SUM((J12*2),(K12*3),(L12*4))</f>
        <v>80</v>
      </c>
      <c r="T12" s="24" t="str">
        <f>IFERROR(VLOOKUP(A12,Games!$I$2:$I$246,1,FALSE)," ")</f>
        <v xml:space="preserve"> </v>
      </c>
      <c r="U12" s="24"/>
      <c r="V12" s="24"/>
      <c r="W12" s="24"/>
    </row>
    <row r="13" spans="1:23" x14ac:dyDescent="0.25">
      <c r="A13" s="9" t="s">
        <v>364</v>
      </c>
      <c r="B13" s="8">
        <v>1</v>
      </c>
      <c r="C13" s="8">
        <v>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:P15" si="12">(R13-S13)/B13</f>
        <v>10</v>
      </c>
      <c r="Q13" s="24"/>
      <c r="R13" s="24">
        <f t="shared" ref="R13:R15" si="13">SUM(M13,I13,H13,G13,F13)</f>
        <v>10</v>
      </c>
      <c r="S13" s="24">
        <f t="shared" ref="S13:S15" si="14">SUM((J13*2),(K13*3),(L13*4))</f>
        <v>0</v>
      </c>
      <c r="T13" s="24" t="str">
        <f>IFERROR(VLOOKUP(A13,Games!$I$2:$I$246,1,FALSE)," ")</f>
        <v xml:space="preserve"> </v>
      </c>
      <c r="U13" s="24"/>
      <c r="V13" s="24"/>
    </row>
    <row r="14" spans="1:23" s="24" customFormat="1" x14ac:dyDescent="0.25">
      <c r="A14" s="9" t="s">
        <v>359</v>
      </c>
      <c r="B14" s="17">
        <v>3</v>
      </c>
      <c r="C14" s="17">
        <v>4</v>
      </c>
      <c r="D14" s="17">
        <v>3</v>
      </c>
      <c r="E14" s="17">
        <v>1</v>
      </c>
      <c r="F14" s="17">
        <v>5</v>
      </c>
      <c r="G14" s="17">
        <v>1</v>
      </c>
      <c r="H14" s="17">
        <v>6</v>
      </c>
      <c r="I14" s="17">
        <v>1</v>
      </c>
      <c r="J14" s="17">
        <v>3</v>
      </c>
      <c r="K14" s="17">
        <v>0</v>
      </c>
      <c r="L14" s="17">
        <v>0</v>
      </c>
      <c r="M14" s="17">
        <v>18</v>
      </c>
      <c r="N14" s="10">
        <f>(VLOOKUP(A14,Games!$A$2:$D$150,3,FALSE))</f>
        <v>0</v>
      </c>
      <c r="O14" s="10">
        <f>VLOOKUP(A14,Games!$A$2:$D$150,4,FALSE)</f>
        <v>3</v>
      </c>
      <c r="P14" s="11">
        <f t="shared" si="12"/>
        <v>8.3333333333333339</v>
      </c>
      <c r="R14" s="24">
        <f t="shared" si="13"/>
        <v>31</v>
      </c>
      <c r="S14" s="24">
        <f t="shared" si="14"/>
        <v>6</v>
      </c>
      <c r="T14" s="24" t="str">
        <f>IFERROR(VLOOKUP(A14,Games!$I$2:$I$246,1,FALSE)," ")</f>
        <v xml:space="preserve"> </v>
      </c>
    </row>
    <row r="15" spans="1:23" s="24" customFormat="1" x14ac:dyDescent="0.25">
      <c r="A15" s="9" t="s">
        <v>360</v>
      </c>
      <c r="B15" s="17">
        <v>1</v>
      </c>
      <c r="C15" s="17">
        <v>0</v>
      </c>
      <c r="D15" s="17">
        <v>0</v>
      </c>
      <c r="E15" s="17">
        <v>0</v>
      </c>
      <c r="F15" s="17">
        <v>2</v>
      </c>
      <c r="G15" s="17">
        <v>1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12"/>
        <v>5</v>
      </c>
      <c r="R15" s="24">
        <f t="shared" si="13"/>
        <v>5</v>
      </c>
      <c r="S15" s="24">
        <f t="shared" si="14"/>
        <v>0</v>
      </c>
      <c r="T15" s="24" t="str">
        <f>IFERROR(VLOOKUP(A15,Games!$I$2:$I$246,1,FALSE)," ")</f>
        <v xml:space="preserve"> </v>
      </c>
    </row>
    <row r="16" spans="1:23" x14ac:dyDescent="0.25">
      <c r="A16" s="9" t="s">
        <v>361</v>
      </c>
      <c r="B16" s="8">
        <v>1</v>
      </c>
      <c r="C16" s="8">
        <v>0</v>
      </c>
      <c r="D16" s="8">
        <v>0</v>
      </c>
      <c r="E16" s="8">
        <v>0</v>
      </c>
      <c r="F16" s="8">
        <v>9</v>
      </c>
      <c r="G16" s="8">
        <v>0</v>
      </c>
      <c r="H16" s="8">
        <v>4</v>
      </c>
      <c r="I16" s="8">
        <v>2</v>
      </c>
      <c r="J16" s="8">
        <v>2</v>
      </c>
      <c r="K16" s="8">
        <v>0</v>
      </c>
      <c r="L16" s="8">
        <v>0</v>
      </c>
      <c r="M16" s="8">
        <v>0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" si="15">(R16-S16)/B16</f>
        <v>11</v>
      </c>
      <c r="Q16" s="24"/>
      <c r="R16" s="24">
        <f t="shared" ref="R16" si="16">SUM(M16,I16,H16,G16,F16)</f>
        <v>15</v>
      </c>
      <c r="S16" s="24">
        <f t="shared" ref="S16" si="17">SUM((J16*2),(K16*3),(L16*4))</f>
        <v>4</v>
      </c>
      <c r="T16" s="24" t="str">
        <f>IFERROR(VLOOKUP(A16,Games!$I$2:$I$246,1,FALSE)," ")</f>
        <v xml:space="preserve"> </v>
      </c>
      <c r="U16" s="24"/>
    </row>
    <row r="17" spans="1:13" x14ac:dyDescent="0.25">
      <c r="A17" s="37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49" t="s">
        <v>89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3" x14ac:dyDescent="0.25">
      <c r="A20" s="9" t="str">
        <f t="shared" ref="A20:A30" si="18">IF(A3=""," ",A3)</f>
        <v>Brendan Clark</v>
      </c>
      <c r="B20" s="10"/>
      <c r="C20" s="11">
        <f t="shared" ref="C20:M20" si="19">IF(ISNUMBER($B3),C3/$B3," ")</f>
        <v>0.78947368421052633</v>
      </c>
      <c r="D20" s="11">
        <f t="shared" si="19"/>
        <v>1</v>
      </c>
      <c r="E20" s="11">
        <f t="shared" si="19"/>
        <v>1.5263157894736843</v>
      </c>
      <c r="F20" s="11">
        <f t="shared" si="19"/>
        <v>2.0526315789473686</v>
      </c>
      <c r="G20" s="11">
        <f t="shared" si="19"/>
        <v>1.263157894736842</v>
      </c>
      <c r="H20" s="11">
        <f t="shared" si="19"/>
        <v>0.78947368421052633</v>
      </c>
      <c r="I20" s="11">
        <f t="shared" si="19"/>
        <v>0.10526315789473684</v>
      </c>
      <c r="J20" s="11">
        <f t="shared" si="19"/>
        <v>1.368421052631579</v>
      </c>
      <c r="K20" s="11">
        <f t="shared" si="19"/>
        <v>0</v>
      </c>
      <c r="L20" s="11">
        <f t="shared" si="19"/>
        <v>5.2631578947368418E-2</v>
      </c>
      <c r="M20" s="11">
        <f t="shared" si="19"/>
        <v>6.1052631578947372</v>
      </c>
    </row>
    <row r="21" spans="1:13" x14ac:dyDescent="0.25">
      <c r="A21" s="9" t="str">
        <f t="shared" si="18"/>
        <v>Brett Hanlon</v>
      </c>
      <c r="B21" s="10"/>
      <c r="C21" s="11">
        <f t="shared" ref="C21:M21" si="20">IF(ISNUMBER($B4),C4/$B4," ")</f>
        <v>1.4761904761904763</v>
      </c>
      <c r="D21" s="11">
        <f t="shared" si="20"/>
        <v>0.80952380952380953</v>
      </c>
      <c r="E21" s="11">
        <f t="shared" si="20"/>
        <v>0.95238095238095233</v>
      </c>
      <c r="F21" s="11">
        <f t="shared" si="20"/>
        <v>4.1428571428571432</v>
      </c>
      <c r="G21" s="11">
        <f t="shared" si="20"/>
        <v>2</v>
      </c>
      <c r="H21" s="11">
        <f t="shared" si="20"/>
        <v>1.6666666666666667</v>
      </c>
      <c r="I21" s="11">
        <f t="shared" si="20"/>
        <v>9.5238095238095233E-2</v>
      </c>
      <c r="J21" s="11">
        <f t="shared" si="20"/>
        <v>0.80952380952380953</v>
      </c>
      <c r="K21" s="11">
        <f t="shared" si="20"/>
        <v>0</v>
      </c>
      <c r="L21" s="11">
        <f t="shared" si="20"/>
        <v>4.7619047619047616E-2</v>
      </c>
      <c r="M21" s="11">
        <f t="shared" si="20"/>
        <v>6.333333333333333</v>
      </c>
    </row>
    <row r="22" spans="1:13" x14ac:dyDescent="0.25">
      <c r="A22" s="9" t="str">
        <f t="shared" si="18"/>
        <v>Chris Hall</v>
      </c>
      <c r="B22" s="10"/>
      <c r="C22" s="11">
        <f t="shared" ref="C22:M22" si="21">IF(ISNUMBER($B5),C5/$B5," ")</f>
        <v>0</v>
      </c>
      <c r="D22" s="11">
        <f t="shared" si="21"/>
        <v>0</v>
      </c>
      <c r="E22" s="11">
        <f t="shared" si="21"/>
        <v>1</v>
      </c>
      <c r="F22" s="11">
        <f t="shared" si="21"/>
        <v>11</v>
      </c>
      <c r="G22" s="11">
        <f t="shared" si="21"/>
        <v>1</v>
      </c>
      <c r="H22" s="11">
        <f t="shared" si="21"/>
        <v>3</v>
      </c>
      <c r="I22" s="11">
        <f t="shared" si="21"/>
        <v>0</v>
      </c>
      <c r="J22" s="11">
        <f t="shared" si="21"/>
        <v>1</v>
      </c>
      <c r="K22" s="11">
        <f t="shared" si="21"/>
        <v>0</v>
      </c>
      <c r="L22" s="11">
        <f t="shared" si="21"/>
        <v>0</v>
      </c>
      <c r="M22" s="11">
        <f t="shared" si="21"/>
        <v>1</v>
      </c>
    </row>
    <row r="23" spans="1:13" x14ac:dyDescent="0.25">
      <c r="A23" s="9" t="str">
        <f t="shared" si="18"/>
        <v>Damien Holcroft</v>
      </c>
      <c r="B23" s="10"/>
      <c r="C23" s="11">
        <f t="shared" ref="C23:M23" si="22">IF(ISNUMBER($B6),C6/$B6," ")</f>
        <v>1.4444444444444444</v>
      </c>
      <c r="D23" s="11">
        <f t="shared" si="22"/>
        <v>0.1111111111111111</v>
      </c>
      <c r="E23" s="11">
        <f t="shared" si="22"/>
        <v>0.77777777777777779</v>
      </c>
      <c r="F23" s="11">
        <f t="shared" si="22"/>
        <v>6</v>
      </c>
      <c r="G23" s="11">
        <f t="shared" si="22"/>
        <v>0.1111111111111111</v>
      </c>
      <c r="H23" s="11">
        <f t="shared" si="22"/>
        <v>0.55555555555555558</v>
      </c>
      <c r="I23" s="11">
        <f t="shared" si="22"/>
        <v>0.22222222222222221</v>
      </c>
      <c r="J23" s="11">
        <f t="shared" si="22"/>
        <v>1.1111111111111112</v>
      </c>
      <c r="K23" s="11">
        <f t="shared" si="22"/>
        <v>0</v>
      </c>
      <c r="L23" s="11">
        <f t="shared" si="22"/>
        <v>0.1111111111111111</v>
      </c>
      <c r="M23" s="11">
        <f t="shared" si="22"/>
        <v>4</v>
      </c>
    </row>
    <row r="24" spans="1:13" x14ac:dyDescent="0.25">
      <c r="A24" s="9" t="str">
        <f t="shared" si="18"/>
        <v>Jacob O'Connel</v>
      </c>
      <c r="B24" s="10"/>
      <c r="C24" s="11">
        <f t="shared" ref="C24:M24" si="23">IF(ISNUMBER($B7),C7/$B7," ")</f>
        <v>0</v>
      </c>
      <c r="D24" s="11">
        <f t="shared" si="23"/>
        <v>0</v>
      </c>
      <c r="E24" s="11">
        <f t="shared" si="23"/>
        <v>0</v>
      </c>
      <c r="F24" s="11">
        <f t="shared" si="23"/>
        <v>5</v>
      </c>
      <c r="G24" s="11">
        <f t="shared" si="23"/>
        <v>0</v>
      </c>
      <c r="H24" s="11">
        <f t="shared" si="23"/>
        <v>0</v>
      </c>
      <c r="I24" s="11">
        <f t="shared" si="23"/>
        <v>0</v>
      </c>
      <c r="J24" s="11">
        <f t="shared" si="23"/>
        <v>3</v>
      </c>
      <c r="K24" s="11">
        <f t="shared" si="23"/>
        <v>0</v>
      </c>
      <c r="L24" s="11">
        <f t="shared" si="23"/>
        <v>1</v>
      </c>
      <c r="M24" s="11">
        <f t="shared" si="23"/>
        <v>0</v>
      </c>
    </row>
    <row r="25" spans="1:13" x14ac:dyDescent="0.25">
      <c r="A25" s="9" t="str">
        <f t="shared" si="18"/>
        <v>James McLauchlan</v>
      </c>
      <c r="B25" s="10"/>
      <c r="C25" s="11">
        <f t="shared" ref="C25:M25" si="24">IF(ISNUMBER($B8),C8/$B8," ")</f>
        <v>2.375</v>
      </c>
      <c r="D25" s="11">
        <f t="shared" si="24"/>
        <v>6.25E-2</v>
      </c>
      <c r="E25" s="11">
        <f t="shared" si="24"/>
        <v>0.1875</v>
      </c>
      <c r="F25" s="11">
        <f t="shared" si="24"/>
        <v>8.6875</v>
      </c>
      <c r="G25" s="11">
        <f t="shared" si="24"/>
        <v>1.25</v>
      </c>
      <c r="H25" s="11">
        <f t="shared" si="24"/>
        <v>0.75</v>
      </c>
      <c r="I25" s="11">
        <f t="shared" si="24"/>
        <v>0.75</v>
      </c>
      <c r="J25" s="11">
        <f t="shared" si="24"/>
        <v>2.4375</v>
      </c>
      <c r="K25" s="11">
        <f t="shared" si="24"/>
        <v>6.25E-2</v>
      </c>
      <c r="L25" s="11">
        <f t="shared" si="24"/>
        <v>0</v>
      </c>
      <c r="M25" s="11">
        <f t="shared" si="24"/>
        <v>5.125</v>
      </c>
    </row>
    <row r="26" spans="1:13" x14ac:dyDescent="0.25">
      <c r="A26" s="9" t="str">
        <f t="shared" si="18"/>
        <v>Martin White</v>
      </c>
      <c r="B26" s="10"/>
      <c r="C26" s="11">
        <f t="shared" ref="C26:M26" si="25">IF(ISNUMBER($B9),C9/$B9," ")</f>
        <v>3.3333333333333335</v>
      </c>
      <c r="D26" s="11">
        <f t="shared" si="25"/>
        <v>0.1111111111111111</v>
      </c>
      <c r="E26" s="11">
        <f t="shared" si="25"/>
        <v>0.66666666666666663</v>
      </c>
      <c r="F26" s="11">
        <f t="shared" si="25"/>
        <v>8.2222222222222214</v>
      </c>
      <c r="G26" s="11">
        <f t="shared" si="25"/>
        <v>0.61111111111111116</v>
      </c>
      <c r="H26" s="11">
        <f t="shared" si="25"/>
        <v>1.7222222222222223</v>
      </c>
      <c r="I26" s="11">
        <f t="shared" si="25"/>
        <v>0.66666666666666663</v>
      </c>
      <c r="J26" s="11">
        <f t="shared" si="25"/>
        <v>2.3333333333333335</v>
      </c>
      <c r="K26" s="11">
        <f t="shared" si="25"/>
        <v>0</v>
      </c>
      <c r="L26" s="11">
        <f t="shared" si="25"/>
        <v>0</v>
      </c>
      <c r="M26" s="11">
        <f t="shared" si="25"/>
        <v>7.666666666666667</v>
      </c>
    </row>
    <row r="27" spans="1:13" x14ac:dyDescent="0.25">
      <c r="A27" s="9" t="str">
        <f t="shared" si="18"/>
        <v>Michael Schubert</v>
      </c>
      <c r="B27" s="10"/>
      <c r="C27" s="11">
        <f t="shared" ref="C27:M27" si="26">IF(ISNUMBER($B10),C10/$B10," ")</f>
        <v>2</v>
      </c>
      <c r="D27" s="11">
        <f t="shared" si="26"/>
        <v>0.1111111111111111</v>
      </c>
      <c r="E27" s="11">
        <f t="shared" si="26"/>
        <v>0.72222222222222221</v>
      </c>
      <c r="F27" s="11">
        <f t="shared" si="26"/>
        <v>7.166666666666667</v>
      </c>
      <c r="G27" s="11">
        <f t="shared" si="26"/>
        <v>1.3888888888888888</v>
      </c>
      <c r="H27" s="11">
        <f t="shared" si="26"/>
        <v>0.77777777777777779</v>
      </c>
      <c r="I27" s="11">
        <f t="shared" si="26"/>
        <v>5.5555555555555552E-2</v>
      </c>
      <c r="J27" s="11">
        <f t="shared" si="26"/>
        <v>1.5555555555555556</v>
      </c>
      <c r="K27" s="11">
        <f t="shared" si="26"/>
        <v>0</v>
      </c>
      <c r="L27" s="11">
        <f t="shared" si="26"/>
        <v>5.5555555555555552E-2</v>
      </c>
      <c r="M27" s="11">
        <f t="shared" si="26"/>
        <v>5.0555555555555554</v>
      </c>
    </row>
    <row r="28" spans="1:13" x14ac:dyDescent="0.25">
      <c r="A28" s="9" t="str">
        <f t="shared" si="18"/>
        <v>Nicholas Brotohusodo</v>
      </c>
      <c r="B28" s="10"/>
      <c r="C28" s="11">
        <f t="shared" ref="C28:M28" si="27">IF(ISNUMBER($B11),C11/$B11," ")</f>
        <v>0.13333333333333333</v>
      </c>
      <c r="D28" s="11">
        <f t="shared" si="27"/>
        <v>1.7333333333333334</v>
      </c>
      <c r="E28" s="11">
        <f t="shared" si="27"/>
        <v>0.2</v>
      </c>
      <c r="F28" s="11">
        <f t="shared" si="27"/>
        <v>1.5333333333333334</v>
      </c>
      <c r="G28" s="11">
        <f t="shared" si="27"/>
        <v>1.9333333333333333</v>
      </c>
      <c r="H28" s="11">
        <f t="shared" si="27"/>
        <v>1.6</v>
      </c>
      <c r="I28" s="11">
        <f t="shared" si="27"/>
        <v>6.6666666666666666E-2</v>
      </c>
      <c r="J28" s="11">
        <f t="shared" si="27"/>
        <v>1</v>
      </c>
      <c r="K28" s="11">
        <f t="shared" si="27"/>
        <v>0</v>
      </c>
      <c r="L28" s="11">
        <f t="shared" si="27"/>
        <v>0</v>
      </c>
      <c r="M28" s="11">
        <f t="shared" si="27"/>
        <v>5.666666666666667</v>
      </c>
    </row>
    <row r="29" spans="1:13" x14ac:dyDescent="0.25">
      <c r="A29" s="9" t="str">
        <f t="shared" si="18"/>
        <v>Phillip McLauchlan</v>
      </c>
      <c r="B29" s="8"/>
      <c r="C29" s="11">
        <f t="shared" ref="C29:M29" si="28">IF(ISNUMBER($B12),C12/$B12," ")</f>
        <v>0.23529411764705882</v>
      </c>
      <c r="D29" s="11">
        <f t="shared" si="28"/>
        <v>0</v>
      </c>
      <c r="E29" s="11">
        <f t="shared" si="28"/>
        <v>0.17647058823529413</v>
      </c>
      <c r="F29" s="11">
        <f t="shared" si="28"/>
        <v>2.4117647058823528</v>
      </c>
      <c r="G29" s="11">
        <f t="shared" si="28"/>
        <v>0.29411764705882354</v>
      </c>
      <c r="H29" s="11">
        <f t="shared" si="28"/>
        <v>0.82352941176470584</v>
      </c>
      <c r="I29" s="11">
        <f t="shared" si="28"/>
        <v>0</v>
      </c>
      <c r="J29" s="11">
        <f t="shared" si="28"/>
        <v>2.3529411764705883</v>
      </c>
      <c r="K29" s="11">
        <f t="shared" si="28"/>
        <v>0</v>
      </c>
      <c r="L29" s="11">
        <f t="shared" si="28"/>
        <v>0</v>
      </c>
      <c r="M29" s="11">
        <f t="shared" si="28"/>
        <v>0.6470588235294118</v>
      </c>
    </row>
    <row r="30" spans="1:13" x14ac:dyDescent="0.25">
      <c r="A30" s="9" t="str">
        <f t="shared" si="18"/>
        <v>Team Sundries</v>
      </c>
      <c r="B30" s="8"/>
      <c r="C30" s="11">
        <f t="shared" ref="C30:M30" si="29">IF(ISNUMBER($B13),C13/$B13," ")</f>
        <v>5</v>
      </c>
      <c r="D30" s="11">
        <f t="shared" si="29"/>
        <v>0</v>
      </c>
      <c r="E30" s="11">
        <f t="shared" si="29"/>
        <v>0</v>
      </c>
      <c r="F30" s="11">
        <f t="shared" si="29"/>
        <v>0</v>
      </c>
      <c r="G30" s="11">
        <f t="shared" si="29"/>
        <v>0</v>
      </c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si="29"/>
        <v>10</v>
      </c>
    </row>
    <row r="31" spans="1:13" x14ac:dyDescent="0.25">
      <c r="A31" s="9" t="str">
        <f t="shared" ref="A31:A33" si="30">IF(A14=""," ",A14)</f>
        <v>Adam Viali</v>
      </c>
      <c r="B31" s="17"/>
      <c r="C31" s="11">
        <f t="shared" ref="C31:M31" si="31">IF(ISNUMBER($B14),C14/$B14," ")</f>
        <v>1.3333333333333333</v>
      </c>
      <c r="D31" s="11">
        <f t="shared" si="31"/>
        <v>1</v>
      </c>
      <c r="E31" s="11">
        <f t="shared" si="31"/>
        <v>0.33333333333333331</v>
      </c>
      <c r="F31" s="11">
        <f t="shared" si="31"/>
        <v>1.6666666666666667</v>
      </c>
      <c r="G31" s="11">
        <f t="shared" si="31"/>
        <v>0.33333333333333331</v>
      </c>
      <c r="H31" s="11">
        <f t="shared" si="31"/>
        <v>2</v>
      </c>
      <c r="I31" s="11">
        <f t="shared" si="31"/>
        <v>0.33333333333333331</v>
      </c>
      <c r="J31" s="11">
        <f t="shared" si="31"/>
        <v>1</v>
      </c>
      <c r="K31" s="11">
        <f t="shared" si="31"/>
        <v>0</v>
      </c>
      <c r="L31" s="11">
        <f t="shared" si="31"/>
        <v>0</v>
      </c>
      <c r="M31" s="11">
        <f t="shared" si="31"/>
        <v>6</v>
      </c>
    </row>
    <row r="32" spans="1:13" x14ac:dyDescent="0.25">
      <c r="A32" s="9" t="str">
        <f t="shared" si="30"/>
        <v>Alannah Jones</v>
      </c>
      <c r="B32" s="17"/>
      <c r="C32" s="11">
        <f t="shared" ref="C32:M32" si="32">IF(ISNUMBER($B15),C15/$B15," ")</f>
        <v>0</v>
      </c>
      <c r="D32" s="11">
        <f t="shared" si="32"/>
        <v>0</v>
      </c>
      <c r="E32" s="11">
        <f t="shared" si="32"/>
        <v>0</v>
      </c>
      <c r="F32" s="11">
        <f t="shared" si="32"/>
        <v>2</v>
      </c>
      <c r="G32" s="11">
        <f t="shared" si="32"/>
        <v>1</v>
      </c>
      <c r="H32" s="11">
        <f t="shared" si="32"/>
        <v>2</v>
      </c>
      <c r="I32" s="11">
        <f t="shared" si="32"/>
        <v>0</v>
      </c>
      <c r="J32" s="11">
        <f t="shared" si="32"/>
        <v>0</v>
      </c>
      <c r="K32" s="11">
        <f t="shared" si="32"/>
        <v>0</v>
      </c>
      <c r="L32" s="11">
        <f t="shared" si="32"/>
        <v>0</v>
      </c>
      <c r="M32" s="11">
        <f t="shared" si="32"/>
        <v>0</v>
      </c>
    </row>
    <row r="33" spans="1:13" x14ac:dyDescent="0.25">
      <c r="A33" s="9" t="str">
        <f t="shared" si="30"/>
        <v>Nick Percivbal</v>
      </c>
      <c r="B33" s="17"/>
      <c r="C33" s="11">
        <f t="shared" ref="C33:M33" si="33">IF(ISNUMBER($B16),C16/$B16," ")</f>
        <v>0</v>
      </c>
      <c r="D33" s="11">
        <f t="shared" si="33"/>
        <v>0</v>
      </c>
      <c r="E33" s="11">
        <f t="shared" si="33"/>
        <v>0</v>
      </c>
      <c r="F33" s="11">
        <f t="shared" si="33"/>
        <v>9</v>
      </c>
      <c r="G33" s="11">
        <f t="shared" si="33"/>
        <v>0</v>
      </c>
      <c r="H33" s="11">
        <f t="shared" si="33"/>
        <v>4</v>
      </c>
      <c r="I33" s="11">
        <f t="shared" si="33"/>
        <v>2</v>
      </c>
      <c r="J33" s="11">
        <f t="shared" si="33"/>
        <v>2</v>
      </c>
      <c r="K33" s="11">
        <f t="shared" si="33"/>
        <v>0</v>
      </c>
      <c r="L33" s="11">
        <f t="shared" si="33"/>
        <v>0</v>
      </c>
      <c r="M33" s="11">
        <f t="shared" si="33"/>
        <v>0</v>
      </c>
    </row>
  </sheetData>
  <mergeCells count="3">
    <mergeCell ref="A17:M17"/>
    <mergeCell ref="A18:M18"/>
    <mergeCell ref="A1:P1"/>
  </mergeCells>
  <conditionalFormatting sqref="A12:A16">
    <cfRule type="expression" dxfId="9" priority="3">
      <formula>O12&gt;11</formula>
    </cfRule>
  </conditionalFormatting>
  <conditionalFormatting sqref="A3:A11">
    <cfRule type="expression" dxfId="8" priority="2">
      <formula>O3&gt;11</formula>
    </cfRule>
  </conditionalFormatting>
  <conditionalFormatting sqref="A3:A11">
    <cfRule type="expression" dxfId="7" priority="1">
      <formula>EXACT(A3,T3)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26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0" style="5" hidden="1" customWidth="1"/>
    <col min="21" max="16384" width="9.140625" style="5"/>
  </cols>
  <sheetData>
    <row r="1" spans="1:20" x14ac:dyDescent="0.25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23" t="s">
        <v>41</v>
      </c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37</v>
      </c>
      <c r="O2" s="17" t="s">
        <v>38</v>
      </c>
      <c r="P2" s="17" t="s">
        <v>45</v>
      </c>
      <c r="Q2" s="24"/>
      <c r="R2" s="24" t="s">
        <v>46</v>
      </c>
      <c r="S2" s="24" t="s">
        <v>47</v>
      </c>
    </row>
    <row r="3" spans="1:20" x14ac:dyDescent="0.25">
      <c r="A3" s="9" t="s">
        <v>39</v>
      </c>
      <c r="B3" s="10">
        <v>21</v>
      </c>
      <c r="C3" s="10">
        <v>18</v>
      </c>
      <c r="D3" s="10">
        <v>54</v>
      </c>
      <c r="E3" s="10">
        <v>17</v>
      </c>
      <c r="F3" s="10">
        <v>161</v>
      </c>
      <c r="G3" s="10">
        <v>55</v>
      </c>
      <c r="H3" s="10">
        <v>28</v>
      </c>
      <c r="I3" s="10">
        <v>17</v>
      </c>
      <c r="J3" s="10">
        <v>22</v>
      </c>
      <c r="K3" s="10">
        <v>1</v>
      </c>
      <c r="L3" s="10">
        <v>0</v>
      </c>
      <c r="M3" s="10">
        <v>215</v>
      </c>
      <c r="N3" s="10">
        <f>(VLOOKUP(A3,Games!$A$2:$D$150,3,FALSE))</f>
        <v>0</v>
      </c>
      <c r="O3" s="10">
        <f>VLOOKUP(A3,Games!$A$2:$D$150,4,FALSE)</f>
        <v>21</v>
      </c>
      <c r="P3" s="11">
        <f>(R3-S3)/B3</f>
        <v>20.428571428571427</v>
      </c>
      <c r="Q3" s="24"/>
      <c r="R3" s="24">
        <f>SUM(M3,I3,H3,G3,F3)</f>
        <v>476</v>
      </c>
      <c r="S3" s="24">
        <f>SUM((J3*2),(K3*3),(L3*4))</f>
        <v>47</v>
      </c>
      <c r="T3" s="24" t="str">
        <f>IFERROR(VLOOKUP(A3,Games!$I$2:$I$246,1,FALSE)," ")</f>
        <v xml:space="preserve"> </v>
      </c>
    </row>
    <row r="4" spans="1:20" x14ac:dyDescent="0.25">
      <c r="A4" s="9" t="s">
        <v>44</v>
      </c>
      <c r="B4" s="10">
        <v>21</v>
      </c>
      <c r="C4" s="10">
        <v>36</v>
      </c>
      <c r="D4" s="10">
        <v>1</v>
      </c>
      <c r="E4" s="10">
        <v>11</v>
      </c>
      <c r="F4" s="10">
        <v>81</v>
      </c>
      <c r="G4" s="10">
        <v>30</v>
      </c>
      <c r="H4" s="10">
        <v>16</v>
      </c>
      <c r="I4" s="10">
        <v>5</v>
      </c>
      <c r="J4" s="10">
        <v>24</v>
      </c>
      <c r="K4" s="10">
        <v>0</v>
      </c>
      <c r="L4" s="10">
        <v>0</v>
      </c>
      <c r="M4" s="10">
        <v>86</v>
      </c>
      <c r="N4" s="10">
        <f>(VLOOKUP(A4,Games!$A$2:$D$150,3,FALSE))</f>
        <v>0</v>
      </c>
      <c r="O4" s="10">
        <f>VLOOKUP(A4,Games!$A$2:$D$150,4,FALSE)</f>
        <v>21</v>
      </c>
      <c r="P4" s="11">
        <f t="shared" ref="P4:P10" si="0">(R4-S4)/B4</f>
        <v>8.0952380952380949</v>
      </c>
      <c r="Q4" s="24"/>
      <c r="R4" s="24">
        <f t="shared" ref="R4:R12" si="1">SUM(M4,I4,H4,G4,F4)</f>
        <v>218</v>
      </c>
      <c r="S4" s="24">
        <f t="shared" ref="S4:S12" si="2">SUM((J4*2),(K4*3),(L4*4))</f>
        <v>48</v>
      </c>
      <c r="T4" s="24" t="str">
        <f>IFERROR(VLOOKUP(A4,Games!$I$2:$I$246,1,FALSE)," ")</f>
        <v xml:space="preserve"> </v>
      </c>
    </row>
    <row r="5" spans="1:20" x14ac:dyDescent="0.25">
      <c r="A5" s="9" t="s">
        <v>42</v>
      </c>
      <c r="B5" s="10">
        <v>22</v>
      </c>
      <c r="C5" s="10">
        <v>76</v>
      </c>
      <c r="D5" s="10">
        <v>40</v>
      </c>
      <c r="E5" s="10">
        <v>40</v>
      </c>
      <c r="F5" s="10">
        <v>190</v>
      </c>
      <c r="G5" s="10">
        <v>27</v>
      </c>
      <c r="H5" s="10">
        <v>23</v>
      </c>
      <c r="I5" s="10">
        <v>13</v>
      </c>
      <c r="J5" s="10">
        <v>13</v>
      </c>
      <c r="K5" s="10">
        <v>0</v>
      </c>
      <c r="L5" s="10">
        <v>0</v>
      </c>
      <c r="M5" s="10">
        <v>312</v>
      </c>
      <c r="N5" s="10">
        <f>(VLOOKUP(A5,Games!$A$2:$D$150,3,FALSE))</f>
        <v>0</v>
      </c>
      <c r="O5" s="10">
        <f>VLOOKUP(A5,Games!$A$2:$D$150,4,FALSE)</f>
        <v>22</v>
      </c>
      <c r="P5" s="11">
        <f t="shared" si="0"/>
        <v>24.5</v>
      </c>
      <c r="Q5" s="24"/>
      <c r="R5" s="24">
        <f t="shared" si="1"/>
        <v>565</v>
      </c>
      <c r="S5" s="24">
        <f t="shared" si="2"/>
        <v>26</v>
      </c>
      <c r="T5" s="24" t="str">
        <f>IFERROR(VLOOKUP(A5,Games!$I$2:$I$246,1,FALSE)," ")</f>
        <v xml:space="preserve"> </v>
      </c>
    </row>
    <row r="6" spans="1:20" x14ac:dyDescent="0.25">
      <c r="A6" s="9" t="s">
        <v>49</v>
      </c>
      <c r="B6" s="10">
        <v>20</v>
      </c>
      <c r="C6" s="10">
        <v>13</v>
      </c>
      <c r="D6" s="10">
        <v>0</v>
      </c>
      <c r="E6" s="10">
        <v>6</v>
      </c>
      <c r="F6" s="10">
        <v>54</v>
      </c>
      <c r="G6" s="10">
        <v>10</v>
      </c>
      <c r="H6" s="10">
        <v>8</v>
      </c>
      <c r="I6" s="10">
        <v>5</v>
      </c>
      <c r="J6" s="10">
        <v>12</v>
      </c>
      <c r="K6" s="10">
        <v>0</v>
      </c>
      <c r="L6" s="10">
        <v>0</v>
      </c>
      <c r="M6" s="10">
        <v>32</v>
      </c>
      <c r="N6" s="10">
        <f>(VLOOKUP(A6,Games!$A$2:$D$150,3,FALSE))</f>
        <v>1</v>
      </c>
      <c r="O6" s="10">
        <f>VLOOKUP(A6,Games!$A$2:$D$150,4,FALSE)</f>
        <v>21</v>
      </c>
      <c r="P6" s="11">
        <f t="shared" si="0"/>
        <v>4.25</v>
      </c>
      <c r="Q6" s="24"/>
      <c r="R6" s="24">
        <f t="shared" si="1"/>
        <v>109</v>
      </c>
      <c r="S6" s="24">
        <f t="shared" si="2"/>
        <v>24</v>
      </c>
      <c r="T6" s="24" t="str">
        <f>IFERROR(VLOOKUP(A6,Games!$I$2:$I$246,1,FALSE)," ")</f>
        <v xml:space="preserve"> </v>
      </c>
    </row>
    <row r="7" spans="1:20" x14ac:dyDescent="0.25">
      <c r="A7" s="9" t="s">
        <v>43</v>
      </c>
      <c r="B7" s="10">
        <v>21</v>
      </c>
      <c r="C7" s="10">
        <v>23</v>
      </c>
      <c r="D7" s="10">
        <v>4</v>
      </c>
      <c r="E7" s="10">
        <v>3</v>
      </c>
      <c r="F7" s="10">
        <v>45</v>
      </c>
      <c r="G7" s="10">
        <v>22</v>
      </c>
      <c r="H7" s="10">
        <v>19</v>
      </c>
      <c r="I7" s="10">
        <v>1</v>
      </c>
      <c r="J7" s="10">
        <v>24</v>
      </c>
      <c r="K7" s="10">
        <v>0</v>
      </c>
      <c r="L7" s="10">
        <v>0</v>
      </c>
      <c r="M7" s="10">
        <v>61</v>
      </c>
      <c r="N7" s="10">
        <f>(VLOOKUP(A7,Games!$A$2:$D$150,3,FALSE))</f>
        <v>0</v>
      </c>
      <c r="O7" s="10">
        <f>VLOOKUP(A7,Games!$A$2:$D$150,4,FALSE)</f>
        <v>21</v>
      </c>
      <c r="P7" s="11">
        <f t="shared" si="0"/>
        <v>4.7619047619047619</v>
      </c>
      <c r="Q7" s="24"/>
      <c r="R7" s="24">
        <f t="shared" si="1"/>
        <v>148</v>
      </c>
      <c r="S7" s="24">
        <f t="shared" si="2"/>
        <v>48</v>
      </c>
      <c r="T7" s="24" t="str">
        <f>IFERROR(VLOOKUP(A7,Games!$I$2:$I$246,1,FALSE)," ")</f>
        <v xml:space="preserve"> </v>
      </c>
    </row>
    <row r="8" spans="1:20" x14ac:dyDescent="0.25">
      <c r="A8" s="9" t="s">
        <v>40</v>
      </c>
      <c r="B8" s="10">
        <v>19</v>
      </c>
      <c r="C8" s="10">
        <v>40</v>
      </c>
      <c r="D8" s="10">
        <v>0</v>
      </c>
      <c r="E8" s="10">
        <v>27</v>
      </c>
      <c r="F8" s="10">
        <v>92</v>
      </c>
      <c r="G8" s="10">
        <v>12</v>
      </c>
      <c r="H8" s="10">
        <v>31</v>
      </c>
      <c r="I8" s="10">
        <v>1</v>
      </c>
      <c r="J8" s="10">
        <v>20</v>
      </c>
      <c r="K8" s="10">
        <v>0</v>
      </c>
      <c r="L8" s="10">
        <v>0</v>
      </c>
      <c r="M8" s="10">
        <v>107</v>
      </c>
      <c r="N8" s="10">
        <f>(VLOOKUP(A8,Games!$A$2:$D$150,3,FALSE))</f>
        <v>0</v>
      </c>
      <c r="O8" s="10">
        <f>VLOOKUP(A8,Games!$A$2:$D$150,4,FALSE)</f>
        <v>19</v>
      </c>
      <c r="P8" s="11">
        <f t="shared" si="0"/>
        <v>10.684210526315789</v>
      </c>
      <c r="Q8" s="24"/>
      <c r="R8" s="24">
        <f t="shared" si="1"/>
        <v>243</v>
      </c>
      <c r="S8" s="24">
        <f t="shared" si="2"/>
        <v>40</v>
      </c>
      <c r="T8" s="24" t="str">
        <f>IFERROR(VLOOKUP(A8,Games!$I$2:$I$246,1,FALSE)," ")</f>
        <v xml:space="preserve"> </v>
      </c>
    </row>
    <row r="9" spans="1:20" x14ac:dyDescent="0.25">
      <c r="A9" s="9" t="s">
        <v>33</v>
      </c>
      <c r="B9" s="10">
        <v>22</v>
      </c>
      <c r="C9" s="10">
        <v>2</v>
      </c>
      <c r="D9" s="10">
        <v>2</v>
      </c>
      <c r="E9" s="10">
        <v>0</v>
      </c>
      <c r="F9" s="10">
        <v>44</v>
      </c>
      <c r="G9" s="10">
        <v>71</v>
      </c>
      <c r="H9" s="10">
        <v>27</v>
      </c>
      <c r="I9" s="10">
        <v>0</v>
      </c>
      <c r="J9" s="10">
        <v>19</v>
      </c>
      <c r="K9" s="10">
        <v>0</v>
      </c>
      <c r="L9" s="10">
        <v>0</v>
      </c>
      <c r="M9" s="10">
        <v>10</v>
      </c>
      <c r="N9" s="10">
        <f>(VLOOKUP(A9,Games!$A$2:$D$150,3,FALSE))</f>
        <v>0</v>
      </c>
      <c r="O9" s="10">
        <f>VLOOKUP(A9,Games!$A$2:$D$150,4,FALSE)</f>
        <v>22</v>
      </c>
      <c r="P9" s="11">
        <f t="shared" si="0"/>
        <v>5.1818181818181817</v>
      </c>
      <c r="Q9" s="24"/>
      <c r="R9" s="24">
        <f t="shared" si="1"/>
        <v>152</v>
      </c>
      <c r="S9" s="24">
        <f t="shared" si="2"/>
        <v>38</v>
      </c>
      <c r="T9" s="24" t="str">
        <f>IFERROR(VLOOKUP(A9,Games!$I$2:$I$246,1,FALSE)," ")</f>
        <v xml:space="preserve"> </v>
      </c>
    </row>
    <row r="10" spans="1:20" x14ac:dyDescent="0.25">
      <c r="A10" s="9" t="s">
        <v>34</v>
      </c>
      <c r="B10" s="10">
        <v>21</v>
      </c>
      <c r="C10" s="10">
        <v>51</v>
      </c>
      <c r="D10" s="10">
        <v>4</v>
      </c>
      <c r="E10" s="10">
        <v>20</v>
      </c>
      <c r="F10" s="10">
        <v>200</v>
      </c>
      <c r="G10" s="10">
        <v>26</v>
      </c>
      <c r="H10" s="10">
        <v>12</v>
      </c>
      <c r="I10" s="10">
        <v>14</v>
      </c>
      <c r="J10" s="10">
        <v>25</v>
      </c>
      <c r="K10" s="10">
        <v>1</v>
      </c>
      <c r="L10" s="10">
        <v>0</v>
      </c>
      <c r="M10" s="10">
        <v>134</v>
      </c>
      <c r="N10" s="10">
        <f>(VLOOKUP(A10,Games!$A$2:$D$150,3,FALSE))</f>
        <v>0</v>
      </c>
      <c r="O10" s="10">
        <f>VLOOKUP(A10,Games!$A$2:$D$150,4,FALSE)</f>
        <v>21</v>
      </c>
      <c r="P10" s="11">
        <f t="shared" si="0"/>
        <v>15.857142857142858</v>
      </c>
      <c r="Q10" s="24"/>
      <c r="R10" s="24">
        <f t="shared" si="1"/>
        <v>386</v>
      </c>
      <c r="S10" s="24">
        <f t="shared" si="2"/>
        <v>53</v>
      </c>
      <c r="T10" s="24" t="str">
        <f>IFERROR(VLOOKUP(A10,Games!$I$2:$I$246,1,FALSE)," ")</f>
        <v xml:space="preserve"> </v>
      </c>
    </row>
    <row r="11" spans="1:2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24"/>
      <c r="R11" s="24">
        <f t="shared" si="1"/>
        <v>0</v>
      </c>
      <c r="S11" s="24">
        <f t="shared" si="2"/>
        <v>0</v>
      </c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4" spans="1:20" x14ac:dyDescent="0.25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20" x14ac:dyDescent="0.25">
      <c r="A15" s="52" t="s">
        <v>41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20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</row>
    <row r="17" spans="1:13" x14ac:dyDescent="0.25">
      <c r="A17" s="9" t="str">
        <f t="shared" ref="A17:A26" si="3">IF(A3=""," ",A3)</f>
        <v>Alex Burnett</v>
      </c>
      <c r="B17" s="10"/>
      <c r="C17" s="11">
        <f t="shared" ref="C17:M17" si="4">IF(ISNUMBER($B3),C3/$B3," ")</f>
        <v>0.8571428571428571</v>
      </c>
      <c r="D17" s="11">
        <f t="shared" si="4"/>
        <v>2.5714285714285716</v>
      </c>
      <c r="E17" s="11">
        <f t="shared" si="4"/>
        <v>0.80952380952380953</v>
      </c>
      <c r="F17" s="11">
        <f t="shared" si="4"/>
        <v>7.666666666666667</v>
      </c>
      <c r="G17" s="11">
        <f t="shared" si="4"/>
        <v>2.6190476190476191</v>
      </c>
      <c r="H17" s="11">
        <f t="shared" si="4"/>
        <v>1.3333333333333333</v>
      </c>
      <c r="I17" s="11">
        <f t="shared" si="4"/>
        <v>0.80952380952380953</v>
      </c>
      <c r="J17" s="11">
        <f t="shared" si="4"/>
        <v>1.0476190476190477</v>
      </c>
      <c r="K17" s="11">
        <f t="shared" si="4"/>
        <v>4.7619047619047616E-2</v>
      </c>
      <c r="L17" s="11">
        <f t="shared" si="4"/>
        <v>0</v>
      </c>
      <c r="M17" s="11">
        <f t="shared" si="4"/>
        <v>10.238095238095237</v>
      </c>
    </row>
    <row r="18" spans="1:13" x14ac:dyDescent="0.25">
      <c r="A18" s="9" t="str">
        <f t="shared" si="3"/>
        <v>Andrew McDonald</v>
      </c>
      <c r="B18" s="10"/>
      <c r="C18" s="11">
        <f t="shared" ref="C18:M18" si="5">IF(ISNUMBER($B4),C4/$B4," ")</f>
        <v>1.7142857142857142</v>
      </c>
      <c r="D18" s="11">
        <f t="shared" si="5"/>
        <v>4.7619047619047616E-2</v>
      </c>
      <c r="E18" s="11">
        <f t="shared" si="5"/>
        <v>0.52380952380952384</v>
      </c>
      <c r="F18" s="11">
        <f t="shared" si="5"/>
        <v>3.8571428571428572</v>
      </c>
      <c r="G18" s="11">
        <f t="shared" si="5"/>
        <v>1.4285714285714286</v>
      </c>
      <c r="H18" s="11">
        <f t="shared" si="5"/>
        <v>0.76190476190476186</v>
      </c>
      <c r="I18" s="11">
        <f t="shared" si="5"/>
        <v>0.23809523809523808</v>
      </c>
      <c r="J18" s="11">
        <f t="shared" si="5"/>
        <v>1.1428571428571428</v>
      </c>
      <c r="K18" s="11">
        <f t="shared" si="5"/>
        <v>0</v>
      </c>
      <c r="L18" s="11">
        <f t="shared" si="5"/>
        <v>0</v>
      </c>
      <c r="M18" s="11">
        <f t="shared" si="5"/>
        <v>4.0952380952380949</v>
      </c>
    </row>
    <row r="19" spans="1:13" x14ac:dyDescent="0.25">
      <c r="A19" s="9" t="str">
        <f t="shared" si="3"/>
        <v>Brenton Nelson</v>
      </c>
      <c r="B19" s="10"/>
      <c r="C19" s="11">
        <f t="shared" ref="C19:M19" si="6">IF(ISNUMBER($B5),C5/$B5," ")</f>
        <v>3.4545454545454546</v>
      </c>
      <c r="D19" s="11">
        <f t="shared" si="6"/>
        <v>1.8181818181818181</v>
      </c>
      <c r="E19" s="11">
        <f t="shared" si="6"/>
        <v>1.8181818181818181</v>
      </c>
      <c r="F19" s="11">
        <f t="shared" si="6"/>
        <v>8.6363636363636367</v>
      </c>
      <c r="G19" s="11">
        <f t="shared" si="6"/>
        <v>1.2272727272727273</v>
      </c>
      <c r="H19" s="11">
        <f t="shared" si="6"/>
        <v>1.0454545454545454</v>
      </c>
      <c r="I19" s="11">
        <f t="shared" si="6"/>
        <v>0.59090909090909094</v>
      </c>
      <c r="J19" s="11">
        <f t="shared" si="6"/>
        <v>0.59090909090909094</v>
      </c>
      <c r="K19" s="11">
        <f t="shared" si="6"/>
        <v>0</v>
      </c>
      <c r="L19" s="11">
        <f t="shared" si="6"/>
        <v>0</v>
      </c>
      <c r="M19" s="11">
        <f t="shared" si="6"/>
        <v>14.181818181818182</v>
      </c>
    </row>
    <row r="20" spans="1:13" x14ac:dyDescent="0.25">
      <c r="A20" s="9" t="str">
        <f t="shared" si="3"/>
        <v>Mac Fryz</v>
      </c>
      <c r="B20" s="10"/>
      <c r="C20" s="11">
        <f t="shared" ref="C20:M20" si="7">IF(ISNUMBER($B6),C6/$B6," ")</f>
        <v>0.65</v>
      </c>
      <c r="D20" s="11">
        <f t="shared" si="7"/>
        <v>0</v>
      </c>
      <c r="E20" s="11">
        <f t="shared" si="7"/>
        <v>0.3</v>
      </c>
      <c r="F20" s="11">
        <f t="shared" si="7"/>
        <v>2.7</v>
      </c>
      <c r="G20" s="11">
        <f t="shared" si="7"/>
        <v>0.5</v>
      </c>
      <c r="H20" s="11">
        <f t="shared" si="7"/>
        <v>0.4</v>
      </c>
      <c r="I20" s="11">
        <f t="shared" si="7"/>
        <v>0.25</v>
      </c>
      <c r="J20" s="11">
        <f t="shared" si="7"/>
        <v>0.6</v>
      </c>
      <c r="K20" s="11">
        <f t="shared" si="7"/>
        <v>0</v>
      </c>
      <c r="L20" s="11">
        <f t="shared" si="7"/>
        <v>0</v>
      </c>
      <c r="M20" s="11">
        <f t="shared" si="7"/>
        <v>1.6</v>
      </c>
    </row>
    <row r="21" spans="1:13" x14ac:dyDescent="0.25">
      <c r="A21" s="9" t="str">
        <f t="shared" si="3"/>
        <v>Russel Dungganon</v>
      </c>
      <c r="B21" s="10"/>
      <c r="C21" s="11">
        <f t="shared" ref="C21:M21" si="8">IF(ISNUMBER($B7),C7/$B7," ")</f>
        <v>1.0952380952380953</v>
      </c>
      <c r="D21" s="11">
        <f t="shared" si="8"/>
        <v>0.19047619047619047</v>
      </c>
      <c r="E21" s="11">
        <f t="shared" si="8"/>
        <v>0.14285714285714285</v>
      </c>
      <c r="F21" s="11">
        <f t="shared" si="8"/>
        <v>2.1428571428571428</v>
      </c>
      <c r="G21" s="11">
        <f t="shared" si="8"/>
        <v>1.0476190476190477</v>
      </c>
      <c r="H21" s="11">
        <f t="shared" si="8"/>
        <v>0.90476190476190477</v>
      </c>
      <c r="I21" s="11">
        <f t="shared" si="8"/>
        <v>4.7619047619047616E-2</v>
      </c>
      <c r="J21" s="11">
        <f t="shared" si="8"/>
        <v>1.1428571428571428</v>
      </c>
      <c r="K21" s="11">
        <f t="shared" si="8"/>
        <v>0</v>
      </c>
      <c r="L21" s="11">
        <f t="shared" si="8"/>
        <v>0</v>
      </c>
      <c r="M21" s="11">
        <f t="shared" si="8"/>
        <v>2.9047619047619047</v>
      </c>
    </row>
    <row r="22" spans="1:13" x14ac:dyDescent="0.25">
      <c r="A22" s="9" t="str">
        <f t="shared" si="3"/>
        <v>Scott Culpitt</v>
      </c>
      <c r="B22" s="10"/>
      <c r="C22" s="11">
        <f t="shared" ref="C22:M22" si="9">IF(ISNUMBER($B8),C8/$B8," ")</f>
        <v>2.1052631578947367</v>
      </c>
      <c r="D22" s="11">
        <f t="shared" si="9"/>
        <v>0</v>
      </c>
      <c r="E22" s="11">
        <f t="shared" si="9"/>
        <v>1.4210526315789473</v>
      </c>
      <c r="F22" s="11">
        <f t="shared" si="9"/>
        <v>4.8421052631578947</v>
      </c>
      <c r="G22" s="11">
        <f t="shared" si="9"/>
        <v>0.63157894736842102</v>
      </c>
      <c r="H22" s="11">
        <f t="shared" si="9"/>
        <v>1.631578947368421</v>
      </c>
      <c r="I22" s="11">
        <f t="shared" si="9"/>
        <v>5.2631578947368418E-2</v>
      </c>
      <c r="J22" s="11">
        <f t="shared" si="9"/>
        <v>1.0526315789473684</v>
      </c>
      <c r="K22" s="11">
        <f t="shared" si="9"/>
        <v>0</v>
      </c>
      <c r="L22" s="11">
        <f t="shared" si="9"/>
        <v>0</v>
      </c>
      <c r="M22" s="11">
        <f t="shared" si="9"/>
        <v>5.6315789473684212</v>
      </c>
    </row>
    <row r="23" spans="1:13" x14ac:dyDescent="0.25">
      <c r="A23" s="9" t="str">
        <f t="shared" si="3"/>
        <v>Stuart Faunt</v>
      </c>
      <c r="B23" s="10"/>
      <c r="C23" s="11">
        <f t="shared" ref="C23:M23" si="10">IF(ISNUMBER($B9),C9/$B9," ")</f>
        <v>9.0909090909090912E-2</v>
      </c>
      <c r="D23" s="11">
        <f t="shared" si="10"/>
        <v>9.0909090909090912E-2</v>
      </c>
      <c r="E23" s="11">
        <f t="shared" si="10"/>
        <v>0</v>
      </c>
      <c r="F23" s="11">
        <f t="shared" si="10"/>
        <v>2</v>
      </c>
      <c r="G23" s="11">
        <f t="shared" si="10"/>
        <v>3.2272727272727271</v>
      </c>
      <c r="H23" s="11">
        <f t="shared" si="10"/>
        <v>1.2272727272727273</v>
      </c>
      <c r="I23" s="11">
        <f t="shared" si="10"/>
        <v>0</v>
      </c>
      <c r="J23" s="11">
        <f t="shared" si="10"/>
        <v>0.86363636363636365</v>
      </c>
      <c r="K23" s="11">
        <f t="shared" si="10"/>
        <v>0</v>
      </c>
      <c r="L23" s="11">
        <f t="shared" si="10"/>
        <v>0</v>
      </c>
      <c r="M23" s="11">
        <f t="shared" si="10"/>
        <v>0.45454545454545453</v>
      </c>
    </row>
    <row r="24" spans="1:13" x14ac:dyDescent="0.25">
      <c r="A24" s="9" t="str">
        <f t="shared" si="3"/>
        <v>Tim Zuber</v>
      </c>
      <c r="B24" s="10"/>
      <c r="C24" s="11">
        <f t="shared" ref="C24:M24" si="11">IF(ISNUMBER($B10),C10/$B10," ")</f>
        <v>2.4285714285714284</v>
      </c>
      <c r="D24" s="11">
        <f t="shared" si="11"/>
        <v>0.19047619047619047</v>
      </c>
      <c r="E24" s="11">
        <f t="shared" si="11"/>
        <v>0.95238095238095233</v>
      </c>
      <c r="F24" s="11">
        <f t="shared" si="11"/>
        <v>9.5238095238095237</v>
      </c>
      <c r="G24" s="11">
        <f t="shared" si="11"/>
        <v>1.2380952380952381</v>
      </c>
      <c r="H24" s="11">
        <f t="shared" si="11"/>
        <v>0.5714285714285714</v>
      </c>
      <c r="I24" s="11">
        <f t="shared" si="11"/>
        <v>0.66666666666666663</v>
      </c>
      <c r="J24" s="11">
        <f t="shared" si="11"/>
        <v>1.1904761904761905</v>
      </c>
      <c r="K24" s="11">
        <f t="shared" si="11"/>
        <v>4.7619047619047616E-2</v>
      </c>
      <c r="L24" s="11">
        <f t="shared" si="11"/>
        <v>0</v>
      </c>
      <c r="M24" s="11">
        <f t="shared" si="11"/>
        <v>6.3809523809523814</v>
      </c>
    </row>
    <row r="25" spans="1:13" x14ac:dyDescent="0.25">
      <c r="A25" s="9" t="str">
        <f t="shared" si="3"/>
        <v xml:space="preserve"> </v>
      </c>
      <c r="B25" s="10"/>
      <c r="C25" s="11" t="str">
        <f t="shared" ref="C25:M25" si="12">IF(ISNUMBER($B11),C11/$B11," ")</f>
        <v xml:space="preserve"> </v>
      </c>
      <c r="D25" s="11" t="str">
        <f t="shared" si="12"/>
        <v xml:space="preserve"> </v>
      </c>
      <c r="E25" s="11" t="str">
        <f t="shared" si="12"/>
        <v xml:space="preserve"> </v>
      </c>
      <c r="F25" s="11" t="str">
        <f t="shared" si="12"/>
        <v xml:space="preserve"> </v>
      </c>
      <c r="G25" s="11" t="str">
        <f t="shared" si="12"/>
        <v xml:space="preserve"> </v>
      </c>
      <c r="H25" s="11" t="str">
        <f t="shared" si="12"/>
        <v xml:space="preserve"> </v>
      </c>
      <c r="I25" s="11" t="str">
        <f t="shared" si="12"/>
        <v xml:space="preserve"> </v>
      </c>
      <c r="J25" s="11" t="str">
        <f t="shared" si="12"/>
        <v xml:space="preserve"> </v>
      </c>
      <c r="K25" s="11" t="str">
        <f t="shared" si="12"/>
        <v xml:space="preserve"> </v>
      </c>
      <c r="L25" s="11" t="str">
        <f t="shared" si="12"/>
        <v xml:space="preserve"> </v>
      </c>
      <c r="M25" s="11" t="str">
        <f t="shared" si="12"/>
        <v xml:space="preserve"> </v>
      </c>
    </row>
    <row r="26" spans="1:13" x14ac:dyDescent="0.25">
      <c r="A26" s="9" t="str">
        <f t="shared" si="3"/>
        <v xml:space="preserve"> </v>
      </c>
      <c r="B26" s="8"/>
      <c r="C26" s="11" t="str">
        <f t="shared" ref="C26:M26" si="13">IF(ISNUMBER($B12),C12/$B12," ")</f>
        <v xml:space="preserve"> </v>
      </c>
      <c r="D26" s="11" t="str">
        <f t="shared" si="13"/>
        <v xml:space="preserve"> </v>
      </c>
      <c r="E26" s="11" t="str">
        <f t="shared" si="13"/>
        <v xml:space="preserve"> </v>
      </c>
      <c r="F26" s="11" t="str">
        <f t="shared" si="13"/>
        <v xml:space="preserve"> </v>
      </c>
      <c r="G26" s="11" t="str">
        <f t="shared" si="13"/>
        <v xml:space="preserve"> </v>
      </c>
      <c r="H26" s="11" t="str">
        <f t="shared" si="13"/>
        <v xml:space="preserve"> </v>
      </c>
      <c r="I26" s="11" t="str">
        <f t="shared" si="13"/>
        <v xml:space="preserve"> </v>
      </c>
      <c r="J26" s="11" t="str">
        <f t="shared" si="13"/>
        <v xml:space="preserve"> </v>
      </c>
      <c r="K26" s="11" t="str">
        <f t="shared" si="13"/>
        <v xml:space="preserve"> </v>
      </c>
      <c r="L26" s="11" t="str">
        <f t="shared" si="13"/>
        <v xml:space="preserve"> </v>
      </c>
      <c r="M26" s="11" t="str">
        <f t="shared" si="13"/>
        <v xml:space="preserve"> </v>
      </c>
    </row>
  </sheetData>
  <mergeCells count="3">
    <mergeCell ref="A14:M14"/>
    <mergeCell ref="A15:M15"/>
    <mergeCell ref="A1:P1"/>
  </mergeCells>
  <conditionalFormatting sqref="A11:A12">
    <cfRule type="expression" dxfId="6" priority="3">
      <formula>O11&gt;11</formula>
    </cfRule>
  </conditionalFormatting>
  <conditionalFormatting sqref="A3:A10">
    <cfRule type="expression" dxfId="5" priority="2">
      <formula>O3&gt;11</formula>
    </cfRule>
  </conditionalFormatting>
  <conditionalFormatting sqref="A3:A10">
    <cfRule type="expression" dxfId="4" priority="1">
      <formula>EXACT(A3,T3)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T32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3" t="s">
        <v>97</v>
      </c>
    </row>
    <row r="2" spans="1:2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37</v>
      </c>
      <c r="O2" s="17" t="s">
        <v>38</v>
      </c>
      <c r="P2" s="17" t="s">
        <v>45</v>
      </c>
      <c r="R2" s="24" t="s">
        <v>46</v>
      </c>
      <c r="S2" s="24" t="s">
        <v>47</v>
      </c>
    </row>
    <row r="3" spans="1:20" x14ac:dyDescent="0.25">
      <c r="A3" s="9" t="s">
        <v>104</v>
      </c>
      <c r="B3" s="10">
        <v>19</v>
      </c>
      <c r="C3" s="10">
        <v>26</v>
      </c>
      <c r="D3" s="10">
        <v>1</v>
      </c>
      <c r="E3" s="10">
        <v>2</v>
      </c>
      <c r="F3" s="10">
        <v>84</v>
      </c>
      <c r="G3" s="10">
        <v>10</v>
      </c>
      <c r="H3" s="10">
        <v>18</v>
      </c>
      <c r="I3" s="10">
        <v>3</v>
      </c>
      <c r="J3" s="10">
        <v>18</v>
      </c>
      <c r="K3" s="10">
        <v>0</v>
      </c>
      <c r="L3" s="10">
        <v>0</v>
      </c>
      <c r="M3" s="10">
        <v>57</v>
      </c>
      <c r="N3" s="10">
        <f>(VLOOKUP(A3,Games!$A$2:$D$150,3,FALSE))</f>
        <v>0</v>
      </c>
      <c r="O3" s="10">
        <f>VLOOKUP(A3,Games!$A$2:$D$150,4,FALSE)</f>
        <v>19</v>
      </c>
      <c r="P3" s="11">
        <f>(R3-S3)/B3</f>
        <v>7.1578947368421053</v>
      </c>
      <c r="R3" s="24">
        <f>SUM(M3,I3,H3,G3,F3)</f>
        <v>172</v>
      </c>
      <c r="S3" s="24">
        <f>SUM((J3*2),(K3*3),(L3*4))</f>
        <v>36</v>
      </c>
      <c r="T3" s="24" t="str">
        <f>IFERROR(VLOOKUP(A3,Games!$I$2:$I$246,1,FALSE)," ")</f>
        <v xml:space="preserve"> </v>
      </c>
    </row>
    <row r="4" spans="1:20" x14ac:dyDescent="0.25">
      <c r="A4" s="9" t="s">
        <v>106</v>
      </c>
      <c r="B4" s="10">
        <v>13</v>
      </c>
      <c r="C4" s="10">
        <v>3</v>
      </c>
      <c r="D4" s="10">
        <v>0</v>
      </c>
      <c r="E4" s="10">
        <v>0</v>
      </c>
      <c r="F4" s="10">
        <v>9</v>
      </c>
      <c r="G4" s="10">
        <v>1</v>
      </c>
      <c r="H4" s="10">
        <v>3</v>
      </c>
      <c r="I4" s="10">
        <v>0</v>
      </c>
      <c r="J4" s="10">
        <v>8</v>
      </c>
      <c r="K4" s="10">
        <v>0</v>
      </c>
      <c r="L4" s="10">
        <v>0</v>
      </c>
      <c r="M4" s="10">
        <v>6</v>
      </c>
      <c r="N4" s="10">
        <f>(VLOOKUP(A4,Games!$A$2:$D$150,3,FALSE))</f>
        <v>0</v>
      </c>
      <c r="O4" s="10">
        <f>VLOOKUP(A4,Games!$A$2:$D$150,4,FALSE)</f>
        <v>13</v>
      </c>
      <c r="P4" s="11">
        <f t="shared" ref="P4:P10" si="0">(R4-S4)/B4</f>
        <v>0.23076923076923078</v>
      </c>
      <c r="R4" s="24">
        <f t="shared" ref="R4:R14" si="1">SUM(M4,I4,H4,G4,F4)</f>
        <v>19</v>
      </c>
      <c r="S4" s="24">
        <f t="shared" ref="S4:S14" si="2">SUM((J4*2),(K4*3),(L4*4))</f>
        <v>16</v>
      </c>
      <c r="T4" s="24" t="str">
        <f>IFERROR(VLOOKUP(A4,Games!$I$2:$I$246,1,FALSE)," ")</f>
        <v xml:space="preserve"> </v>
      </c>
    </row>
    <row r="5" spans="1:20" x14ac:dyDescent="0.25">
      <c r="A5" s="9" t="s">
        <v>98</v>
      </c>
      <c r="B5" s="10">
        <v>2</v>
      </c>
      <c r="C5" s="10">
        <v>7</v>
      </c>
      <c r="D5" s="10">
        <v>0</v>
      </c>
      <c r="E5" s="10">
        <v>3</v>
      </c>
      <c r="F5" s="10">
        <v>14</v>
      </c>
      <c r="G5" s="10">
        <v>2</v>
      </c>
      <c r="H5" s="10">
        <v>1</v>
      </c>
      <c r="I5" s="10">
        <v>0</v>
      </c>
      <c r="J5" s="10">
        <v>3</v>
      </c>
      <c r="K5" s="10">
        <v>0</v>
      </c>
      <c r="L5" s="10">
        <v>0</v>
      </c>
      <c r="M5" s="10">
        <v>17</v>
      </c>
      <c r="N5" s="10">
        <f>(VLOOKUP(A5,Games!$A$2:$D$150,3,FALSE))</f>
        <v>0</v>
      </c>
      <c r="O5" s="10">
        <f>VLOOKUP(A5,Games!$A$2:$D$150,4,FALSE)</f>
        <v>2</v>
      </c>
      <c r="P5" s="11">
        <f t="shared" si="0"/>
        <v>14</v>
      </c>
      <c r="R5" s="24">
        <f t="shared" si="1"/>
        <v>34</v>
      </c>
      <c r="S5" s="24">
        <f t="shared" si="2"/>
        <v>6</v>
      </c>
      <c r="T5" s="24" t="str">
        <f>IFERROR(VLOOKUP(A5,Games!$I$2:$I$246,1,FALSE)," ")</f>
        <v xml:space="preserve"> </v>
      </c>
    </row>
    <row r="6" spans="1:20" x14ac:dyDescent="0.25">
      <c r="A6" s="9" t="s">
        <v>109</v>
      </c>
      <c r="B6" s="10">
        <v>17</v>
      </c>
      <c r="C6" s="10">
        <v>5</v>
      </c>
      <c r="D6" s="10">
        <v>4</v>
      </c>
      <c r="E6" s="10">
        <v>0</v>
      </c>
      <c r="F6" s="10">
        <v>12</v>
      </c>
      <c r="G6" s="10">
        <v>7</v>
      </c>
      <c r="H6" s="10">
        <v>11</v>
      </c>
      <c r="I6" s="10">
        <v>0</v>
      </c>
      <c r="J6" s="10">
        <v>25</v>
      </c>
      <c r="K6" s="10">
        <v>1</v>
      </c>
      <c r="L6" s="10">
        <v>0</v>
      </c>
      <c r="M6" s="10">
        <v>22</v>
      </c>
      <c r="N6" s="10">
        <f>(VLOOKUP(A6,Games!$A$2:$D$150,3,FALSE))</f>
        <v>1</v>
      </c>
      <c r="O6" s="10">
        <f>VLOOKUP(A6,Games!$A$2:$D$150,4,FALSE)</f>
        <v>18</v>
      </c>
      <c r="P6" s="11">
        <f t="shared" si="0"/>
        <v>-5.8823529411764705E-2</v>
      </c>
      <c r="R6" s="24">
        <f t="shared" si="1"/>
        <v>52</v>
      </c>
      <c r="S6" s="24">
        <f t="shared" si="2"/>
        <v>53</v>
      </c>
      <c r="T6" s="24" t="str">
        <f>IFERROR(VLOOKUP(A6,Games!$I$2:$I$246,1,FALSE)," ")</f>
        <v xml:space="preserve"> </v>
      </c>
    </row>
    <row r="7" spans="1:20" x14ac:dyDescent="0.25">
      <c r="A7" s="9" t="s">
        <v>103</v>
      </c>
      <c r="B7" s="10">
        <v>1</v>
      </c>
      <c r="C7" s="10">
        <v>1</v>
      </c>
      <c r="D7" s="10">
        <v>0</v>
      </c>
      <c r="E7" s="10">
        <v>1</v>
      </c>
      <c r="F7" s="10">
        <v>0</v>
      </c>
      <c r="G7" s="10">
        <v>2</v>
      </c>
      <c r="H7" s="10">
        <v>1</v>
      </c>
      <c r="I7" s="10">
        <v>0</v>
      </c>
      <c r="J7" s="10">
        <v>2</v>
      </c>
      <c r="K7" s="10">
        <v>0</v>
      </c>
      <c r="L7" s="10">
        <v>0</v>
      </c>
      <c r="M7" s="10">
        <v>3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2</v>
      </c>
      <c r="R7" s="24">
        <f t="shared" si="1"/>
        <v>6</v>
      </c>
      <c r="S7" s="24">
        <f t="shared" si="2"/>
        <v>4</v>
      </c>
      <c r="T7" s="24" t="str">
        <f>IFERROR(VLOOKUP(A7,Games!$I$2:$I$246,1,FALSE)," ")</f>
        <v xml:space="preserve"> </v>
      </c>
    </row>
    <row r="8" spans="1:20" x14ac:dyDescent="0.25">
      <c r="A8" s="9" t="s">
        <v>99</v>
      </c>
      <c r="B8" s="10">
        <v>16</v>
      </c>
      <c r="C8" s="10">
        <v>36</v>
      </c>
      <c r="D8" s="10">
        <v>0</v>
      </c>
      <c r="E8" s="10">
        <v>9</v>
      </c>
      <c r="F8" s="10">
        <v>81</v>
      </c>
      <c r="G8" s="10">
        <v>48</v>
      </c>
      <c r="H8" s="10">
        <v>42</v>
      </c>
      <c r="I8" s="10">
        <v>6</v>
      </c>
      <c r="J8" s="10">
        <v>26</v>
      </c>
      <c r="K8" s="10">
        <v>0</v>
      </c>
      <c r="L8" s="10">
        <v>1</v>
      </c>
      <c r="M8" s="10">
        <v>81</v>
      </c>
      <c r="N8" s="10">
        <f>(VLOOKUP(A8,Games!$A$2:$D$150,3,FALSE))</f>
        <v>0</v>
      </c>
      <c r="O8" s="10">
        <f>VLOOKUP(A8,Games!$A$2:$D$150,4,FALSE)</f>
        <v>16</v>
      </c>
      <c r="P8" s="11">
        <f t="shared" si="0"/>
        <v>12.625</v>
      </c>
      <c r="R8" s="24">
        <f t="shared" si="1"/>
        <v>258</v>
      </c>
      <c r="S8" s="24">
        <f t="shared" si="2"/>
        <v>56</v>
      </c>
      <c r="T8" s="24" t="str">
        <f>IFERROR(VLOOKUP(A8,Games!$I$2:$I$246,1,FALSE)," ")</f>
        <v xml:space="preserve"> </v>
      </c>
    </row>
    <row r="9" spans="1:20" x14ac:dyDescent="0.25">
      <c r="A9" s="9" t="s">
        <v>107</v>
      </c>
      <c r="B9" s="10">
        <v>10</v>
      </c>
      <c r="C9" s="10">
        <v>27</v>
      </c>
      <c r="D9" s="10">
        <v>0</v>
      </c>
      <c r="E9" s="10">
        <v>5</v>
      </c>
      <c r="F9" s="10">
        <v>48</v>
      </c>
      <c r="G9" s="10">
        <v>7</v>
      </c>
      <c r="H9" s="10">
        <v>26</v>
      </c>
      <c r="I9" s="10">
        <v>3</v>
      </c>
      <c r="J9" s="10">
        <v>17</v>
      </c>
      <c r="K9" s="10">
        <v>0</v>
      </c>
      <c r="L9" s="10">
        <v>0</v>
      </c>
      <c r="M9" s="10">
        <v>59</v>
      </c>
      <c r="N9" s="10">
        <f>(VLOOKUP(A9,Games!$A$2:$D$150,3,FALSE))</f>
        <v>0</v>
      </c>
      <c r="O9" s="10">
        <f>VLOOKUP(A9,Games!$A$2:$D$150,4,FALSE)</f>
        <v>10</v>
      </c>
      <c r="P9" s="11">
        <f t="shared" si="0"/>
        <v>10.9</v>
      </c>
      <c r="R9" s="24">
        <f t="shared" si="1"/>
        <v>143</v>
      </c>
      <c r="S9" s="24">
        <f t="shared" si="2"/>
        <v>34</v>
      </c>
      <c r="T9" s="24" t="str">
        <f>IFERROR(VLOOKUP(A9,Games!$I$2:$I$246,1,FALSE)," ")</f>
        <v xml:space="preserve"> </v>
      </c>
    </row>
    <row r="10" spans="1:20" x14ac:dyDescent="0.25">
      <c r="A10" s="9" t="s">
        <v>108</v>
      </c>
      <c r="B10" s="10">
        <v>1</v>
      </c>
      <c r="C10" s="10">
        <v>1</v>
      </c>
      <c r="D10" s="10">
        <v>0</v>
      </c>
      <c r="E10" s="10">
        <v>0</v>
      </c>
      <c r="F10" s="10">
        <v>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2</v>
      </c>
      <c r="N10" s="10">
        <f>(VLOOKUP(A10,Games!$A$2:$D$150,3,FALSE))</f>
        <v>0</v>
      </c>
      <c r="O10" s="10">
        <f>VLOOKUP(A10,Games!$A$2:$D$150,4,FALSE)</f>
        <v>1</v>
      </c>
      <c r="P10" s="11">
        <f t="shared" si="0"/>
        <v>6</v>
      </c>
      <c r="R10" s="24">
        <f t="shared" si="1"/>
        <v>6</v>
      </c>
      <c r="S10" s="24">
        <f t="shared" si="2"/>
        <v>0</v>
      </c>
      <c r="T10" s="24" t="str">
        <f>IFERROR(VLOOKUP(A10,Games!$I$2:$I$246,1,FALSE)," ")</f>
        <v xml:space="preserve"> </v>
      </c>
    </row>
    <row r="11" spans="1:20" x14ac:dyDescent="0.25">
      <c r="A11" s="9" t="s">
        <v>100</v>
      </c>
      <c r="B11" s="10">
        <v>21</v>
      </c>
      <c r="C11" s="10">
        <v>96</v>
      </c>
      <c r="D11" s="10">
        <v>3</v>
      </c>
      <c r="E11" s="10">
        <v>26</v>
      </c>
      <c r="F11" s="10">
        <v>90</v>
      </c>
      <c r="G11" s="10">
        <v>64</v>
      </c>
      <c r="H11" s="10">
        <v>22</v>
      </c>
      <c r="I11" s="10">
        <v>6</v>
      </c>
      <c r="J11" s="10">
        <v>19</v>
      </c>
      <c r="K11" s="10">
        <v>2</v>
      </c>
      <c r="L11" s="10">
        <v>1</v>
      </c>
      <c r="M11" s="10">
        <v>227</v>
      </c>
      <c r="N11" s="10">
        <f>(VLOOKUP(A11,Games!$A$2:$D$150,3,FALSE))</f>
        <v>0</v>
      </c>
      <c r="O11" s="10">
        <f>VLOOKUP(A11,Games!$A$2:$D$150,4,FALSE)</f>
        <v>21</v>
      </c>
      <c r="P11" s="11">
        <f t="shared" ref="P11" si="3">(R11-S11)/B11</f>
        <v>17.19047619047619</v>
      </c>
      <c r="R11" s="24">
        <f t="shared" ref="R11" si="4">SUM(M11,I11,H11,G11,F11)</f>
        <v>409</v>
      </c>
      <c r="S11" s="24">
        <f t="shared" ref="S11" si="5">SUM((J11*2),(K11*3),(L11*4))</f>
        <v>48</v>
      </c>
      <c r="T11" s="24" t="str">
        <f>IFERROR(VLOOKUP(A11,Games!$I$2:$I$246,1,FALSE)," ")</f>
        <v xml:space="preserve"> </v>
      </c>
    </row>
    <row r="12" spans="1:20" x14ac:dyDescent="0.25">
      <c r="A12" s="9" t="s">
        <v>101</v>
      </c>
      <c r="B12" s="17">
        <v>14</v>
      </c>
      <c r="C12" s="17">
        <v>21</v>
      </c>
      <c r="D12" s="17">
        <v>3</v>
      </c>
      <c r="E12" s="17">
        <v>0</v>
      </c>
      <c r="F12" s="17">
        <v>86</v>
      </c>
      <c r="G12" s="17">
        <v>7</v>
      </c>
      <c r="H12" s="17">
        <v>13</v>
      </c>
      <c r="I12" s="17">
        <v>4</v>
      </c>
      <c r="J12" s="17">
        <v>21</v>
      </c>
      <c r="K12" s="17">
        <v>0</v>
      </c>
      <c r="L12" s="17">
        <v>0</v>
      </c>
      <c r="M12" s="17">
        <v>51</v>
      </c>
      <c r="N12" s="10">
        <f>(VLOOKUP(A12,Games!$A$2:$D$150,3,FALSE))</f>
        <v>0</v>
      </c>
      <c r="O12" s="10">
        <f>VLOOKUP(A12,Games!$A$2:$D$150,4,FALSE)</f>
        <v>14</v>
      </c>
      <c r="P12" s="11">
        <f t="shared" ref="P12:P14" si="6">(R12-S12)/B12</f>
        <v>8.5</v>
      </c>
      <c r="R12" s="24">
        <f t="shared" ref="R12:R13" si="7">SUM(M12,I12,H12,G12,F12)</f>
        <v>161</v>
      </c>
      <c r="S12" s="24">
        <f t="shared" ref="S12:S13" si="8">SUM((J12*2),(K12*3),(L12*4))</f>
        <v>42</v>
      </c>
      <c r="T12" s="24" t="str">
        <f>IFERROR(VLOOKUP(A12,Games!$I$2:$I$246,1,FALSE)," ")</f>
        <v xml:space="preserve"> </v>
      </c>
    </row>
    <row r="13" spans="1:20" x14ac:dyDescent="0.25">
      <c r="A13" s="9" t="s">
        <v>102</v>
      </c>
      <c r="B13" s="17">
        <v>13</v>
      </c>
      <c r="C13" s="17">
        <v>10</v>
      </c>
      <c r="D13" s="17">
        <v>0</v>
      </c>
      <c r="E13" s="17">
        <v>10</v>
      </c>
      <c r="F13" s="17">
        <v>40</v>
      </c>
      <c r="G13" s="17">
        <v>21</v>
      </c>
      <c r="H13" s="17">
        <v>12</v>
      </c>
      <c r="I13" s="17">
        <v>2</v>
      </c>
      <c r="J13" s="17">
        <v>20</v>
      </c>
      <c r="K13" s="17">
        <v>0</v>
      </c>
      <c r="L13" s="17">
        <v>0</v>
      </c>
      <c r="M13" s="17">
        <v>30</v>
      </c>
      <c r="N13" s="10">
        <f>(VLOOKUP(A13,Games!$A$2:$D$150,3,FALSE))</f>
        <v>0</v>
      </c>
      <c r="O13" s="10">
        <f>VLOOKUP(A13,Games!$A$2:$D$150,4,FALSE)</f>
        <v>13</v>
      </c>
      <c r="P13" s="11">
        <f t="shared" si="6"/>
        <v>5</v>
      </c>
      <c r="R13" s="24">
        <f t="shared" si="7"/>
        <v>105</v>
      </c>
      <c r="S13" s="24">
        <f t="shared" si="8"/>
        <v>40</v>
      </c>
      <c r="T13" s="24" t="str">
        <f>IFERROR(VLOOKUP(A13,Games!$I$2:$I$246,1,FALSE)," ")</f>
        <v xml:space="preserve"> </v>
      </c>
    </row>
    <row r="14" spans="1:20" x14ac:dyDescent="0.25">
      <c r="A14" s="9" t="s">
        <v>114</v>
      </c>
      <c r="B14" s="17">
        <v>17</v>
      </c>
      <c r="C14" s="17">
        <v>26</v>
      </c>
      <c r="D14" s="17">
        <v>9</v>
      </c>
      <c r="E14" s="17">
        <v>17</v>
      </c>
      <c r="F14" s="17">
        <v>77</v>
      </c>
      <c r="G14" s="17">
        <v>22</v>
      </c>
      <c r="H14" s="17">
        <v>24</v>
      </c>
      <c r="I14" s="17">
        <v>2</v>
      </c>
      <c r="J14" s="17">
        <v>16</v>
      </c>
      <c r="K14" s="17">
        <v>0</v>
      </c>
      <c r="L14" s="17">
        <v>0</v>
      </c>
      <c r="M14" s="17">
        <v>96</v>
      </c>
      <c r="N14" s="10">
        <f>(VLOOKUP(A14,Games!$A$2:$D$150,3,FALSE))</f>
        <v>0</v>
      </c>
      <c r="O14" s="10">
        <f>VLOOKUP(A14,Games!$A$2:$D$150,4,FALSE)</f>
        <v>17</v>
      </c>
      <c r="P14" s="11">
        <f t="shared" si="6"/>
        <v>11.117647058823529</v>
      </c>
      <c r="R14" s="24">
        <f t="shared" si="1"/>
        <v>221</v>
      </c>
      <c r="S14" s="24">
        <f t="shared" si="2"/>
        <v>32</v>
      </c>
      <c r="T14" s="24" t="str">
        <f>IFERROR(VLOOKUP(A14,Games!$I$2:$I$246,1,FALSE)," ")</f>
        <v xml:space="preserve"> </v>
      </c>
    </row>
    <row r="15" spans="1:20" x14ac:dyDescent="0.25">
      <c r="A15" s="9" t="s">
        <v>105</v>
      </c>
      <c r="B15" s="17">
        <v>20</v>
      </c>
      <c r="C15" s="17">
        <v>30</v>
      </c>
      <c r="D15" s="17">
        <v>2</v>
      </c>
      <c r="E15" s="17">
        <v>13</v>
      </c>
      <c r="F15" s="17">
        <v>121</v>
      </c>
      <c r="G15" s="17">
        <v>11</v>
      </c>
      <c r="H15" s="17">
        <v>23</v>
      </c>
      <c r="I15" s="17">
        <v>5</v>
      </c>
      <c r="J15" s="17">
        <v>29</v>
      </c>
      <c r="K15" s="17">
        <v>0</v>
      </c>
      <c r="L15" s="17">
        <v>0</v>
      </c>
      <c r="M15" s="17">
        <v>79</v>
      </c>
      <c r="N15" s="10">
        <f>(VLOOKUP(A15,Games!$A$2:$D$150,3,FALSE))</f>
        <v>0</v>
      </c>
      <c r="O15" s="10">
        <f>VLOOKUP(A15,Games!$A$2:$D$150,4,FALSE)</f>
        <v>20</v>
      </c>
      <c r="P15" s="11">
        <f t="shared" ref="P15" si="9">(R15-S15)/B15</f>
        <v>9.0500000000000007</v>
      </c>
      <c r="R15" s="24">
        <f t="shared" ref="R15" si="10">SUM(M15,I15,H15,G15,F15)</f>
        <v>239</v>
      </c>
      <c r="S15" s="24">
        <f t="shared" ref="S15" si="11">SUM((J15*2),(K15*3),(L15*4))</f>
        <v>58</v>
      </c>
      <c r="T15" s="24" t="str">
        <f>IFERROR(VLOOKUP(A15,Games!$I$2:$I$246,1,FALSE)," ")</f>
        <v xml:space="preserve"> </v>
      </c>
    </row>
    <row r="17" spans="1:13" x14ac:dyDescent="0.25">
      <c r="A17" s="37" t="s">
        <v>13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56" t="s">
        <v>97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32" si="12">IF(A3=""," ",A3)</f>
        <v>Aaron Dunlop</v>
      </c>
      <c r="B20" s="10"/>
      <c r="C20" s="11">
        <f t="shared" ref="C20:M20" si="13">IF(ISNUMBER($B3),C3/$B3," ")</f>
        <v>1.368421052631579</v>
      </c>
      <c r="D20" s="11">
        <f t="shared" si="13"/>
        <v>5.2631578947368418E-2</v>
      </c>
      <c r="E20" s="11">
        <f t="shared" si="13"/>
        <v>0.10526315789473684</v>
      </c>
      <c r="F20" s="11">
        <f t="shared" si="13"/>
        <v>4.4210526315789478</v>
      </c>
      <c r="G20" s="11">
        <f t="shared" si="13"/>
        <v>0.52631578947368418</v>
      </c>
      <c r="H20" s="11">
        <f t="shared" si="13"/>
        <v>0.94736842105263153</v>
      </c>
      <c r="I20" s="11">
        <f t="shared" si="13"/>
        <v>0.15789473684210525</v>
      </c>
      <c r="J20" s="11">
        <f t="shared" si="13"/>
        <v>0.94736842105263153</v>
      </c>
      <c r="K20" s="11">
        <f t="shared" si="13"/>
        <v>0</v>
      </c>
      <c r="L20" s="11">
        <f t="shared" si="13"/>
        <v>0</v>
      </c>
      <c r="M20" s="11">
        <f t="shared" si="13"/>
        <v>3</v>
      </c>
    </row>
    <row r="21" spans="1:13" x14ac:dyDescent="0.25">
      <c r="A21" s="9" t="str">
        <f t="shared" si="12"/>
        <v>Adrian Siu</v>
      </c>
      <c r="B21" s="10"/>
      <c r="C21" s="11">
        <f t="shared" ref="C21:M21" si="14">IF(ISNUMBER($B4),C4/$B4," ")</f>
        <v>0.23076923076923078</v>
      </c>
      <c r="D21" s="11">
        <f t="shared" si="14"/>
        <v>0</v>
      </c>
      <c r="E21" s="11">
        <f t="shared" si="14"/>
        <v>0</v>
      </c>
      <c r="F21" s="11">
        <f t="shared" si="14"/>
        <v>0.69230769230769229</v>
      </c>
      <c r="G21" s="11">
        <f t="shared" si="14"/>
        <v>7.6923076923076927E-2</v>
      </c>
      <c r="H21" s="11">
        <f t="shared" si="14"/>
        <v>0.23076923076923078</v>
      </c>
      <c r="I21" s="11">
        <f t="shared" si="14"/>
        <v>0</v>
      </c>
      <c r="J21" s="11">
        <f t="shared" si="14"/>
        <v>0.61538461538461542</v>
      </c>
      <c r="K21" s="11">
        <f t="shared" si="14"/>
        <v>0</v>
      </c>
      <c r="L21" s="11">
        <f t="shared" si="14"/>
        <v>0</v>
      </c>
      <c r="M21" s="11">
        <f t="shared" si="14"/>
        <v>0.46153846153846156</v>
      </c>
    </row>
    <row r="22" spans="1:13" x14ac:dyDescent="0.25">
      <c r="A22" s="9" t="str">
        <f t="shared" si="12"/>
        <v>Andy Anderson</v>
      </c>
      <c r="B22" s="10"/>
      <c r="C22" s="11">
        <f t="shared" ref="C22:M22" si="15">IF(ISNUMBER($B5),C5/$B5," ")</f>
        <v>3.5</v>
      </c>
      <c r="D22" s="11">
        <f t="shared" si="15"/>
        <v>0</v>
      </c>
      <c r="E22" s="11">
        <f t="shared" si="15"/>
        <v>1.5</v>
      </c>
      <c r="F22" s="11">
        <f t="shared" si="15"/>
        <v>7</v>
      </c>
      <c r="G22" s="11">
        <f t="shared" si="15"/>
        <v>1</v>
      </c>
      <c r="H22" s="11">
        <f t="shared" si="15"/>
        <v>0.5</v>
      </c>
      <c r="I22" s="11">
        <f t="shared" si="15"/>
        <v>0</v>
      </c>
      <c r="J22" s="11">
        <f t="shared" si="15"/>
        <v>1.5</v>
      </c>
      <c r="K22" s="11">
        <f t="shared" si="15"/>
        <v>0</v>
      </c>
      <c r="L22" s="11">
        <f t="shared" si="15"/>
        <v>0</v>
      </c>
      <c r="M22" s="11">
        <f t="shared" si="15"/>
        <v>8.5</v>
      </c>
    </row>
    <row r="23" spans="1:13" x14ac:dyDescent="0.25">
      <c r="A23" s="9" t="str">
        <f t="shared" si="12"/>
        <v>Andy Yeung</v>
      </c>
      <c r="B23" s="10"/>
      <c r="C23" s="11">
        <f t="shared" ref="C23:M23" si="16">IF(ISNUMBER($B6),C6/$B6," ")</f>
        <v>0.29411764705882354</v>
      </c>
      <c r="D23" s="11">
        <f t="shared" si="16"/>
        <v>0.23529411764705882</v>
      </c>
      <c r="E23" s="11">
        <f t="shared" si="16"/>
        <v>0</v>
      </c>
      <c r="F23" s="11">
        <f t="shared" si="16"/>
        <v>0.70588235294117652</v>
      </c>
      <c r="G23" s="11">
        <f t="shared" si="16"/>
        <v>0.41176470588235292</v>
      </c>
      <c r="H23" s="11">
        <f t="shared" si="16"/>
        <v>0.6470588235294118</v>
      </c>
      <c r="I23" s="11">
        <f t="shared" si="16"/>
        <v>0</v>
      </c>
      <c r="J23" s="11">
        <f t="shared" si="16"/>
        <v>1.4705882352941178</v>
      </c>
      <c r="K23" s="11">
        <f t="shared" si="16"/>
        <v>5.8823529411764705E-2</v>
      </c>
      <c r="L23" s="11">
        <f t="shared" si="16"/>
        <v>0</v>
      </c>
      <c r="M23" s="11">
        <f t="shared" si="16"/>
        <v>1.2941176470588236</v>
      </c>
    </row>
    <row r="24" spans="1:13" x14ac:dyDescent="0.25">
      <c r="A24" s="9" t="str">
        <f t="shared" si="12"/>
        <v>Brendon Gittins</v>
      </c>
      <c r="B24" s="10"/>
      <c r="C24" s="11">
        <f t="shared" ref="C24:M24" si="17">IF(ISNUMBER($B7),C7/$B7," ")</f>
        <v>1</v>
      </c>
      <c r="D24" s="11">
        <f t="shared" si="17"/>
        <v>0</v>
      </c>
      <c r="E24" s="11">
        <f t="shared" si="17"/>
        <v>1</v>
      </c>
      <c r="F24" s="11">
        <f t="shared" si="17"/>
        <v>0</v>
      </c>
      <c r="G24" s="11">
        <f t="shared" si="17"/>
        <v>2</v>
      </c>
      <c r="H24" s="11">
        <f t="shared" si="17"/>
        <v>1</v>
      </c>
      <c r="I24" s="11">
        <f t="shared" si="17"/>
        <v>0</v>
      </c>
      <c r="J24" s="11">
        <f t="shared" si="17"/>
        <v>2</v>
      </c>
      <c r="K24" s="11">
        <f t="shared" si="17"/>
        <v>0</v>
      </c>
      <c r="L24" s="11">
        <f t="shared" si="17"/>
        <v>0</v>
      </c>
      <c r="M24" s="11">
        <f t="shared" si="17"/>
        <v>3</v>
      </c>
    </row>
    <row r="25" spans="1:13" x14ac:dyDescent="0.25">
      <c r="A25" s="9" t="str">
        <f t="shared" si="12"/>
        <v>Brian Familiar</v>
      </c>
      <c r="B25" s="10"/>
      <c r="C25" s="11">
        <f t="shared" ref="C25:M25" si="18">IF(ISNUMBER($B8),C8/$B8," ")</f>
        <v>2.25</v>
      </c>
      <c r="D25" s="11">
        <f t="shared" si="18"/>
        <v>0</v>
      </c>
      <c r="E25" s="11">
        <f t="shared" si="18"/>
        <v>0.5625</v>
      </c>
      <c r="F25" s="11">
        <f t="shared" si="18"/>
        <v>5.0625</v>
      </c>
      <c r="G25" s="11">
        <f t="shared" si="18"/>
        <v>3</v>
      </c>
      <c r="H25" s="11">
        <f t="shared" si="18"/>
        <v>2.625</v>
      </c>
      <c r="I25" s="11">
        <f t="shared" si="18"/>
        <v>0.375</v>
      </c>
      <c r="J25" s="11">
        <f t="shared" si="18"/>
        <v>1.625</v>
      </c>
      <c r="K25" s="11">
        <f t="shared" si="18"/>
        <v>0</v>
      </c>
      <c r="L25" s="11">
        <f t="shared" si="18"/>
        <v>6.25E-2</v>
      </c>
      <c r="M25" s="11">
        <f t="shared" si="18"/>
        <v>5.0625</v>
      </c>
    </row>
    <row r="26" spans="1:13" x14ac:dyDescent="0.25">
      <c r="A26" s="9" t="str">
        <f t="shared" si="12"/>
        <v>James Chan</v>
      </c>
      <c r="B26" s="10"/>
      <c r="C26" s="11">
        <f t="shared" ref="C26:M26" si="19">IF(ISNUMBER($B9),C9/$B9," ")</f>
        <v>2.7</v>
      </c>
      <c r="D26" s="11">
        <f t="shared" si="19"/>
        <v>0</v>
      </c>
      <c r="E26" s="11">
        <f t="shared" si="19"/>
        <v>0.5</v>
      </c>
      <c r="F26" s="11">
        <f t="shared" si="19"/>
        <v>4.8</v>
      </c>
      <c r="G26" s="11">
        <f t="shared" si="19"/>
        <v>0.7</v>
      </c>
      <c r="H26" s="11">
        <f t="shared" si="19"/>
        <v>2.6</v>
      </c>
      <c r="I26" s="11">
        <f t="shared" si="19"/>
        <v>0.3</v>
      </c>
      <c r="J26" s="11">
        <f t="shared" si="19"/>
        <v>1.7</v>
      </c>
      <c r="K26" s="11">
        <f t="shared" si="19"/>
        <v>0</v>
      </c>
      <c r="L26" s="11">
        <f t="shared" si="19"/>
        <v>0</v>
      </c>
      <c r="M26" s="11">
        <f t="shared" si="19"/>
        <v>5.9</v>
      </c>
    </row>
    <row r="27" spans="1:13" x14ac:dyDescent="0.25">
      <c r="A27" s="9" t="str">
        <f t="shared" si="12"/>
        <v>Kenny Sio</v>
      </c>
      <c r="B27" s="10"/>
      <c r="C27" s="11">
        <f t="shared" ref="C27:M27" si="20">IF(ISNUMBER($B10),C10/$B10," ")</f>
        <v>1</v>
      </c>
      <c r="D27" s="11">
        <f t="shared" si="20"/>
        <v>0</v>
      </c>
      <c r="E27" s="11">
        <f t="shared" si="20"/>
        <v>0</v>
      </c>
      <c r="F27" s="11">
        <f t="shared" si="20"/>
        <v>4</v>
      </c>
      <c r="G27" s="11">
        <f t="shared" si="20"/>
        <v>0</v>
      </c>
      <c r="H27" s="11">
        <f t="shared" si="20"/>
        <v>0</v>
      </c>
      <c r="I27" s="11">
        <f t="shared" si="20"/>
        <v>0</v>
      </c>
      <c r="J27" s="11">
        <f t="shared" si="20"/>
        <v>0</v>
      </c>
      <c r="K27" s="11">
        <f t="shared" si="20"/>
        <v>0</v>
      </c>
      <c r="L27" s="11">
        <f t="shared" si="20"/>
        <v>0</v>
      </c>
      <c r="M27" s="11">
        <f t="shared" si="20"/>
        <v>2</v>
      </c>
    </row>
    <row r="28" spans="1:13" x14ac:dyDescent="0.25">
      <c r="A28" s="9" t="str">
        <f t="shared" si="12"/>
        <v>Las Wijayatilake</v>
      </c>
      <c r="B28" s="10"/>
      <c r="C28" s="11">
        <f t="shared" ref="C28:M28" si="21">IF(ISNUMBER($B11),C11/$B11," ")</f>
        <v>4.5714285714285712</v>
      </c>
      <c r="D28" s="11">
        <f t="shared" si="21"/>
        <v>0.14285714285714285</v>
      </c>
      <c r="E28" s="11">
        <f t="shared" si="21"/>
        <v>1.2380952380952381</v>
      </c>
      <c r="F28" s="11">
        <f t="shared" si="21"/>
        <v>4.2857142857142856</v>
      </c>
      <c r="G28" s="11">
        <f t="shared" si="21"/>
        <v>3.0476190476190474</v>
      </c>
      <c r="H28" s="11">
        <f t="shared" si="21"/>
        <v>1.0476190476190477</v>
      </c>
      <c r="I28" s="11">
        <f t="shared" si="21"/>
        <v>0.2857142857142857</v>
      </c>
      <c r="J28" s="11">
        <f t="shared" si="21"/>
        <v>0.90476190476190477</v>
      </c>
      <c r="K28" s="11">
        <f t="shared" si="21"/>
        <v>9.5238095238095233E-2</v>
      </c>
      <c r="L28" s="11">
        <f t="shared" si="21"/>
        <v>4.7619047619047616E-2</v>
      </c>
      <c r="M28" s="11">
        <f t="shared" si="21"/>
        <v>10.80952380952381</v>
      </c>
    </row>
    <row r="29" spans="1:13" x14ac:dyDescent="0.25">
      <c r="A29" s="9" t="str">
        <f t="shared" si="12"/>
        <v>Paul Weber</v>
      </c>
      <c r="B29" s="17"/>
      <c r="C29" s="11">
        <f t="shared" ref="C29:M29" si="22">IF(ISNUMBER($B12),C12/$B12," ")</f>
        <v>1.5</v>
      </c>
      <c r="D29" s="11">
        <f t="shared" si="22"/>
        <v>0.21428571428571427</v>
      </c>
      <c r="E29" s="11">
        <f t="shared" si="22"/>
        <v>0</v>
      </c>
      <c r="F29" s="11">
        <f t="shared" si="22"/>
        <v>6.1428571428571432</v>
      </c>
      <c r="G29" s="11">
        <f t="shared" si="22"/>
        <v>0.5</v>
      </c>
      <c r="H29" s="11">
        <f t="shared" si="22"/>
        <v>0.9285714285714286</v>
      </c>
      <c r="I29" s="11">
        <f t="shared" si="22"/>
        <v>0.2857142857142857</v>
      </c>
      <c r="J29" s="11">
        <f t="shared" si="22"/>
        <v>1.5</v>
      </c>
      <c r="K29" s="11">
        <f t="shared" si="22"/>
        <v>0</v>
      </c>
      <c r="L29" s="11">
        <f t="shared" si="22"/>
        <v>0</v>
      </c>
      <c r="M29" s="11">
        <f t="shared" si="22"/>
        <v>3.6428571428571428</v>
      </c>
    </row>
    <row r="30" spans="1:13" x14ac:dyDescent="0.25">
      <c r="A30" s="9" t="str">
        <f t="shared" si="12"/>
        <v>Robert Davis</v>
      </c>
      <c r="B30" s="17"/>
      <c r="C30" s="11">
        <f t="shared" ref="C30:M30" si="23">IF(ISNUMBER($B13),C13/$B13," ")</f>
        <v>0.76923076923076927</v>
      </c>
      <c r="D30" s="11">
        <f t="shared" si="23"/>
        <v>0</v>
      </c>
      <c r="E30" s="11">
        <f t="shared" si="23"/>
        <v>0.76923076923076927</v>
      </c>
      <c r="F30" s="11">
        <f t="shared" si="23"/>
        <v>3.0769230769230771</v>
      </c>
      <c r="G30" s="11">
        <f t="shared" si="23"/>
        <v>1.6153846153846154</v>
      </c>
      <c r="H30" s="11">
        <f t="shared" si="23"/>
        <v>0.92307692307692313</v>
      </c>
      <c r="I30" s="11">
        <f t="shared" si="23"/>
        <v>0.15384615384615385</v>
      </c>
      <c r="J30" s="11">
        <f t="shared" si="23"/>
        <v>1.5384615384615385</v>
      </c>
      <c r="K30" s="11">
        <f t="shared" si="23"/>
        <v>0</v>
      </c>
      <c r="L30" s="11">
        <f t="shared" si="23"/>
        <v>0</v>
      </c>
      <c r="M30" s="11">
        <f t="shared" si="23"/>
        <v>2.3076923076923075</v>
      </c>
    </row>
    <row r="31" spans="1:13" x14ac:dyDescent="0.25">
      <c r="A31" s="9" t="str">
        <f t="shared" si="12"/>
        <v>Rohan Potter</v>
      </c>
      <c r="B31" s="17"/>
      <c r="C31" s="11">
        <f t="shared" ref="C31:M32" si="24">IF(ISNUMBER($B14),C14/$B14," ")</f>
        <v>1.5294117647058822</v>
      </c>
      <c r="D31" s="11">
        <f t="shared" si="24"/>
        <v>0.52941176470588236</v>
      </c>
      <c r="E31" s="11">
        <f t="shared" si="24"/>
        <v>1</v>
      </c>
      <c r="F31" s="11">
        <f t="shared" si="24"/>
        <v>4.5294117647058822</v>
      </c>
      <c r="G31" s="11">
        <f t="shared" si="24"/>
        <v>1.2941176470588236</v>
      </c>
      <c r="H31" s="11">
        <f t="shared" si="24"/>
        <v>1.411764705882353</v>
      </c>
      <c r="I31" s="11">
        <f t="shared" si="24"/>
        <v>0.11764705882352941</v>
      </c>
      <c r="J31" s="11">
        <f t="shared" si="24"/>
        <v>0.94117647058823528</v>
      </c>
      <c r="K31" s="11">
        <f t="shared" si="24"/>
        <v>0</v>
      </c>
      <c r="L31" s="11">
        <f t="shared" si="24"/>
        <v>0</v>
      </c>
      <c r="M31" s="11">
        <f t="shared" si="24"/>
        <v>5.6470588235294121</v>
      </c>
    </row>
    <row r="32" spans="1:13" x14ac:dyDescent="0.25">
      <c r="A32" s="9" t="str">
        <f t="shared" si="12"/>
        <v>Trevor Stephenson</v>
      </c>
      <c r="B32" s="17"/>
      <c r="C32" s="11">
        <f t="shared" si="24"/>
        <v>1.5</v>
      </c>
      <c r="D32" s="11">
        <f t="shared" si="24"/>
        <v>0.1</v>
      </c>
      <c r="E32" s="11">
        <f t="shared" si="24"/>
        <v>0.65</v>
      </c>
      <c r="F32" s="11">
        <f t="shared" si="24"/>
        <v>6.05</v>
      </c>
      <c r="G32" s="11">
        <f t="shared" si="24"/>
        <v>0.55000000000000004</v>
      </c>
      <c r="H32" s="11">
        <f t="shared" si="24"/>
        <v>1.1499999999999999</v>
      </c>
      <c r="I32" s="11">
        <f t="shared" si="24"/>
        <v>0.25</v>
      </c>
      <c r="J32" s="11">
        <f t="shared" si="24"/>
        <v>1.45</v>
      </c>
      <c r="K32" s="11">
        <f t="shared" si="24"/>
        <v>0</v>
      </c>
      <c r="L32" s="11">
        <f t="shared" si="24"/>
        <v>0</v>
      </c>
      <c r="M32" s="11">
        <f t="shared" si="24"/>
        <v>3.95</v>
      </c>
    </row>
  </sheetData>
  <mergeCells count="3">
    <mergeCell ref="A17:M17"/>
    <mergeCell ref="A18:M18"/>
    <mergeCell ref="A1:P1"/>
  </mergeCells>
  <conditionalFormatting sqref="A3:A15">
    <cfRule type="expression" dxfId="3" priority="2">
      <formula>O3&gt;11</formula>
    </cfRule>
  </conditionalFormatting>
  <conditionalFormatting sqref="A3:A15">
    <cfRule type="expression" dxfId="2" priority="1">
      <formula>EXACT(A3,T3)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Brick Squad</vt:lpstr>
      <vt:lpstr>Dragons</vt:lpstr>
      <vt:lpstr>Meme Team</vt:lpstr>
      <vt:lpstr>Panthers</vt:lpstr>
      <vt:lpstr>Ring Stingers</vt:lpstr>
      <vt:lpstr>Titans</vt:lpstr>
      <vt:lpstr>Wizards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2021-08-17T04:32:13Z</dcterms:modified>
</cp:coreProperties>
</file>