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haredservicescentre-my.sharepoint.com/personal/stuart_faunt_dese_gov_au/Documents/CPL/Weekly Stats/"/>
    </mc:Choice>
  </mc:AlternateContent>
  <xr:revisionPtr revIDLastSave="4" documentId="8_{F90C2D9E-79F7-4525-9480-56C647754743}" xr6:coauthVersionLast="45" xr6:coauthVersionMax="45" xr10:uidLastSave="{42A6ED6A-3755-44FC-BB5A-1D203C9729FD}"/>
  <bookViews>
    <workbookView xWindow="-120" yWindow="-120" windowWidth="29040" windowHeight="15840" xr2:uid="{00000000-000D-0000-FFFF-FFFF00000000}"/>
  </bookViews>
  <sheets>
    <sheet name="Top 15" sheetId="3" r:id="rId1"/>
    <sheet name="Leaders" sheetId="12" r:id="rId2"/>
    <sheet name="AKOM" sheetId="2" r:id="rId3"/>
    <sheet name="Beavers" sheetId="5" r:id="rId4"/>
    <sheet name="Brownies" sheetId="6" r:id="rId5"/>
    <sheet name="Funguys" sheetId="7" r:id="rId6"/>
    <sheet name="Hornets" sheetId="9" r:id="rId7"/>
    <sheet name="Owls" sheetId="14" r:id="rId8"/>
    <sheet name="Phantoms" sheetId="10" r:id="rId9"/>
    <sheet name="Spartans" sheetId="11" r:id="rId10"/>
    <sheet name="Strays" sheetId="15" r:id="rId11"/>
    <sheet name="Games" sheetId="13" state="hidden" r:id="rId12"/>
  </sheets>
  <definedNames>
    <definedName name="_AMO_UniqueIdentifier" hidden="1">"'37ab0951-19fc-4a2d-96ea-0f7406d2843f'"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6" i="14" l="1"/>
  <c r="O16" i="14"/>
  <c r="R16" i="14"/>
  <c r="S16" i="14"/>
  <c r="P16" i="14"/>
  <c r="T16" i="14"/>
  <c r="A39" i="7"/>
  <c r="C39" i="7"/>
  <c r="D39" i="7"/>
  <c r="E39" i="7"/>
  <c r="F39" i="7"/>
  <c r="G39" i="7"/>
  <c r="H39" i="7"/>
  <c r="I39" i="7"/>
  <c r="J39" i="7"/>
  <c r="K39" i="7"/>
  <c r="L39" i="7"/>
  <c r="M39" i="7"/>
  <c r="A40" i="7"/>
  <c r="C40" i="7"/>
  <c r="D40" i="7"/>
  <c r="E40" i="7"/>
  <c r="F40" i="7"/>
  <c r="G40" i="7"/>
  <c r="H40" i="7"/>
  <c r="I40" i="7"/>
  <c r="J40" i="7"/>
  <c r="K40" i="7"/>
  <c r="L40" i="7"/>
  <c r="M40" i="7"/>
  <c r="N18" i="7"/>
  <c r="O18" i="7"/>
  <c r="R18" i="7"/>
  <c r="S18" i="7"/>
  <c r="P18" i="7"/>
  <c r="T18" i="7"/>
  <c r="N19" i="7"/>
  <c r="O19" i="7"/>
  <c r="R19" i="7"/>
  <c r="S19" i="7"/>
  <c r="P19" i="7"/>
  <c r="T19" i="7"/>
  <c r="R5" i="2"/>
  <c r="S5" i="2"/>
  <c r="P5" i="2"/>
  <c r="R8" i="2"/>
  <c r="S8" i="2"/>
  <c r="P8" i="2"/>
  <c r="R9" i="2"/>
  <c r="S9" i="2"/>
  <c r="P9" i="2"/>
  <c r="R10" i="2"/>
  <c r="S10" i="2"/>
  <c r="P10" i="2"/>
  <c r="R11" i="2"/>
  <c r="S11" i="2"/>
  <c r="P11" i="2"/>
  <c r="R12" i="2"/>
  <c r="S12" i="2"/>
  <c r="P12" i="2"/>
  <c r="R4" i="5"/>
  <c r="S4" i="5"/>
  <c r="P4" i="5"/>
  <c r="R6" i="5"/>
  <c r="S6" i="5"/>
  <c r="P6" i="5"/>
  <c r="R8" i="5"/>
  <c r="S8" i="5"/>
  <c r="P8" i="5"/>
  <c r="R10" i="5"/>
  <c r="S10" i="5"/>
  <c r="P10" i="5"/>
  <c r="R11" i="5"/>
  <c r="S11" i="5"/>
  <c r="P11" i="5"/>
  <c r="R12" i="5"/>
  <c r="S12" i="5"/>
  <c r="P12" i="5"/>
  <c r="R3" i="6"/>
  <c r="S3" i="6"/>
  <c r="P3" i="6"/>
  <c r="R4" i="6"/>
  <c r="S4" i="6"/>
  <c r="P4" i="6"/>
  <c r="R5" i="6"/>
  <c r="S5" i="6"/>
  <c r="P5" i="6"/>
  <c r="R7" i="6"/>
  <c r="S7" i="6"/>
  <c r="P7" i="6"/>
  <c r="R9" i="6"/>
  <c r="S9" i="6"/>
  <c r="P9" i="6"/>
  <c r="R10" i="6"/>
  <c r="S10" i="6"/>
  <c r="P10" i="6"/>
  <c r="R11" i="6"/>
  <c r="S11" i="6"/>
  <c r="P11" i="6"/>
  <c r="R4" i="7"/>
  <c r="S4" i="7"/>
  <c r="P4" i="7"/>
  <c r="R12" i="7"/>
  <c r="S12" i="7"/>
  <c r="P12" i="7"/>
  <c r="R13" i="7"/>
  <c r="S13" i="7"/>
  <c r="P13" i="7"/>
  <c r="R14" i="7"/>
  <c r="S14" i="7"/>
  <c r="P14" i="7"/>
  <c r="R15" i="7"/>
  <c r="S15" i="7"/>
  <c r="P15" i="7"/>
  <c r="R3" i="9"/>
  <c r="S3" i="9"/>
  <c r="P3" i="9"/>
  <c r="R4" i="9"/>
  <c r="S4" i="9"/>
  <c r="P4" i="9"/>
  <c r="R5" i="9"/>
  <c r="S5" i="9"/>
  <c r="P5" i="9"/>
  <c r="R6" i="9"/>
  <c r="S6" i="9"/>
  <c r="P6" i="9"/>
  <c r="R7" i="9"/>
  <c r="S7" i="9"/>
  <c r="P7" i="9"/>
  <c r="R9" i="9"/>
  <c r="S9" i="9"/>
  <c r="P9" i="9"/>
  <c r="R10" i="9"/>
  <c r="S10" i="9"/>
  <c r="P10" i="9"/>
  <c r="R3" i="10"/>
  <c r="S3" i="10"/>
  <c r="P3" i="10"/>
  <c r="R4" i="10"/>
  <c r="S4" i="10"/>
  <c r="P4" i="10"/>
  <c r="R5" i="10"/>
  <c r="S5" i="10"/>
  <c r="P5" i="10"/>
  <c r="R7" i="10"/>
  <c r="S7" i="10"/>
  <c r="P7" i="10"/>
  <c r="R8" i="10"/>
  <c r="S8" i="10"/>
  <c r="P8" i="10"/>
  <c r="R10" i="10"/>
  <c r="S10" i="10"/>
  <c r="P10" i="10"/>
  <c r="R11" i="10"/>
  <c r="S11" i="10"/>
  <c r="P11" i="10"/>
  <c r="R3" i="11"/>
  <c r="S3" i="11"/>
  <c r="P3" i="11"/>
  <c r="R4" i="11"/>
  <c r="S4" i="11"/>
  <c r="P4" i="11"/>
  <c r="R10" i="11"/>
  <c r="S10" i="11"/>
  <c r="P10" i="11"/>
  <c r="R12" i="11"/>
  <c r="S12" i="11"/>
  <c r="P12" i="11"/>
  <c r="R13" i="11"/>
  <c r="S13" i="11"/>
  <c r="P13" i="11"/>
  <c r="R14" i="11"/>
  <c r="S14" i="11"/>
  <c r="P14" i="11"/>
  <c r="R4" i="14"/>
  <c r="S4" i="14"/>
  <c r="P4" i="14"/>
  <c r="R5" i="14"/>
  <c r="S5" i="14"/>
  <c r="P5" i="14"/>
  <c r="R6" i="14"/>
  <c r="S6" i="14"/>
  <c r="P6" i="14"/>
  <c r="R8" i="14"/>
  <c r="S8" i="14"/>
  <c r="P8" i="14"/>
  <c r="R11" i="14"/>
  <c r="S11" i="14"/>
  <c r="P11" i="14"/>
  <c r="R12" i="14"/>
  <c r="S12" i="14"/>
  <c r="P12" i="14"/>
  <c r="R13" i="14"/>
  <c r="S13" i="14"/>
  <c r="P13" i="14"/>
  <c r="R3" i="15"/>
  <c r="S3" i="15"/>
  <c r="P3" i="15"/>
  <c r="R6" i="15"/>
  <c r="S6" i="15"/>
  <c r="P6" i="15"/>
  <c r="R8" i="15"/>
  <c r="S8" i="15"/>
  <c r="P8" i="15"/>
  <c r="R10" i="15"/>
  <c r="S10" i="15"/>
  <c r="P10" i="15"/>
  <c r="R11" i="15"/>
  <c r="S11" i="15"/>
  <c r="P11" i="15"/>
  <c r="R12" i="15"/>
  <c r="S12" i="15"/>
  <c r="P12" i="15"/>
  <c r="R13" i="15"/>
  <c r="S13" i="15"/>
  <c r="P13" i="15"/>
  <c r="R3" i="2"/>
  <c r="S3" i="2"/>
  <c r="P3" i="2"/>
  <c r="R16" i="7"/>
  <c r="S16" i="7"/>
  <c r="P16" i="7"/>
  <c r="R17" i="7"/>
  <c r="S17" i="7"/>
  <c r="P17" i="7"/>
  <c r="N19" i="11"/>
  <c r="O19" i="11"/>
  <c r="R19" i="11"/>
  <c r="S19" i="11"/>
  <c r="P19" i="11"/>
  <c r="T19" i="11"/>
  <c r="N20" i="11"/>
  <c r="O20" i="11"/>
  <c r="R20" i="11"/>
  <c r="S20" i="11"/>
  <c r="P20" i="11"/>
  <c r="T20" i="11"/>
  <c r="A33" i="14"/>
  <c r="C33" i="14"/>
  <c r="D33" i="14"/>
  <c r="E33" i="14"/>
  <c r="F33" i="14"/>
  <c r="G33" i="14"/>
  <c r="H33" i="14"/>
  <c r="I33" i="14"/>
  <c r="J33" i="14"/>
  <c r="K33" i="14"/>
  <c r="L33" i="14"/>
  <c r="M33" i="14"/>
  <c r="N15" i="14"/>
  <c r="O15" i="14"/>
  <c r="R15" i="14"/>
  <c r="S15" i="14"/>
  <c r="P15" i="14"/>
  <c r="T15" i="14"/>
  <c r="N16" i="15"/>
  <c r="O16" i="15"/>
  <c r="R16" i="15"/>
  <c r="S16" i="15"/>
  <c r="P16" i="15"/>
  <c r="T16" i="15"/>
  <c r="N17" i="11"/>
  <c r="O17" i="11"/>
  <c r="R17" i="11"/>
  <c r="S17" i="11"/>
  <c r="P17" i="11"/>
  <c r="T17" i="11"/>
  <c r="N18" i="11"/>
  <c r="O18" i="11"/>
  <c r="R18" i="11"/>
  <c r="S18" i="11"/>
  <c r="P18" i="11"/>
  <c r="T18" i="11"/>
  <c r="A33" i="5"/>
  <c r="C33" i="5"/>
  <c r="D33" i="5"/>
  <c r="E33" i="5"/>
  <c r="F33" i="5"/>
  <c r="G33" i="5"/>
  <c r="H33" i="5"/>
  <c r="I33" i="5"/>
  <c r="J33" i="5"/>
  <c r="K33" i="5"/>
  <c r="L33" i="5"/>
  <c r="M33" i="5"/>
  <c r="N16" i="5"/>
  <c r="O16" i="5"/>
  <c r="R16" i="5"/>
  <c r="S16" i="5"/>
  <c r="P16" i="5"/>
  <c r="T16" i="5"/>
  <c r="N15" i="15"/>
  <c r="O15" i="15"/>
  <c r="R15" i="15"/>
  <c r="S15" i="15"/>
  <c r="P15" i="15"/>
  <c r="T15" i="15"/>
  <c r="A37" i="11"/>
  <c r="C37" i="11"/>
  <c r="D37" i="11"/>
  <c r="E37" i="11"/>
  <c r="F37" i="11"/>
  <c r="G37" i="11"/>
  <c r="H37" i="11"/>
  <c r="I37" i="11"/>
  <c r="J37" i="11"/>
  <c r="K37" i="11"/>
  <c r="L37" i="11"/>
  <c r="M37" i="11"/>
  <c r="N16" i="11"/>
  <c r="O16" i="11"/>
  <c r="R16" i="11"/>
  <c r="S16" i="11"/>
  <c r="P16" i="11"/>
  <c r="T16" i="11"/>
  <c r="A38" i="7"/>
  <c r="C38" i="7"/>
  <c r="D38" i="7"/>
  <c r="E38" i="7"/>
  <c r="F38" i="7"/>
  <c r="G38" i="7"/>
  <c r="H38" i="7"/>
  <c r="I38" i="7"/>
  <c r="J38" i="7"/>
  <c r="K38" i="7"/>
  <c r="L38" i="7"/>
  <c r="M38" i="7"/>
  <c r="N17" i="7"/>
  <c r="O17" i="7"/>
  <c r="T17" i="7"/>
  <c r="A31" i="5"/>
  <c r="C31" i="5"/>
  <c r="D31" i="5"/>
  <c r="E31" i="5"/>
  <c r="F31" i="5"/>
  <c r="G31" i="5"/>
  <c r="H31" i="5"/>
  <c r="I31" i="5"/>
  <c r="J31" i="5"/>
  <c r="K31" i="5"/>
  <c r="L31" i="5"/>
  <c r="M31" i="5"/>
  <c r="A32" i="5"/>
  <c r="C32" i="5"/>
  <c r="D32" i="5"/>
  <c r="E32" i="5"/>
  <c r="F32" i="5"/>
  <c r="G32" i="5"/>
  <c r="H32" i="5"/>
  <c r="I32" i="5"/>
  <c r="J32" i="5"/>
  <c r="K32" i="5"/>
  <c r="L32" i="5"/>
  <c r="M32" i="5"/>
  <c r="N15" i="5"/>
  <c r="O15" i="5"/>
  <c r="R15" i="5"/>
  <c r="S15" i="5"/>
  <c r="P15" i="5"/>
  <c r="T15" i="5"/>
  <c r="A32" i="2"/>
  <c r="C32" i="2"/>
  <c r="D32" i="2"/>
  <c r="E32" i="2"/>
  <c r="F32" i="2"/>
  <c r="G32" i="2"/>
  <c r="H32" i="2"/>
  <c r="I32" i="2"/>
  <c r="J32" i="2"/>
  <c r="K32" i="2"/>
  <c r="L32" i="2"/>
  <c r="M32" i="2"/>
  <c r="N15" i="2"/>
  <c r="O15" i="2"/>
  <c r="R15" i="2"/>
  <c r="S15" i="2"/>
  <c r="P15" i="2"/>
  <c r="T15" i="2"/>
  <c r="A27" i="9"/>
  <c r="C27" i="9"/>
  <c r="D27" i="9"/>
  <c r="E27" i="9"/>
  <c r="F27" i="9"/>
  <c r="G27" i="9"/>
  <c r="H27" i="9"/>
  <c r="I27" i="9"/>
  <c r="J27" i="9"/>
  <c r="K27" i="9"/>
  <c r="L27" i="9"/>
  <c r="M27" i="9"/>
  <c r="N12" i="9"/>
  <c r="O12" i="9"/>
  <c r="R12" i="9"/>
  <c r="S12" i="9"/>
  <c r="P12" i="9"/>
  <c r="T12" i="9"/>
  <c r="N13" i="9"/>
  <c r="O13" i="9"/>
  <c r="R13" i="9"/>
  <c r="S13" i="9"/>
  <c r="T13" i="9"/>
  <c r="A31" i="2"/>
  <c r="C31" i="2"/>
  <c r="D31" i="2"/>
  <c r="E31" i="2"/>
  <c r="F31" i="2"/>
  <c r="G31" i="2"/>
  <c r="H31" i="2"/>
  <c r="I31" i="2"/>
  <c r="J31" i="2"/>
  <c r="K31" i="2"/>
  <c r="L31" i="2"/>
  <c r="M31" i="2"/>
  <c r="N14" i="2"/>
  <c r="O14" i="2"/>
  <c r="R14" i="2"/>
  <c r="S14" i="2"/>
  <c r="P14" i="2"/>
  <c r="T14" i="2"/>
  <c r="P13" i="9"/>
  <c r="A31" i="15"/>
  <c r="C31" i="15"/>
  <c r="D31" i="15"/>
  <c r="E31" i="15"/>
  <c r="F31" i="15"/>
  <c r="G31" i="15"/>
  <c r="H31" i="15"/>
  <c r="I31" i="15"/>
  <c r="J31" i="15"/>
  <c r="K31" i="15"/>
  <c r="L31" i="15"/>
  <c r="M31" i="15"/>
  <c r="N14" i="15"/>
  <c r="O14" i="15"/>
  <c r="R14" i="15"/>
  <c r="S14" i="15"/>
  <c r="P14" i="15"/>
  <c r="T14" i="15"/>
  <c r="A35" i="7"/>
  <c r="C35" i="7"/>
  <c r="D35" i="7"/>
  <c r="E35" i="7"/>
  <c r="F35" i="7"/>
  <c r="G35" i="7"/>
  <c r="H35" i="7"/>
  <c r="I35" i="7"/>
  <c r="J35" i="7"/>
  <c r="K35" i="7"/>
  <c r="L35" i="7"/>
  <c r="M35" i="7"/>
  <c r="A36" i="7"/>
  <c r="C36" i="7"/>
  <c r="D36" i="7"/>
  <c r="E36" i="7"/>
  <c r="F36" i="7"/>
  <c r="G36" i="7"/>
  <c r="H36" i="7"/>
  <c r="I36" i="7"/>
  <c r="J36" i="7"/>
  <c r="K36" i="7"/>
  <c r="L36" i="7"/>
  <c r="M36" i="7"/>
  <c r="A37" i="7"/>
  <c r="C37" i="7"/>
  <c r="D37" i="7"/>
  <c r="E37" i="7"/>
  <c r="F37" i="7"/>
  <c r="G37" i="7"/>
  <c r="H37" i="7"/>
  <c r="I37" i="7"/>
  <c r="J37" i="7"/>
  <c r="K37" i="7"/>
  <c r="L37" i="7"/>
  <c r="M37" i="7"/>
  <c r="N14" i="7"/>
  <c r="O14" i="7"/>
  <c r="T14" i="7"/>
  <c r="N15" i="7"/>
  <c r="O15" i="7"/>
  <c r="T15" i="7"/>
  <c r="N16" i="7"/>
  <c r="O16" i="7"/>
  <c r="T16" i="7"/>
  <c r="T4" i="15"/>
  <c r="T5" i="15"/>
  <c r="T6" i="15"/>
  <c r="T7" i="15"/>
  <c r="T8" i="15"/>
  <c r="T9" i="15"/>
  <c r="T10" i="15"/>
  <c r="T11" i="15"/>
  <c r="T12" i="15"/>
  <c r="T13" i="15"/>
  <c r="T3" i="15"/>
  <c r="T4" i="11"/>
  <c r="T5" i="11"/>
  <c r="T6" i="11"/>
  <c r="T7" i="11"/>
  <c r="T8" i="11"/>
  <c r="T9" i="11"/>
  <c r="T10" i="11"/>
  <c r="T11" i="11"/>
  <c r="T12" i="11"/>
  <c r="T13" i="11"/>
  <c r="T14" i="11"/>
  <c r="T15" i="11"/>
  <c r="T3" i="11"/>
  <c r="T4" i="10"/>
  <c r="T5" i="10"/>
  <c r="T6" i="10"/>
  <c r="T7" i="10"/>
  <c r="T8" i="10"/>
  <c r="T9" i="10"/>
  <c r="T10" i="10"/>
  <c r="T11" i="10"/>
  <c r="T3" i="10"/>
  <c r="T4" i="14"/>
  <c r="T5" i="14"/>
  <c r="T6" i="14"/>
  <c r="T7" i="14"/>
  <c r="T8" i="14"/>
  <c r="T9" i="14"/>
  <c r="T10" i="14"/>
  <c r="T11" i="14"/>
  <c r="T12" i="14"/>
  <c r="T13" i="14"/>
  <c r="T14" i="14"/>
  <c r="T3" i="14"/>
  <c r="T4" i="9"/>
  <c r="T5" i="9"/>
  <c r="T6" i="9"/>
  <c r="T7" i="9"/>
  <c r="T8" i="9"/>
  <c r="T9" i="9"/>
  <c r="T10" i="9"/>
  <c r="T11" i="9"/>
  <c r="T3" i="9"/>
  <c r="T4" i="7"/>
  <c r="T5" i="7"/>
  <c r="T6" i="7"/>
  <c r="T7" i="7"/>
  <c r="T8" i="7"/>
  <c r="T9" i="7"/>
  <c r="T10" i="7"/>
  <c r="T11" i="7"/>
  <c r="T12" i="7"/>
  <c r="T13" i="7"/>
  <c r="T3" i="7"/>
  <c r="T4" i="6"/>
  <c r="T5" i="6"/>
  <c r="T6" i="6"/>
  <c r="T7" i="6"/>
  <c r="T8" i="6"/>
  <c r="T9" i="6"/>
  <c r="T10" i="6"/>
  <c r="T11" i="6"/>
  <c r="T12" i="6"/>
  <c r="T3" i="6"/>
  <c r="T4" i="5"/>
  <c r="T5" i="5"/>
  <c r="T6" i="5"/>
  <c r="T7" i="5"/>
  <c r="T8" i="5"/>
  <c r="T9" i="5"/>
  <c r="T10" i="5"/>
  <c r="T11" i="5"/>
  <c r="T12" i="5"/>
  <c r="T13" i="5"/>
  <c r="T14" i="5"/>
  <c r="T3" i="5"/>
  <c r="T4" i="2"/>
  <c r="T5" i="2"/>
  <c r="T6" i="2"/>
  <c r="T7" i="2"/>
  <c r="T8" i="2"/>
  <c r="T9" i="2"/>
  <c r="T10" i="2"/>
  <c r="T11" i="2"/>
  <c r="T12" i="2"/>
  <c r="T13" i="2"/>
  <c r="T3" i="2"/>
  <c r="A31" i="14"/>
  <c r="C31" i="14"/>
  <c r="D31" i="14"/>
  <c r="E31" i="14"/>
  <c r="F31" i="14"/>
  <c r="G31" i="14"/>
  <c r="H31" i="14"/>
  <c r="I31" i="14"/>
  <c r="J31" i="14"/>
  <c r="K31" i="14"/>
  <c r="L31" i="14"/>
  <c r="M31" i="14"/>
  <c r="A32" i="14"/>
  <c r="C32" i="14"/>
  <c r="D32" i="14"/>
  <c r="E32" i="14"/>
  <c r="F32" i="14"/>
  <c r="G32" i="14"/>
  <c r="H32" i="14"/>
  <c r="I32" i="14"/>
  <c r="J32" i="14"/>
  <c r="K32" i="14"/>
  <c r="L32" i="14"/>
  <c r="M32" i="14"/>
  <c r="N13" i="14"/>
  <c r="O13" i="14"/>
  <c r="N14" i="14"/>
  <c r="O14" i="14"/>
  <c r="R14" i="14"/>
  <c r="S14" i="14"/>
  <c r="N13" i="7"/>
  <c r="O13" i="7"/>
  <c r="R5" i="5"/>
  <c r="S5" i="5"/>
  <c r="R7" i="5"/>
  <c r="S7" i="5"/>
  <c r="R9" i="5"/>
  <c r="S9" i="5"/>
  <c r="R13" i="5"/>
  <c r="S13" i="5"/>
  <c r="R14" i="5"/>
  <c r="S14" i="5"/>
  <c r="P9" i="5"/>
  <c r="P14" i="5"/>
  <c r="P14" i="14"/>
  <c r="P7" i="5"/>
  <c r="P13" i="5"/>
  <c r="A34" i="11"/>
  <c r="C34" i="11"/>
  <c r="D34" i="11"/>
  <c r="E34" i="11"/>
  <c r="F34" i="11"/>
  <c r="G34" i="11"/>
  <c r="H34" i="11"/>
  <c r="I34" i="11"/>
  <c r="J34" i="11"/>
  <c r="K34" i="11"/>
  <c r="L34" i="11"/>
  <c r="M34" i="11"/>
  <c r="A35" i="11"/>
  <c r="C35" i="11"/>
  <c r="D35" i="11"/>
  <c r="E35" i="11"/>
  <c r="F35" i="11"/>
  <c r="G35" i="11"/>
  <c r="H35" i="11"/>
  <c r="I35" i="11"/>
  <c r="J35" i="11"/>
  <c r="K35" i="11"/>
  <c r="L35" i="11"/>
  <c r="M35" i="11"/>
  <c r="A36" i="11"/>
  <c r="C36" i="11"/>
  <c r="D36" i="11"/>
  <c r="E36" i="11"/>
  <c r="F36" i="11"/>
  <c r="G36" i="11"/>
  <c r="H36" i="11"/>
  <c r="I36" i="11"/>
  <c r="J36" i="11"/>
  <c r="K36" i="11"/>
  <c r="L36" i="11"/>
  <c r="M36" i="11"/>
  <c r="N13" i="11"/>
  <c r="O13" i="11"/>
  <c r="N14" i="11"/>
  <c r="O14" i="11"/>
  <c r="N15" i="11"/>
  <c r="O15" i="11"/>
  <c r="R15" i="11"/>
  <c r="S15" i="11"/>
  <c r="N11" i="9"/>
  <c r="O11" i="9"/>
  <c r="R11" i="9"/>
  <c r="S11" i="9"/>
  <c r="P11" i="9"/>
  <c r="P15" i="11"/>
  <c r="N10" i="9"/>
  <c r="O10" i="9"/>
  <c r="N11" i="10"/>
  <c r="O11" i="10"/>
  <c r="N12" i="2"/>
  <c r="O12" i="2"/>
  <c r="N13" i="2"/>
  <c r="O13" i="2"/>
  <c r="R13" i="2"/>
  <c r="S13" i="2"/>
  <c r="N12" i="5"/>
  <c r="O12" i="5"/>
  <c r="N13" i="5"/>
  <c r="O13" i="5"/>
  <c r="N14" i="5"/>
  <c r="O14" i="5"/>
  <c r="M30" i="5"/>
  <c r="L30" i="5"/>
  <c r="K30" i="5"/>
  <c r="J30" i="5"/>
  <c r="I30" i="5"/>
  <c r="H30" i="5"/>
  <c r="G30" i="5"/>
  <c r="F30" i="5"/>
  <c r="E30" i="5"/>
  <c r="D30" i="5"/>
  <c r="C30" i="5"/>
  <c r="A30" i="5"/>
  <c r="N12" i="15"/>
  <c r="O12" i="15"/>
  <c r="N13" i="15"/>
  <c r="O13" i="15"/>
  <c r="N11" i="11"/>
  <c r="O11" i="11"/>
  <c r="R11" i="11"/>
  <c r="S11" i="11"/>
  <c r="P11" i="11"/>
  <c r="N12" i="11"/>
  <c r="O12" i="11"/>
  <c r="N12" i="14"/>
  <c r="O12" i="14"/>
  <c r="N12" i="7"/>
  <c r="O12" i="7"/>
  <c r="R12" i="6"/>
  <c r="S12" i="6"/>
  <c r="N12" i="6"/>
  <c r="O12" i="6"/>
  <c r="N10" i="5"/>
  <c r="O10" i="5"/>
  <c r="N11" i="5"/>
  <c r="O11" i="5"/>
  <c r="A29" i="2"/>
  <c r="C29" i="2"/>
  <c r="D29" i="2"/>
  <c r="E29" i="2"/>
  <c r="F29" i="2"/>
  <c r="G29" i="2"/>
  <c r="H29" i="2"/>
  <c r="I29" i="2"/>
  <c r="J29" i="2"/>
  <c r="K29" i="2"/>
  <c r="L29" i="2"/>
  <c r="M29" i="2"/>
  <c r="A30" i="2"/>
  <c r="C30" i="2"/>
  <c r="D30" i="2"/>
  <c r="E30" i="2"/>
  <c r="F30" i="2"/>
  <c r="G30" i="2"/>
  <c r="H30" i="2"/>
  <c r="I30" i="2"/>
  <c r="J30" i="2"/>
  <c r="K30" i="2"/>
  <c r="L30" i="2"/>
  <c r="M30" i="2"/>
  <c r="N9" i="2"/>
  <c r="O9" i="2"/>
  <c r="N10" i="2"/>
  <c r="O10" i="2"/>
  <c r="N11" i="2"/>
  <c r="O11" i="2"/>
  <c r="A34" i="7"/>
  <c r="C34" i="7"/>
  <c r="D34" i="7"/>
  <c r="E34" i="7"/>
  <c r="F34" i="7"/>
  <c r="G34" i="7"/>
  <c r="H34" i="7"/>
  <c r="I34" i="7"/>
  <c r="J34" i="7"/>
  <c r="K34" i="7"/>
  <c r="L34" i="7"/>
  <c r="M34" i="7"/>
  <c r="N11" i="15"/>
  <c r="O11" i="15"/>
  <c r="N11" i="6"/>
  <c r="O11" i="6"/>
  <c r="S9" i="15"/>
  <c r="R9" i="15"/>
  <c r="S7" i="15"/>
  <c r="R7" i="15"/>
  <c r="S5" i="15"/>
  <c r="R5" i="15"/>
  <c r="S4" i="15"/>
  <c r="R4" i="15"/>
  <c r="S9" i="11"/>
  <c r="R9" i="11"/>
  <c r="S8" i="11"/>
  <c r="R8" i="11"/>
  <c r="S7" i="11"/>
  <c r="R7" i="11"/>
  <c r="S6" i="11"/>
  <c r="R6" i="11"/>
  <c r="S5" i="11"/>
  <c r="R5" i="11"/>
  <c r="P5" i="11"/>
  <c r="S9" i="10"/>
  <c r="R9" i="10"/>
  <c r="S6" i="10"/>
  <c r="R6" i="10"/>
  <c r="S8" i="9"/>
  <c r="R8" i="9"/>
  <c r="S11" i="7"/>
  <c r="R11" i="7"/>
  <c r="S10" i="7"/>
  <c r="R10" i="7"/>
  <c r="S9" i="7"/>
  <c r="R9" i="7"/>
  <c r="P9" i="7"/>
  <c r="S8" i="7"/>
  <c r="R8" i="7"/>
  <c r="P8" i="7"/>
  <c r="S7" i="7"/>
  <c r="R7" i="7"/>
  <c r="S6" i="7"/>
  <c r="R6" i="7"/>
  <c r="P6" i="7"/>
  <c r="S5" i="7"/>
  <c r="R5" i="7"/>
  <c r="S3" i="7"/>
  <c r="R3" i="7"/>
  <c r="S8" i="6"/>
  <c r="R8" i="6"/>
  <c r="S6" i="6"/>
  <c r="R6" i="6"/>
  <c r="S3" i="5"/>
  <c r="R3" i="5"/>
  <c r="S10" i="14"/>
  <c r="R10" i="14"/>
  <c r="S9" i="14"/>
  <c r="R9" i="14"/>
  <c r="P9" i="14"/>
  <c r="S7" i="14"/>
  <c r="R7" i="14"/>
  <c r="S3" i="14"/>
  <c r="R3" i="14"/>
  <c r="P3" i="14"/>
  <c r="S4" i="2"/>
  <c r="R4" i="2"/>
  <c r="S6" i="2"/>
  <c r="S7" i="2"/>
  <c r="R7" i="2"/>
  <c r="R6" i="2"/>
  <c r="A30" i="14"/>
  <c r="C30" i="14"/>
  <c r="D30" i="14"/>
  <c r="E30" i="14"/>
  <c r="F30" i="14"/>
  <c r="G30" i="14"/>
  <c r="H30" i="14"/>
  <c r="I30" i="14"/>
  <c r="J30" i="14"/>
  <c r="K30" i="14"/>
  <c r="L30" i="14"/>
  <c r="M30" i="14"/>
  <c r="M30" i="15"/>
  <c r="L30" i="15"/>
  <c r="K30" i="15"/>
  <c r="J30" i="15"/>
  <c r="I30" i="15"/>
  <c r="H30" i="15"/>
  <c r="G30" i="15"/>
  <c r="F30" i="15"/>
  <c r="E30" i="15"/>
  <c r="D30" i="15"/>
  <c r="C30" i="15"/>
  <c r="A30" i="15"/>
  <c r="M29" i="15"/>
  <c r="L29" i="15"/>
  <c r="K29" i="15"/>
  <c r="J29" i="15"/>
  <c r="I29" i="15"/>
  <c r="H29" i="15"/>
  <c r="G29" i="15"/>
  <c r="F29" i="15"/>
  <c r="E29" i="15"/>
  <c r="D29" i="15"/>
  <c r="C29" i="15"/>
  <c r="A29" i="15"/>
  <c r="M28" i="15"/>
  <c r="L28" i="15"/>
  <c r="K28" i="15"/>
  <c r="J28" i="15"/>
  <c r="I28" i="15"/>
  <c r="H28" i="15"/>
  <c r="G28" i="15"/>
  <c r="F28" i="15"/>
  <c r="E28" i="15"/>
  <c r="D28" i="15"/>
  <c r="C28" i="15"/>
  <c r="A28" i="15"/>
  <c r="M27" i="15"/>
  <c r="L27" i="15"/>
  <c r="K27" i="15"/>
  <c r="J27" i="15"/>
  <c r="I27" i="15"/>
  <c r="H27" i="15"/>
  <c r="G27" i="15"/>
  <c r="F27" i="15"/>
  <c r="E27" i="15"/>
  <c r="D27" i="15"/>
  <c r="C27" i="15"/>
  <c r="A27" i="15"/>
  <c r="M26" i="15"/>
  <c r="L26" i="15"/>
  <c r="K26" i="15"/>
  <c r="J26" i="15"/>
  <c r="I26" i="15"/>
  <c r="H26" i="15"/>
  <c r="G26" i="15"/>
  <c r="F26" i="15"/>
  <c r="E26" i="15"/>
  <c r="D26" i="15"/>
  <c r="C26" i="15"/>
  <c r="A26" i="15"/>
  <c r="M25" i="15"/>
  <c r="L25" i="15"/>
  <c r="K25" i="15"/>
  <c r="J25" i="15"/>
  <c r="I25" i="15"/>
  <c r="H25" i="15"/>
  <c r="G25" i="15"/>
  <c r="F25" i="15"/>
  <c r="E25" i="15"/>
  <c r="D25" i="15"/>
  <c r="C25" i="15"/>
  <c r="A25" i="15"/>
  <c r="M24" i="15"/>
  <c r="L24" i="15"/>
  <c r="K24" i="15"/>
  <c r="J24" i="15"/>
  <c r="I24" i="15"/>
  <c r="H24" i="15"/>
  <c r="G24" i="15"/>
  <c r="F24" i="15"/>
  <c r="E24" i="15"/>
  <c r="D24" i="15"/>
  <c r="C24" i="15"/>
  <c r="A24" i="15"/>
  <c r="M23" i="15"/>
  <c r="L23" i="15"/>
  <c r="K23" i="15"/>
  <c r="J23" i="15"/>
  <c r="I23" i="15"/>
  <c r="H23" i="15"/>
  <c r="G23" i="15"/>
  <c r="F23" i="15"/>
  <c r="E23" i="15"/>
  <c r="D23" i="15"/>
  <c r="C23" i="15"/>
  <c r="A23" i="15"/>
  <c r="M22" i="15"/>
  <c r="L22" i="15"/>
  <c r="K22" i="15"/>
  <c r="J22" i="15"/>
  <c r="I22" i="15"/>
  <c r="H22" i="15"/>
  <c r="G22" i="15"/>
  <c r="F22" i="15"/>
  <c r="E22" i="15"/>
  <c r="D22" i="15"/>
  <c r="C22" i="15"/>
  <c r="A22" i="15"/>
  <c r="M21" i="15"/>
  <c r="L21" i="15"/>
  <c r="K21" i="15"/>
  <c r="J21" i="15"/>
  <c r="I21" i="15"/>
  <c r="H21" i="15"/>
  <c r="G21" i="15"/>
  <c r="F21" i="15"/>
  <c r="E21" i="15"/>
  <c r="D21" i="15"/>
  <c r="C21" i="15"/>
  <c r="A21" i="15"/>
  <c r="M20" i="15"/>
  <c r="L20" i="15"/>
  <c r="K20" i="15"/>
  <c r="J20" i="15"/>
  <c r="I20" i="15"/>
  <c r="H20" i="15"/>
  <c r="G20" i="15"/>
  <c r="F20" i="15"/>
  <c r="E20" i="15"/>
  <c r="D20" i="15"/>
  <c r="C20" i="15"/>
  <c r="A20" i="15"/>
  <c r="O10" i="15"/>
  <c r="N10" i="15"/>
  <c r="O9" i="15"/>
  <c r="N9" i="15"/>
  <c r="O8" i="15"/>
  <c r="N8" i="15"/>
  <c r="O7" i="15"/>
  <c r="N7" i="15"/>
  <c r="O6" i="15"/>
  <c r="N6" i="15"/>
  <c r="O5" i="15"/>
  <c r="N5" i="15"/>
  <c r="O4" i="15"/>
  <c r="N4" i="15"/>
  <c r="O3" i="15"/>
  <c r="N3" i="15"/>
  <c r="M29" i="14"/>
  <c r="L29" i="14"/>
  <c r="K29" i="14"/>
  <c r="J29" i="14"/>
  <c r="I29" i="14"/>
  <c r="H29" i="14"/>
  <c r="G29" i="14"/>
  <c r="F29" i="14"/>
  <c r="E29" i="14"/>
  <c r="D29" i="14"/>
  <c r="C29" i="14"/>
  <c r="A29" i="14"/>
  <c r="M28" i="14"/>
  <c r="L28" i="14"/>
  <c r="K28" i="14"/>
  <c r="J28" i="14"/>
  <c r="I28" i="14"/>
  <c r="H28" i="14"/>
  <c r="G28" i="14"/>
  <c r="F28" i="14"/>
  <c r="E28" i="14"/>
  <c r="D28" i="14"/>
  <c r="C28" i="14"/>
  <c r="A28" i="14"/>
  <c r="M27" i="14"/>
  <c r="L27" i="14"/>
  <c r="K27" i="14"/>
  <c r="J27" i="14"/>
  <c r="I27" i="14"/>
  <c r="H27" i="14"/>
  <c r="G27" i="14"/>
  <c r="F27" i="14"/>
  <c r="E27" i="14"/>
  <c r="D27" i="14"/>
  <c r="C27" i="14"/>
  <c r="A27" i="14"/>
  <c r="M26" i="14"/>
  <c r="L26" i="14"/>
  <c r="K26" i="14"/>
  <c r="J26" i="14"/>
  <c r="I26" i="14"/>
  <c r="H26" i="14"/>
  <c r="G26" i="14"/>
  <c r="F26" i="14"/>
  <c r="E26" i="14"/>
  <c r="D26" i="14"/>
  <c r="C26" i="14"/>
  <c r="A26" i="14"/>
  <c r="M25" i="14"/>
  <c r="L25" i="14"/>
  <c r="K25" i="14"/>
  <c r="J25" i="14"/>
  <c r="I25" i="14"/>
  <c r="H25" i="14"/>
  <c r="G25" i="14"/>
  <c r="F25" i="14"/>
  <c r="E25" i="14"/>
  <c r="D25" i="14"/>
  <c r="C25" i="14"/>
  <c r="A25" i="14"/>
  <c r="M24" i="14"/>
  <c r="L24" i="14"/>
  <c r="K24" i="14"/>
  <c r="J24" i="14"/>
  <c r="I24" i="14"/>
  <c r="H24" i="14"/>
  <c r="G24" i="14"/>
  <c r="F24" i="14"/>
  <c r="E24" i="14"/>
  <c r="D24" i="14"/>
  <c r="C24" i="14"/>
  <c r="A24" i="14"/>
  <c r="M23" i="14"/>
  <c r="L23" i="14"/>
  <c r="K23" i="14"/>
  <c r="J23" i="14"/>
  <c r="I23" i="14"/>
  <c r="H23" i="14"/>
  <c r="G23" i="14"/>
  <c r="F23" i="14"/>
  <c r="E23" i="14"/>
  <c r="D23" i="14"/>
  <c r="C23" i="14"/>
  <c r="A23" i="14"/>
  <c r="M22" i="14"/>
  <c r="L22" i="14"/>
  <c r="K22" i="14"/>
  <c r="J22" i="14"/>
  <c r="I22" i="14"/>
  <c r="H22" i="14"/>
  <c r="G22" i="14"/>
  <c r="F22" i="14"/>
  <c r="E22" i="14"/>
  <c r="D22" i="14"/>
  <c r="C22" i="14"/>
  <c r="A22" i="14"/>
  <c r="M21" i="14"/>
  <c r="L21" i="14"/>
  <c r="K21" i="14"/>
  <c r="J21" i="14"/>
  <c r="I21" i="14"/>
  <c r="H21" i="14"/>
  <c r="G21" i="14"/>
  <c r="F21" i="14"/>
  <c r="E21" i="14"/>
  <c r="D21" i="14"/>
  <c r="C21" i="14"/>
  <c r="A21" i="14"/>
  <c r="O11" i="14"/>
  <c r="N11" i="14"/>
  <c r="O10" i="14"/>
  <c r="N10" i="14"/>
  <c r="O9" i="14"/>
  <c r="N9" i="14"/>
  <c r="O8" i="14"/>
  <c r="N8" i="14"/>
  <c r="O7" i="14"/>
  <c r="N7" i="14"/>
  <c r="O6" i="14"/>
  <c r="N6" i="14"/>
  <c r="O5" i="14"/>
  <c r="N5" i="14"/>
  <c r="O4" i="14"/>
  <c r="N4" i="14"/>
  <c r="O3" i="14"/>
  <c r="N3" i="14"/>
  <c r="N4" i="11"/>
  <c r="O4" i="11"/>
  <c r="N5" i="11"/>
  <c r="O5" i="11"/>
  <c r="N6" i="11"/>
  <c r="O6" i="11"/>
  <c r="N7" i="11"/>
  <c r="O7" i="11"/>
  <c r="N9" i="11"/>
  <c r="O9" i="11"/>
  <c r="N10" i="11"/>
  <c r="O10" i="11"/>
  <c r="O3" i="11"/>
  <c r="N3" i="11"/>
  <c r="N4" i="10"/>
  <c r="O4" i="10"/>
  <c r="N5" i="10"/>
  <c r="O5" i="10"/>
  <c r="N6" i="10"/>
  <c r="O6" i="10"/>
  <c r="N7" i="10"/>
  <c r="O7" i="10"/>
  <c r="N8" i="10"/>
  <c r="O8" i="10"/>
  <c r="N9" i="10"/>
  <c r="O9" i="10"/>
  <c r="N10" i="10"/>
  <c r="O10" i="10"/>
  <c r="O3" i="10"/>
  <c r="N3" i="10"/>
  <c r="N4" i="9"/>
  <c r="O4" i="9"/>
  <c r="N5" i="9"/>
  <c r="O5" i="9"/>
  <c r="N6" i="9"/>
  <c r="O6" i="9"/>
  <c r="N7" i="9"/>
  <c r="O7" i="9"/>
  <c r="N8" i="9"/>
  <c r="O8" i="9"/>
  <c r="N9" i="9"/>
  <c r="O9" i="9"/>
  <c r="O3" i="9"/>
  <c r="N3" i="9"/>
  <c r="N4" i="7"/>
  <c r="O4" i="7"/>
  <c r="N5" i="7"/>
  <c r="O5" i="7"/>
  <c r="N6" i="7"/>
  <c r="O6" i="7"/>
  <c r="N7" i="7"/>
  <c r="O7" i="7"/>
  <c r="N8" i="7"/>
  <c r="O8" i="7"/>
  <c r="N9" i="7"/>
  <c r="O9" i="7"/>
  <c r="N10" i="7"/>
  <c r="O10" i="7"/>
  <c r="N11" i="7"/>
  <c r="O11" i="7"/>
  <c r="O3" i="7"/>
  <c r="N3" i="7"/>
  <c r="N4" i="6"/>
  <c r="O4" i="6"/>
  <c r="N5" i="6"/>
  <c r="O5" i="6"/>
  <c r="N6" i="6"/>
  <c r="O6" i="6"/>
  <c r="N7" i="6"/>
  <c r="O7" i="6"/>
  <c r="N8" i="6"/>
  <c r="O8" i="6"/>
  <c r="N9" i="6"/>
  <c r="O9" i="6"/>
  <c r="N10" i="6"/>
  <c r="O10" i="6"/>
  <c r="O3" i="6"/>
  <c r="N3" i="6"/>
  <c r="N4" i="5"/>
  <c r="O4" i="5"/>
  <c r="N5" i="5"/>
  <c r="O5" i="5"/>
  <c r="N6" i="5"/>
  <c r="O6" i="5"/>
  <c r="N7" i="5"/>
  <c r="O7" i="5"/>
  <c r="N8" i="5"/>
  <c r="O8" i="5"/>
  <c r="N9" i="5"/>
  <c r="O9" i="5"/>
  <c r="O3" i="5"/>
  <c r="N3" i="5"/>
  <c r="O8" i="2"/>
  <c r="O7" i="2"/>
  <c r="O6" i="2"/>
  <c r="O5" i="2"/>
  <c r="O4" i="2"/>
  <c r="O3" i="2"/>
  <c r="N8" i="2"/>
  <c r="N7" i="2"/>
  <c r="N6" i="2"/>
  <c r="N5" i="2"/>
  <c r="N4" i="2"/>
  <c r="N3" i="2"/>
  <c r="A19" i="6"/>
  <c r="C19" i="6"/>
  <c r="D19" i="6"/>
  <c r="E19" i="6"/>
  <c r="F19" i="6"/>
  <c r="G19" i="6"/>
  <c r="H19" i="6"/>
  <c r="I19" i="6"/>
  <c r="J19" i="6"/>
  <c r="K19" i="6"/>
  <c r="L19" i="6"/>
  <c r="M19" i="6"/>
  <c r="A20" i="6"/>
  <c r="C20" i="6"/>
  <c r="D20" i="6"/>
  <c r="E20" i="6"/>
  <c r="F20" i="6"/>
  <c r="G20" i="6"/>
  <c r="H20" i="6"/>
  <c r="I20" i="6"/>
  <c r="J20" i="6"/>
  <c r="K20" i="6"/>
  <c r="L20" i="6"/>
  <c r="M20" i="6"/>
  <c r="A21" i="6"/>
  <c r="C21" i="6"/>
  <c r="D21" i="6"/>
  <c r="E21" i="6"/>
  <c r="F21" i="6"/>
  <c r="G21" i="6"/>
  <c r="H21" i="6"/>
  <c r="I21" i="6"/>
  <c r="J21" i="6"/>
  <c r="K21" i="6"/>
  <c r="L21" i="6"/>
  <c r="M21" i="6"/>
  <c r="A22" i="6"/>
  <c r="C22" i="6"/>
  <c r="D22" i="6"/>
  <c r="E22" i="6"/>
  <c r="F22" i="6"/>
  <c r="G22" i="6"/>
  <c r="H22" i="6"/>
  <c r="I22" i="6"/>
  <c r="J22" i="6"/>
  <c r="K22" i="6"/>
  <c r="L22" i="6"/>
  <c r="M22" i="6"/>
  <c r="A23" i="6"/>
  <c r="C23" i="6"/>
  <c r="D23" i="6"/>
  <c r="E23" i="6"/>
  <c r="F23" i="6"/>
  <c r="G23" i="6"/>
  <c r="H23" i="6"/>
  <c r="I23" i="6"/>
  <c r="J23" i="6"/>
  <c r="K23" i="6"/>
  <c r="L23" i="6"/>
  <c r="M23" i="6"/>
  <c r="A24" i="6"/>
  <c r="C24" i="6"/>
  <c r="D24" i="6"/>
  <c r="E24" i="6"/>
  <c r="F24" i="6"/>
  <c r="G24" i="6"/>
  <c r="H24" i="6"/>
  <c r="I24" i="6"/>
  <c r="J24" i="6"/>
  <c r="K24" i="6"/>
  <c r="L24" i="6"/>
  <c r="M24" i="6"/>
  <c r="A25" i="6"/>
  <c r="C25" i="6"/>
  <c r="D25" i="6"/>
  <c r="E25" i="6"/>
  <c r="F25" i="6"/>
  <c r="G25" i="6"/>
  <c r="H25" i="6"/>
  <c r="I25" i="6"/>
  <c r="J25" i="6"/>
  <c r="K25" i="6"/>
  <c r="L25" i="6"/>
  <c r="M25" i="6"/>
  <c r="A26" i="6"/>
  <c r="C26" i="6"/>
  <c r="D26" i="6"/>
  <c r="E26" i="6"/>
  <c r="F26" i="6"/>
  <c r="G26" i="6"/>
  <c r="H26" i="6"/>
  <c r="I26" i="6"/>
  <c r="J26" i="6"/>
  <c r="K26" i="6"/>
  <c r="L26" i="6"/>
  <c r="M26" i="6"/>
  <c r="A27" i="6"/>
  <c r="C27" i="6"/>
  <c r="D27" i="6"/>
  <c r="E27" i="6"/>
  <c r="F27" i="6"/>
  <c r="G27" i="6"/>
  <c r="H27" i="6"/>
  <c r="I27" i="6"/>
  <c r="J27" i="6"/>
  <c r="K27" i="6"/>
  <c r="L27" i="6"/>
  <c r="M27" i="6"/>
  <c r="A28" i="6"/>
  <c r="C28" i="6"/>
  <c r="D28" i="6"/>
  <c r="E28" i="6"/>
  <c r="F28" i="6"/>
  <c r="G28" i="6"/>
  <c r="H28" i="6"/>
  <c r="I28" i="6"/>
  <c r="J28" i="6"/>
  <c r="K28" i="6"/>
  <c r="L28" i="6"/>
  <c r="M28" i="6"/>
  <c r="M33" i="11"/>
  <c r="L33" i="11"/>
  <c r="K33" i="11"/>
  <c r="J33" i="11"/>
  <c r="I33" i="11"/>
  <c r="H33" i="11"/>
  <c r="G33" i="11"/>
  <c r="F33" i="11"/>
  <c r="E33" i="11"/>
  <c r="D33" i="11"/>
  <c r="C33" i="11"/>
  <c r="A33" i="11"/>
  <c r="M32" i="11"/>
  <c r="L32" i="11"/>
  <c r="K32" i="11"/>
  <c r="J32" i="11"/>
  <c r="I32" i="11"/>
  <c r="H32" i="11"/>
  <c r="G32" i="11"/>
  <c r="F32" i="11"/>
  <c r="E32" i="11"/>
  <c r="D32" i="11"/>
  <c r="C32" i="11"/>
  <c r="A32" i="11"/>
  <c r="M31" i="11"/>
  <c r="L31" i="11"/>
  <c r="K31" i="11"/>
  <c r="J31" i="11"/>
  <c r="I31" i="11"/>
  <c r="H31" i="11"/>
  <c r="G31" i="11"/>
  <c r="F31" i="11"/>
  <c r="E31" i="11"/>
  <c r="D31" i="11"/>
  <c r="C31" i="11"/>
  <c r="A31" i="11"/>
  <c r="M30" i="11"/>
  <c r="L30" i="11"/>
  <c r="K30" i="11"/>
  <c r="J30" i="11"/>
  <c r="I30" i="11"/>
  <c r="H30" i="11"/>
  <c r="G30" i="11"/>
  <c r="F30" i="11"/>
  <c r="E30" i="11"/>
  <c r="D30" i="11"/>
  <c r="C30" i="11"/>
  <c r="A30" i="11"/>
  <c r="M29" i="11"/>
  <c r="L29" i="11"/>
  <c r="K29" i="11"/>
  <c r="J29" i="11"/>
  <c r="I29" i="11"/>
  <c r="H29" i="11"/>
  <c r="G29" i="11"/>
  <c r="F29" i="11"/>
  <c r="E29" i="11"/>
  <c r="D29" i="11"/>
  <c r="C29" i="11"/>
  <c r="A29" i="11"/>
  <c r="M28" i="11"/>
  <c r="L28" i="11"/>
  <c r="K28" i="11"/>
  <c r="J28" i="11"/>
  <c r="I28" i="11"/>
  <c r="H28" i="11"/>
  <c r="G28" i="11"/>
  <c r="F28" i="11"/>
  <c r="E28" i="11"/>
  <c r="D28" i="11"/>
  <c r="C28" i="11"/>
  <c r="A28" i="11"/>
  <c r="M27" i="11"/>
  <c r="L27" i="11"/>
  <c r="K27" i="11"/>
  <c r="J27" i="11"/>
  <c r="I27" i="11"/>
  <c r="H27" i="11"/>
  <c r="G27" i="11"/>
  <c r="F27" i="11"/>
  <c r="E27" i="11"/>
  <c r="D27" i="11"/>
  <c r="C27" i="11"/>
  <c r="A27" i="11"/>
  <c r="M26" i="11"/>
  <c r="L26" i="11"/>
  <c r="K26" i="11"/>
  <c r="J26" i="11"/>
  <c r="I26" i="11"/>
  <c r="H26" i="11"/>
  <c r="G26" i="11"/>
  <c r="F26" i="11"/>
  <c r="E26" i="11"/>
  <c r="D26" i="11"/>
  <c r="C26" i="11"/>
  <c r="A26" i="11"/>
  <c r="M25" i="11"/>
  <c r="L25" i="11"/>
  <c r="K25" i="11"/>
  <c r="J25" i="11"/>
  <c r="I25" i="11"/>
  <c r="H25" i="11"/>
  <c r="G25" i="11"/>
  <c r="F25" i="11"/>
  <c r="E25" i="11"/>
  <c r="D25" i="11"/>
  <c r="C25" i="11"/>
  <c r="A25" i="11"/>
  <c r="M24" i="11"/>
  <c r="L24" i="11"/>
  <c r="K24" i="11"/>
  <c r="J24" i="11"/>
  <c r="I24" i="11"/>
  <c r="H24" i="11"/>
  <c r="G24" i="11"/>
  <c r="F24" i="11"/>
  <c r="E24" i="11"/>
  <c r="D24" i="11"/>
  <c r="C24" i="11"/>
  <c r="A24" i="11"/>
  <c r="M26" i="10"/>
  <c r="L26" i="10"/>
  <c r="K26" i="10"/>
  <c r="J26" i="10"/>
  <c r="I26" i="10"/>
  <c r="H26" i="10"/>
  <c r="G26" i="10"/>
  <c r="F26" i="10"/>
  <c r="E26" i="10"/>
  <c r="D26" i="10"/>
  <c r="C26" i="10"/>
  <c r="A26" i="10"/>
  <c r="M25" i="10"/>
  <c r="L25" i="10"/>
  <c r="K25" i="10"/>
  <c r="J25" i="10"/>
  <c r="I25" i="10"/>
  <c r="H25" i="10"/>
  <c r="G25" i="10"/>
  <c r="F25" i="10"/>
  <c r="E25" i="10"/>
  <c r="D25" i="10"/>
  <c r="C25" i="10"/>
  <c r="A25" i="10"/>
  <c r="M24" i="10"/>
  <c r="L24" i="10"/>
  <c r="K24" i="10"/>
  <c r="J24" i="10"/>
  <c r="I24" i="10"/>
  <c r="H24" i="10"/>
  <c r="G24" i="10"/>
  <c r="F24" i="10"/>
  <c r="E24" i="10"/>
  <c r="D24" i="10"/>
  <c r="C24" i="10"/>
  <c r="A24" i="10"/>
  <c r="M23" i="10"/>
  <c r="L23" i="10"/>
  <c r="K23" i="10"/>
  <c r="J23" i="10"/>
  <c r="I23" i="10"/>
  <c r="H23" i="10"/>
  <c r="G23" i="10"/>
  <c r="F23" i="10"/>
  <c r="E23" i="10"/>
  <c r="D23" i="10"/>
  <c r="C23" i="10"/>
  <c r="A23" i="10"/>
  <c r="M22" i="10"/>
  <c r="L22" i="10"/>
  <c r="K22" i="10"/>
  <c r="J22" i="10"/>
  <c r="I22" i="10"/>
  <c r="H22" i="10"/>
  <c r="G22" i="10"/>
  <c r="F22" i="10"/>
  <c r="E22" i="10"/>
  <c r="D22" i="10"/>
  <c r="C22" i="10"/>
  <c r="A22" i="10"/>
  <c r="M21" i="10"/>
  <c r="L21" i="10"/>
  <c r="K21" i="10"/>
  <c r="J21" i="10"/>
  <c r="I21" i="10"/>
  <c r="H21" i="10"/>
  <c r="G21" i="10"/>
  <c r="F21" i="10"/>
  <c r="E21" i="10"/>
  <c r="D21" i="10"/>
  <c r="C21" i="10"/>
  <c r="A21" i="10"/>
  <c r="M20" i="10"/>
  <c r="L20" i="10"/>
  <c r="K20" i="10"/>
  <c r="J20" i="10"/>
  <c r="I20" i="10"/>
  <c r="H20" i="10"/>
  <c r="G20" i="10"/>
  <c r="F20" i="10"/>
  <c r="E20" i="10"/>
  <c r="D20" i="10"/>
  <c r="C20" i="10"/>
  <c r="A20" i="10"/>
  <c r="M19" i="10"/>
  <c r="L19" i="10"/>
  <c r="K19" i="10"/>
  <c r="J19" i="10"/>
  <c r="I19" i="10"/>
  <c r="H19" i="10"/>
  <c r="G19" i="10"/>
  <c r="F19" i="10"/>
  <c r="E19" i="10"/>
  <c r="D19" i="10"/>
  <c r="C19" i="10"/>
  <c r="A19" i="10"/>
  <c r="M18" i="10"/>
  <c r="L18" i="10"/>
  <c r="K18" i="10"/>
  <c r="J18" i="10"/>
  <c r="I18" i="10"/>
  <c r="H18" i="10"/>
  <c r="G18" i="10"/>
  <c r="F18" i="10"/>
  <c r="E18" i="10"/>
  <c r="D18" i="10"/>
  <c r="C18" i="10"/>
  <c r="A18" i="10"/>
  <c r="M17" i="10"/>
  <c r="L17" i="10"/>
  <c r="K17" i="10"/>
  <c r="J17" i="10"/>
  <c r="I17" i="10"/>
  <c r="H17" i="10"/>
  <c r="G17" i="10"/>
  <c r="F17" i="10"/>
  <c r="E17" i="10"/>
  <c r="D17" i="10"/>
  <c r="C17" i="10"/>
  <c r="A17" i="10"/>
  <c r="M26" i="9"/>
  <c r="L26" i="9"/>
  <c r="K26" i="9"/>
  <c r="J26" i="9"/>
  <c r="I26" i="9"/>
  <c r="H26" i="9"/>
  <c r="G26" i="9"/>
  <c r="F26" i="9"/>
  <c r="E26" i="9"/>
  <c r="D26" i="9"/>
  <c r="C26" i="9"/>
  <c r="A26" i="9"/>
  <c r="M25" i="9"/>
  <c r="L25" i="9"/>
  <c r="K25" i="9"/>
  <c r="J25" i="9"/>
  <c r="I25" i="9"/>
  <c r="H25" i="9"/>
  <c r="G25" i="9"/>
  <c r="F25" i="9"/>
  <c r="E25" i="9"/>
  <c r="D25" i="9"/>
  <c r="C25" i="9"/>
  <c r="A25" i="9"/>
  <c r="M24" i="9"/>
  <c r="L24" i="9"/>
  <c r="K24" i="9"/>
  <c r="J24" i="9"/>
  <c r="I24" i="9"/>
  <c r="H24" i="9"/>
  <c r="G24" i="9"/>
  <c r="F24" i="9"/>
  <c r="E24" i="9"/>
  <c r="D24" i="9"/>
  <c r="C24" i="9"/>
  <c r="A24" i="9"/>
  <c r="M23" i="9"/>
  <c r="L23" i="9"/>
  <c r="K23" i="9"/>
  <c r="J23" i="9"/>
  <c r="I23" i="9"/>
  <c r="H23" i="9"/>
  <c r="G23" i="9"/>
  <c r="F23" i="9"/>
  <c r="E23" i="9"/>
  <c r="D23" i="9"/>
  <c r="C23" i="9"/>
  <c r="A23" i="9"/>
  <c r="M22" i="9"/>
  <c r="L22" i="9"/>
  <c r="K22" i="9"/>
  <c r="J22" i="9"/>
  <c r="I22" i="9"/>
  <c r="H22" i="9"/>
  <c r="G22" i="9"/>
  <c r="F22" i="9"/>
  <c r="E22" i="9"/>
  <c r="D22" i="9"/>
  <c r="C22" i="9"/>
  <c r="A22" i="9"/>
  <c r="M21" i="9"/>
  <c r="L21" i="9"/>
  <c r="K21" i="9"/>
  <c r="J21" i="9"/>
  <c r="I21" i="9"/>
  <c r="H21" i="9"/>
  <c r="G21" i="9"/>
  <c r="F21" i="9"/>
  <c r="E21" i="9"/>
  <c r="D21" i="9"/>
  <c r="C21" i="9"/>
  <c r="A21" i="9"/>
  <c r="M20" i="9"/>
  <c r="L20" i="9"/>
  <c r="K20" i="9"/>
  <c r="J20" i="9"/>
  <c r="I20" i="9"/>
  <c r="H20" i="9"/>
  <c r="G20" i="9"/>
  <c r="F20" i="9"/>
  <c r="E20" i="9"/>
  <c r="D20" i="9"/>
  <c r="C20" i="9"/>
  <c r="A20" i="9"/>
  <c r="M19" i="9"/>
  <c r="L19" i="9"/>
  <c r="K19" i="9"/>
  <c r="J19" i="9"/>
  <c r="I19" i="9"/>
  <c r="H19" i="9"/>
  <c r="G19" i="9"/>
  <c r="F19" i="9"/>
  <c r="E19" i="9"/>
  <c r="D19" i="9"/>
  <c r="C19" i="9"/>
  <c r="A19" i="9"/>
  <c r="M18" i="9"/>
  <c r="L18" i="9"/>
  <c r="K18" i="9"/>
  <c r="J18" i="9"/>
  <c r="I18" i="9"/>
  <c r="H18" i="9"/>
  <c r="G18" i="9"/>
  <c r="F18" i="9"/>
  <c r="E18" i="9"/>
  <c r="D18" i="9"/>
  <c r="C18" i="9"/>
  <c r="A18" i="9"/>
  <c r="M17" i="9"/>
  <c r="L17" i="9"/>
  <c r="K17" i="9"/>
  <c r="J17" i="9"/>
  <c r="I17" i="9"/>
  <c r="H17" i="9"/>
  <c r="G17" i="9"/>
  <c r="F17" i="9"/>
  <c r="E17" i="9"/>
  <c r="D17" i="9"/>
  <c r="C17" i="9"/>
  <c r="A17" i="9"/>
  <c r="M33" i="7"/>
  <c r="L33" i="7"/>
  <c r="K33" i="7"/>
  <c r="J33" i="7"/>
  <c r="I33" i="7"/>
  <c r="H33" i="7"/>
  <c r="G33" i="7"/>
  <c r="F33" i="7"/>
  <c r="E33" i="7"/>
  <c r="D33" i="7"/>
  <c r="C33" i="7"/>
  <c r="A33" i="7"/>
  <c r="M32" i="7"/>
  <c r="L32" i="7"/>
  <c r="K32" i="7"/>
  <c r="J32" i="7"/>
  <c r="I32" i="7"/>
  <c r="H32" i="7"/>
  <c r="G32" i="7"/>
  <c r="F32" i="7"/>
  <c r="E32" i="7"/>
  <c r="D32" i="7"/>
  <c r="C32" i="7"/>
  <c r="A32" i="7"/>
  <c r="M31" i="7"/>
  <c r="L31" i="7"/>
  <c r="K31" i="7"/>
  <c r="J31" i="7"/>
  <c r="I31" i="7"/>
  <c r="H31" i="7"/>
  <c r="G31" i="7"/>
  <c r="F31" i="7"/>
  <c r="E31" i="7"/>
  <c r="D31" i="7"/>
  <c r="C31" i="7"/>
  <c r="A31" i="7"/>
  <c r="M30" i="7"/>
  <c r="L30" i="7"/>
  <c r="K30" i="7"/>
  <c r="J30" i="7"/>
  <c r="I30" i="7"/>
  <c r="H30" i="7"/>
  <c r="G30" i="7"/>
  <c r="F30" i="7"/>
  <c r="E30" i="7"/>
  <c r="D30" i="7"/>
  <c r="C30" i="7"/>
  <c r="A30" i="7"/>
  <c r="M29" i="7"/>
  <c r="L29" i="7"/>
  <c r="K29" i="7"/>
  <c r="J29" i="7"/>
  <c r="I29" i="7"/>
  <c r="H29" i="7"/>
  <c r="G29" i="7"/>
  <c r="F29" i="7"/>
  <c r="E29" i="7"/>
  <c r="D29" i="7"/>
  <c r="C29" i="7"/>
  <c r="A29" i="7"/>
  <c r="M28" i="7"/>
  <c r="L28" i="7"/>
  <c r="K28" i="7"/>
  <c r="J28" i="7"/>
  <c r="I28" i="7"/>
  <c r="H28" i="7"/>
  <c r="G28" i="7"/>
  <c r="F28" i="7"/>
  <c r="E28" i="7"/>
  <c r="D28" i="7"/>
  <c r="C28" i="7"/>
  <c r="A28" i="7"/>
  <c r="M27" i="7"/>
  <c r="L27" i="7"/>
  <c r="K27" i="7"/>
  <c r="J27" i="7"/>
  <c r="I27" i="7"/>
  <c r="H27" i="7"/>
  <c r="G27" i="7"/>
  <c r="F27" i="7"/>
  <c r="E27" i="7"/>
  <c r="D27" i="7"/>
  <c r="C27" i="7"/>
  <c r="A27" i="7"/>
  <c r="M26" i="7"/>
  <c r="L26" i="7"/>
  <c r="K26" i="7"/>
  <c r="J26" i="7"/>
  <c r="I26" i="7"/>
  <c r="H26" i="7"/>
  <c r="G26" i="7"/>
  <c r="F26" i="7"/>
  <c r="E26" i="7"/>
  <c r="D26" i="7"/>
  <c r="C26" i="7"/>
  <c r="A26" i="7"/>
  <c r="M25" i="7"/>
  <c r="L25" i="7"/>
  <c r="K25" i="7"/>
  <c r="J25" i="7"/>
  <c r="I25" i="7"/>
  <c r="H25" i="7"/>
  <c r="G25" i="7"/>
  <c r="F25" i="7"/>
  <c r="E25" i="7"/>
  <c r="D25" i="7"/>
  <c r="C25" i="7"/>
  <c r="A25" i="7"/>
  <c r="M24" i="7"/>
  <c r="L24" i="7"/>
  <c r="K24" i="7"/>
  <c r="J24" i="7"/>
  <c r="I24" i="7"/>
  <c r="H24" i="7"/>
  <c r="G24" i="7"/>
  <c r="F24" i="7"/>
  <c r="E24" i="7"/>
  <c r="D24" i="7"/>
  <c r="C24" i="7"/>
  <c r="A24" i="7"/>
  <c r="C29" i="5"/>
  <c r="D29" i="5"/>
  <c r="E29" i="5"/>
  <c r="F29" i="5"/>
  <c r="G29" i="5"/>
  <c r="H29" i="5"/>
  <c r="I29" i="5"/>
  <c r="J29" i="5"/>
  <c r="K29" i="5"/>
  <c r="L29" i="5"/>
  <c r="M29" i="5"/>
  <c r="M18" i="6"/>
  <c r="L18" i="6"/>
  <c r="K18" i="6"/>
  <c r="J18" i="6"/>
  <c r="I18" i="6"/>
  <c r="H18" i="6"/>
  <c r="G18" i="6"/>
  <c r="F18" i="6"/>
  <c r="E18" i="6"/>
  <c r="D18" i="6"/>
  <c r="C18" i="6"/>
  <c r="A18" i="6"/>
  <c r="A29" i="5"/>
  <c r="M28" i="5"/>
  <c r="L28" i="5"/>
  <c r="K28" i="5"/>
  <c r="J28" i="5"/>
  <c r="I28" i="5"/>
  <c r="H28" i="5"/>
  <c r="G28" i="5"/>
  <c r="F28" i="5"/>
  <c r="E28" i="5"/>
  <c r="D28" i="5"/>
  <c r="C28" i="5"/>
  <c r="A28" i="5"/>
  <c r="M27" i="5"/>
  <c r="L27" i="5"/>
  <c r="K27" i="5"/>
  <c r="J27" i="5"/>
  <c r="I27" i="5"/>
  <c r="H27" i="5"/>
  <c r="G27" i="5"/>
  <c r="F27" i="5"/>
  <c r="E27" i="5"/>
  <c r="D27" i="5"/>
  <c r="C27" i="5"/>
  <c r="A27" i="5"/>
  <c r="M26" i="5"/>
  <c r="L26" i="5"/>
  <c r="K26" i="5"/>
  <c r="J26" i="5"/>
  <c r="I26" i="5"/>
  <c r="H26" i="5"/>
  <c r="G26" i="5"/>
  <c r="F26" i="5"/>
  <c r="E26" i="5"/>
  <c r="D26" i="5"/>
  <c r="C26" i="5"/>
  <c r="A26" i="5"/>
  <c r="M25" i="5"/>
  <c r="L25" i="5"/>
  <c r="K25" i="5"/>
  <c r="J25" i="5"/>
  <c r="I25" i="5"/>
  <c r="H25" i="5"/>
  <c r="G25" i="5"/>
  <c r="F25" i="5"/>
  <c r="E25" i="5"/>
  <c r="D25" i="5"/>
  <c r="C25" i="5"/>
  <c r="A25" i="5"/>
  <c r="M24" i="5"/>
  <c r="L24" i="5"/>
  <c r="K24" i="5"/>
  <c r="J24" i="5"/>
  <c r="I24" i="5"/>
  <c r="H24" i="5"/>
  <c r="G24" i="5"/>
  <c r="F24" i="5"/>
  <c r="E24" i="5"/>
  <c r="D24" i="5"/>
  <c r="C24" i="5"/>
  <c r="A24" i="5"/>
  <c r="M23" i="5"/>
  <c r="L23" i="5"/>
  <c r="K23" i="5"/>
  <c r="J23" i="5"/>
  <c r="I23" i="5"/>
  <c r="H23" i="5"/>
  <c r="G23" i="5"/>
  <c r="F23" i="5"/>
  <c r="E23" i="5"/>
  <c r="D23" i="5"/>
  <c r="C23" i="5"/>
  <c r="A23" i="5"/>
  <c r="M22" i="5"/>
  <c r="L22" i="5"/>
  <c r="K22" i="5"/>
  <c r="J22" i="5"/>
  <c r="I22" i="5"/>
  <c r="H22" i="5"/>
  <c r="G22" i="5"/>
  <c r="F22" i="5"/>
  <c r="E22" i="5"/>
  <c r="D22" i="5"/>
  <c r="C22" i="5"/>
  <c r="A22" i="5"/>
  <c r="M21" i="5"/>
  <c r="L21" i="5"/>
  <c r="K21" i="5"/>
  <c r="J21" i="5"/>
  <c r="I21" i="5"/>
  <c r="H21" i="5"/>
  <c r="G21" i="5"/>
  <c r="F21" i="5"/>
  <c r="E21" i="5"/>
  <c r="D21" i="5"/>
  <c r="C21" i="5"/>
  <c r="A21" i="5"/>
  <c r="M20" i="5"/>
  <c r="L20" i="5"/>
  <c r="K20" i="5"/>
  <c r="J20" i="5"/>
  <c r="I20" i="5"/>
  <c r="H20" i="5"/>
  <c r="G20" i="5"/>
  <c r="F20" i="5"/>
  <c r="E20" i="5"/>
  <c r="D20" i="5"/>
  <c r="C20" i="5"/>
  <c r="A20" i="5"/>
  <c r="D20" i="2"/>
  <c r="C20" i="2"/>
  <c r="C21" i="2"/>
  <c r="D21" i="2"/>
  <c r="E21" i="2"/>
  <c r="F21" i="2"/>
  <c r="G21" i="2"/>
  <c r="H21" i="2"/>
  <c r="I21" i="2"/>
  <c r="J21" i="2"/>
  <c r="K21" i="2"/>
  <c r="L21" i="2"/>
  <c r="M21" i="2"/>
  <c r="C22" i="2"/>
  <c r="D22" i="2"/>
  <c r="E22" i="2"/>
  <c r="F22" i="2"/>
  <c r="G22" i="2"/>
  <c r="H22" i="2"/>
  <c r="I22" i="2"/>
  <c r="J22" i="2"/>
  <c r="K22" i="2"/>
  <c r="L22" i="2"/>
  <c r="M22" i="2"/>
  <c r="C23" i="2"/>
  <c r="D23" i="2"/>
  <c r="E23" i="2"/>
  <c r="F23" i="2"/>
  <c r="G23" i="2"/>
  <c r="H23" i="2"/>
  <c r="I23" i="2"/>
  <c r="J23" i="2"/>
  <c r="K23" i="2"/>
  <c r="L23" i="2"/>
  <c r="M23" i="2"/>
  <c r="C24" i="2"/>
  <c r="D24" i="2"/>
  <c r="E24" i="2"/>
  <c r="F24" i="2"/>
  <c r="G24" i="2"/>
  <c r="H24" i="2"/>
  <c r="I24" i="2"/>
  <c r="J24" i="2"/>
  <c r="K24" i="2"/>
  <c r="L24" i="2"/>
  <c r="M24" i="2"/>
  <c r="C25" i="2"/>
  <c r="D25" i="2"/>
  <c r="E25" i="2"/>
  <c r="F25" i="2"/>
  <c r="G25" i="2"/>
  <c r="H25" i="2"/>
  <c r="I25" i="2"/>
  <c r="J25" i="2"/>
  <c r="K25" i="2"/>
  <c r="L25" i="2"/>
  <c r="M25" i="2"/>
  <c r="C26" i="2"/>
  <c r="D26" i="2"/>
  <c r="E26" i="2"/>
  <c r="F26" i="2"/>
  <c r="G26" i="2"/>
  <c r="H26" i="2"/>
  <c r="I26" i="2"/>
  <c r="J26" i="2"/>
  <c r="K26" i="2"/>
  <c r="L26" i="2"/>
  <c r="M26" i="2"/>
  <c r="C27" i="2"/>
  <c r="D27" i="2"/>
  <c r="E27" i="2"/>
  <c r="F27" i="2"/>
  <c r="G27" i="2"/>
  <c r="H27" i="2"/>
  <c r="I27" i="2"/>
  <c r="J27" i="2"/>
  <c r="K27" i="2"/>
  <c r="L27" i="2"/>
  <c r="M27" i="2"/>
  <c r="C28" i="2"/>
  <c r="D28" i="2"/>
  <c r="E28" i="2"/>
  <c r="F28" i="2"/>
  <c r="G28" i="2"/>
  <c r="H28" i="2"/>
  <c r="I28" i="2"/>
  <c r="J28" i="2"/>
  <c r="K28" i="2"/>
  <c r="L28" i="2"/>
  <c r="M28" i="2"/>
  <c r="E20" i="2"/>
  <c r="F20" i="2"/>
  <c r="G20" i="2"/>
  <c r="H20" i="2"/>
  <c r="I20" i="2"/>
  <c r="J20" i="2"/>
  <c r="K20" i="2"/>
  <c r="L20" i="2"/>
  <c r="M20" i="2"/>
  <c r="A21" i="2"/>
  <c r="A22" i="2"/>
  <c r="A23" i="2"/>
  <c r="A24" i="2"/>
  <c r="A25" i="2"/>
  <c r="A26" i="2"/>
  <c r="A27" i="2"/>
  <c r="A28" i="2"/>
  <c r="A20" i="2"/>
  <c r="P8" i="9"/>
  <c r="P5" i="7"/>
  <c r="P10" i="7"/>
  <c r="P3" i="7"/>
  <c r="P7" i="7"/>
  <c r="P4" i="2"/>
  <c r="P4" i="15"/>
  <c r="P5" i="15"/>
  <c r="P9" i="15"/>
  <c r="P7" i="11"/>
  <c r="P9" i="11"/>
  <c r="P9" i="10"/>
  <c r="P11" i="7"/>
  <c r="P8" i="6"/>
  <c r="P6" i="10"/>
  <c r="P6" i="6"/>
  <c r="P12" i="6"/>
  <c r="P6" i="2"/>
  <c r="P7" i="2"/>
  <c r="P7" i="15"/>
  <c r="P6" i="11"/>
  <c r="P7" i="14"/>
  <c r="P10" i="14"/>
  <c r="P3" i="5"/>
  <c r="P13" i="2"/>
</calcChain>
</file>

<file path=xl/sharedStrings.xml><?xml version="1.0" encoding="utf-8"?>
<sst xmlns="http://schemas.openxmlformats.org/spreadsheetml/2006/main" count="1656" uniqueCount="402">
  <si>
    <t>AKOM</t>
  </si>
  <si>
    <t>Andrew Stanton</t>
  </si>
  <si>
    <t>Chris Kuhn</t>
  </si>
  <si>
    <t>Ian Holley</t>
  </si>
  <si>
    <t>Kris Thomson</t>
  </si>
  <si>
    <t>Paul Edwards</t>
  </si>
  <si>
    <t>Beavers</t>
  </si>
  <si>
    <t>Leif Nilsson</t>
  </si>
  <si>
    <t>Brownies</t>
  </si>
  <si>
    <t>Aaron McMillan</t>
  </si>
  <si>
    <t>Jac Richardson</t>
  </si>
  <si>
    <t>Jason Brown</t>
  </si>
  <si>
    <t>Marc Brown</t>
  </si>
  <si>
    <t>Loz Goodchild</t>
  </si>
  <si>
    <t>Shane Turner</t>
  </si>
  <si>
    <t>Todd Gregory</t>
  </si>
  <si>
    <t>Tremaine Richardson</t>
  </si>
  <si>
    <t>Hornets</t>
  </si>
  <si>
    <t>Ben Heaney</t>
  </si>
  <si>
    <t>Pete Maddocks</t>
  </si>
  <si>
    <t>Phantoms</t>
  </si>
  <si>
    <t>Abhi Kashyap</t>
  </si>
  <si>
    <t>Spartans</t>
  </si>
  <si>
    <t>Blake Richards</t>
  </si>
  <si>
    <t>Players</t>
  </si>
  <si>
    <t>Games Played</t>
  </si>
  <si>
    <t>FG</t>
  </si>
  <si>
    <t>3P</t>
  </si>
  <si>
    <t>FT</t>
  </si>
  <si>
    <t>REB</t>
  </si>
  <si>
    <t>AST</t>
  </si>
  <si>
    <t>STL</t>
  </si>
  <si>
    <t>BLK</t>
  </si>
  <si>
    <t>PFS</t>
  </si>
  <si>
    <t>TFS</t>
  </si>
  <si>
    <t>UFS</t>
  </si>
  <si>
    <t>PTS</t>
  </si>
  <si>
    <t>Averages</t>
  </si>
  <si>
    <t>Points Per Game (PTS)</t>
  </si>
  <si>
    <t>Rebounds Per Game (REB)</t>
  </si>
  <si>
    <t>Assists Per Game (AST)</t>
  </si>
  <si>
    <t>Name</t>
  </si>
  <si>
    <t>Team</t>
  </si>
  <si>
    <t>Games</t>
  </si>
  <si>
    <t>Points</t>
  </si>
  <si>
    <t>Steals Per Game (STL)</t>
  </si>
  <si>
    <t>Blocks Per Game (BLK)</t>
  </si>
  <si>
    <t>Personal Fouls Per Game (PFS)</t>
  </si>
  <si>
    <t>3 Pointers Per Game (3P)</t>
  </si>
  <si>
    <t>Free throws Per Game (FT)</t>
  </si>
  <si>
    <t>Dino Hladenki</t>
  </si>
  <si>
    <t>Rebounds</t>
  </si>
  <si>
    <t>Assists</t>
  </si>
  <si>
    <t>Steals</t>
  </si>
  <si>
    <t>Blocks</t>
  </si>
  <si>
    <t>Fouls</t>
  </si>
  <si>
    <t>3 Pointers</t>
  </si>
  <si>
    <t>Free throws</t>
  </si>
  <si>
    <t>Shaun Allan</t>
  </si>
  <si>
    <t>Division 2 League Leader Totals</t>
  </si>
  <si>
    <t>IA</t>
  </si>
  <si>
    <t>Grand Total</t>
  </si>
  <si>
    <t>Injury Attendance</t>
  </si>
  <si>
    <t>Game eligibility</t>
  </si>
  <si>
    <t>Ash Brettell</t>
  </si>
  <si>
    <t>Sean Wilkins</t>
  </si>
  <si>
    <t>Ryan Brown</t>
  </si>
  <si>
    <t>Dave Peters</t>
  </si>
  <si>
    <t>Jackson Roberts</t>
  </si>
  <si>
    <t>Ash Palmer</t>
  </si>
  <si>
    <t>Russell Koehne</t>
  </si>
  <si>
    <t>Ben Artuso</t>
  </si>
  <si>
    <t>Vlado Taseski</t>
  </si>
  <si>
    <t>Richard Perkov</t>
  </si>
  <si>
    <t>Strays</t>
  </si>
  <si>
    <t>Graeme Dickson</t>
  </si>
  <si>
    <t>Ian Meagher</t>
  </si>
  <si>
    <t>Matt McMahon</t>
  </si>
  <si>
    <t>Andrew Baird</t>
  </si>
  <si>
    <t>Michael Pogson</t>
  </si>
  <si>
    <t>Fergus Cotton</t>
  </si>
  <si>
    <t>Joel Youngberry</t>
  </si>
  <si>
    <t>Steve Rudic</t>
  </si>
  <si>
    <t>CPR</t>
  </si>
  <si>
    <t>Poistive</t>
  </si>
  <si>
    <t>Negative</t>
  </si>
  <si>
    <t>CPL Proficiency Rating  (CPR)</t>
  </si>
  <si>
    <t>Olan Scott</t>
  </si>
  <si>
    <t>Rob Southwell</t>
  </si>
  <si>
    <t>Aidan Tandy</t>
  </si>
  <si>
    <t>Shannan Pye</t>
  </si>
  <si>
    <t>John Gladwin</t>
  </si>
  <si>
    <t>Jason Turner</t>
  </si>
  <si>
    <t>Jayson Mesman</t>
  </si>
  <si>
    <t>Leigh Stephenson</t>
  </si>
  <si>
    <t>James Herring</t>
  </si>
  <si>
    <t>Steve LeCerf</t>
  </si>
  <si>
    <t>Lachlan Fry</t>
  </si>
  <si>
    <t>Khali Keware</t>
  </si>
  <si>
    <t>Jay Fernandez</t>
  </si>
  <si>
    <t>Aljo Basilio</t>
  </si>
  <si>
    <t>Joshua Barclay</t>
  </si>
  <si>
    <t>Steven Barclay</t>
  </si>
  <si>
    <t>Steven Favell</t>
  </si>
  <si>
    <t>Tim Bradley</t>
  </si>
  <si>
    <t>Funguys</t>
  </si>
  <si>
    <t>Adam Llewellyn</t>
  </si>
  <si>
    <t>Bill Clisby</t>
  </si>
  <si>
    <t>Owls</t>
  </si>
  <si>
    <t>Brad Manzanillo</t>
  </si>
  <si>
    <t>Byron Takavis</t>
  </si>
  <si>
    <t>Chris Gogala</t>
  </si>
  <si>
    <t>Nick Wilkinson</t>
  </si>
  <si>
    <t>Andrew Parish</t>
  </si>
  <si>
    <t>Jared De Booy</t>
  </si>
  <si>
    <t>Justin Parish</t>
  </si>
  <si>
    <t>Antone Smith</t>
  </si>
  <si>
    <t>Blake Talsma</t>
  </si>
  <si>
    <t>Sebastian Tobes</t>
  </si>
  <si>
    <t>Ben Lowe</t>
  </si>
  <si>
    <t>Matthew Goodwin</t>
  </si>
  <si>
    <t>Darren Beer</t>
  </si>
  <si>
    <t>Colin Haiming</t>
  </si>
  <si>
    <t>Goran Rajic</t>
  </si>
  <si>
    <t>Matt Connell</t>
  </si>
  <si>
    <t>Lachlan Gladwin</t>
  </si>
  <si>
    <t>Andrew Dankiw</t>
  </si>
  <si>
    <t>Ben Little</t>
  </si>
  <si>
    <t>Daniel Jones</t>
  </si>
  <si>
    <t>Beau Lloyd</t>
  </si>
  <si>
    <t>Matthew Kalokerinos</t>
  </si>
  <si>
    <t>Samuel Colosimo</t>
  </si>
  <si>
    <t>Paul Horsfall</t>
  </si>
  <si>
    <t>Adrian Moy</t>
  </si>
  <si>
    <t>Simon Boyes</t>
  </si>
  <si>
    <t>Josh Howard</t>
  </si>
  <si>
    <t>Tom Gibson</t>
  </si>
  <si>
    <t>Rob Gibson</t>
  </si>
  <si>
    <t>Ben Lum</t>
  </si>
  <si>
    <t>Michael Portelli</t>
  </si>
  <si>
    <t>Brendan Armstrong</t>
  </si>
  <si>
    <t>Jake Dimond</t>
  </si>
  <si>
    <t>Phillip Fraser</t>
  </si>
  <si>
    <t>David Sankey</t>
  </si>
  <si>
    <t>Zac Gatica</t>
  </si>
  <si>
    <t>Eli Gatica</t>
  </si>
  <si>
    <t>Pav Davidovic</t>
  </si>
  <si>
    <t>Ethan Tulk</t>
  </si>
  <si>
    <t>Keeran Piazza</t>
  </si>
  <si>
    <t>Name Redacted</t>
  </si>
  <si>
    <t>Akech Aliir</t>
  </si>
  <si>
    <t>D1</t>
  </si>
  <si>
    <t>Akoy Mayen</t>
  </si>
  <si>
    <t>Charles Potter</t>
  </si>
  <si>
    <t>David Dutt</t>
  </si>
  <si>
    <t>Derek Emelifeonwu</t>
  </si>
  <si>
    <t>Ethan Jetter</t>
  </si>
  <si>
    <t>James Hurley</t>
  </si>
  <si>
    <t>Kezekia Aluong</t>
  </si>
  <si>
    <t>Mamadou Fall</t>
  </si>
  <si>
    <t>Robert Emelifeonwu</t>
  </si>
  <si>
    <t>William Paterson</t>
  </si>
  <si>
    <t>Aimable Rutayisire</t>
  </si>
  <si>
    <t>Alexander Toohey</t>
  </si>
  <si>
    <t>Ben Gold</t>
  </si>
  <si>
    <t>Bol Dengdit</t>
  </si>
  <si>
    <t>David Okwera</t>
  </si>
  <si>
    <t>Dyson Daniels</t>
  </si>
  <si>
    <t>Evan Kilminster</t>
  </si>
  <si>
    <t>Fiston Ipassou</t>
  </si>
  <si>
    <t>Harry Wessels</t>
  </si>
  <si>
    <t>Jaylin Galloway</t>
  </si>
  <si>
    <t>Joshua Duach</t>
  </si>
  <si>
    <t>Joshua Hughes</t>
  </si>
  <si>
    <t>Joshua Ojianwuna</t>
  </si>
  <si>
    <t>Lachlan Olbrich</t>
  </si>
  <si>
    <t>Patrick Ryan</t>
  </si>
  <si>
    <t>Reyne Smith</t>
  </si>
  <si>
    <t>Tyrese Proctor</t>
  </si>
  <si>
    <t>Yaak Yaak</t>
  </si>
  <si>
    <t>Declan Pratt</t>
  </si>
  <si>
    <t>Glenn Morison</t>
  </si>
  <si>
    <t>Iain Morison</t>
  </si>
  <si>
    <t>Jack Bartholomeusz</t>
  </si>
  <si>
    <t>Jarrod Hampton</t>
  </si>
  <si>
    <t>Samuel Bates</t>
  </si>
  <si>
    <t>Shaun Mills</t>
  </si>
  <si>
    <t>Thomas Commins</t>
  </si>
  <si>
    <t>William Mayfield</t>
  </si>
  <si>
    <t>Antony Arena</t>
  </si>
  <si>
    <t>Brynn Williams</t>
  </si>
  <si>
    <t>Campbell Millar</t>
  </si>
  <si>
    <t>Hayden Galbraith</t>
  </si>
  <si>
    <t>Lachlan Ross</t>
  </si>
  <si>
    <t>Lachlan Smith</t>
  </si>
  <si>
    <t>Nathan Smith</t>
  </si>
  <si>
    <t>Timothy Hewett</t>
  </si>
  <si>
    <t>William Emmer Nichols</t>
  </si>
  <si>
    <t>Alex Archer</t>
  </si>
  <si>
    <t>Bowyn Beatty</t>
  </si>
  <si>
    <t>Cameron Pender</t>
  </si>
  <si>
    <t>David Mcdonald</t>
  </si>
  <si>
    <t>Diing Diing</t>
  </si>
  <si>
    <t>Isaac Plunkett</t>
  </si>
  <si>
    <t>Jarryd Heywood</t>
  </si>
  <si>
    <t>Michael Cassidy</t>
  </si>
  <si>
    <t>Samuel Adams</t>
  </si>
  <si>
    <t>Stephen Bellette</t>
  </si>
  <si>
    <t>David Cox</t>
  </si>
  <si>
    <t>Finn Sleigh</t>
  </si>
  <si>
    <t>Ian Arachi</t>
  </si>
  <si>
    <t>Max Cooper</t>
  </si>
  <si>
    <t>Nelson Lee</t>
  </si>
  <si>
    <t>Richard Bakkum</t>
  </si>
  <si>
    <t>Solomon Inyang</t>
  </si>
  <si>
    <t>Aaron Crowe</t>
  </si>
  <si>
    <t>Andrew Rice</t>
  </si>
  <si>
    <t>Angus Williams</t>
  </si>
  <si>
    <t>Daniel Slater</t>
  </si>
  <si>
    <t>Deng Diing</t>
  </si>
  <si>
    <t>Isaac Maher</t>
  </si>
  <si>
    <t>Jacob Crowe</t>
  </si>
  <si>
    <t>Jacob Saunders</t>
  </si>
  <si>
    <t>James Fouquet</t>
  </si>
  <si>
    <t>Mitchell Robinson</t>
  </si>
  <si>
    <t>Nathan Mazengarb</t>
  </si>
  <si>
    <t>William Rice</t>
  </si>
  <si>
    <t>Zac Mcdermott</t>
  </si>
  <si>
    <t>Player Name</t>
  </si>
  <si>
    <t>Anthony Pronin</t>
  </si>
  <si>
    <t>Daniel Busing</t>
  </si>
  <si>
    <t>Diego Parsa</t>
  </si>
  <si>
    <t>Evan Fowler</t>
  </si>
  <si>
    <t>Henry Wallace</t>
  </si>
  <si>
    <t>Jordan Rowe</t>
  </si>
  <si>
    <t>Joshua Hathaway</t>
  </si>
  <si>
    <t>Peter Edwards</t>
  </si>
  <si>
    <t>Pietro Badalassi</t>
  </si>
  <si>
    <t>Stephen Rowe</t>
  </si>
  <si>
    <t>Adam Gavranich</t>
  </si>
  <si>
    <t>Ben Mitchell</t>
  </si>
  <si>
    <t>Brooklyn Bruton</t>
  </si>
  <si>
    <t>Charlie Mellick</t>
  </si>
  <si>
    <t>Lachlan Mayo</t>
  </si>
  <si>
    <t>Mason Bruce</t>
  </si>
  <si>
    <t>Mikus Eversons</t>
  </si>
  <si>
    <t>Mohamed Jj Jalloh</t>
  </si>
  <si>
    <t>Tristan Scotcher</t>
  </si>
  <si>
    <t>William Cooper</t>
  </si>
  <si>
    <t>Andrew Barber</t>
  </si>
  <si>
    <t>Angus Byatt</t>
  </si>
  <si>
    <t>Benny Marr</t>
  </si>
  <si>
    <t>Edward Bigg-Wither</t>
  </si>
  <si>
    <t>Reuben Layton Thompson</t>
  </si>
  <si>
    <t>Simon Thomson</t>
  </si>
  <si>
    <t>Spencer Musgrove</t>
  </si>
  <si>
    <t>Timothy Boxsell</t>
  </si>
  <si>
    <t>D2</t>
  </si>
  <si>
    <t>Dion Majstorovic</t>
  </si>
  <si>
    <t>Douglas Hardie</t>
  </si>
  <si>
    <t>Joshua Russell</t>
  </si>
  <si>
    <t>Matusi Lubang</t>
  </si>
  <si>
    <t>Rhys Willis</t>
  </si>
  <si>
    <t>Riley Furbank</t>
  </si>
  <si>
    <t>Stephen Dhieu</t>
  </si>
  <si>
    <t>Tate Harris</t>
  </si>
  <si>
    <t>Zlatan Hadzic</t>
  </si>
  <si>
    <t>Blake Mckenna</t>
  </si>
  <si>
    <t>Brady Priddle</t>
  </si>
  <si>
    <t>Grant Keys</t>
  </si>
  <si>
    <t>Jack Danenbergsons</t>
  </si>
  <si>
    <t>James Carrick</t>
  </si>
  <si>
    <t>Jayme Markus</t>
  </si>
  <si>
    <t>Jordon Benson</t>
  </si>
  <si>
    <t>Nicholas Pappas</t>
  </si>
  <si>
    <t>Brendan Hoang</t>
  </si>
  <si>
    <t>Caden Spinks</t>
  </si>
  <si>
    <t>Jimmy Heaton</t>
  </si>
  <si>
    <t>Jordan Sembel</t>
  </si>
  <si>
    <t>Justin Mesman</t>
  </si>
  <si>
    <t>Lachlan Kendrick</t>
  </si>
  <si>
    <t>Michael Lloyd</t>
  </si>
  <si>
    <t>Michael Patron</t>
  </si>
  <si>
    <t>Sebastian Kouw</t>
  </si>
  <si>
    <t>Alexander Tu</t>
  </si>
  <si>
    <t>Amir Elhag</t>
  </si>
  <si>
    <t>Frank Afor</t>
  </si>
  <si>
    <t>Hany Ezzat</t>
  </si>
  <si>
    <t>Jordan Reilly</t>
  </si>
  <si>
    <t>Kayne Critchlow</t>
  </si>
  <si>
    <t>Muhayed Hamed</t>
  </si>
  <si>
    <t>Nathan Spink</t>
  </si>
  <si>
    <t>Peter Harris</t>
  </si>
  <si>
    <t>Samir Ezzat</t>
  </si>
  <si>
    <t>Taylor Gauci</t>
  </si>
  <si>
    <t>Declan Kain</t>
  </si>
  <si>
    <t>Ewen Kennedy</t>
  </si>
  <si>
    <t>Flyn Briskey</t>
  </si>
  <si>
    <t>Flynn Attard</t>
  </si>
  <si>
    <t>Jack Street</t>
  </si>
  <si>
    <t>Jordan Smith</t>
  </si>
  <si>
    <t>Nghia Tran</t>
  </si>
  <si>
    <t>Thomas Perez</t>
  </si>
  <si>
    <t>Andrew Murphy</t>
  </si>
  <si>
    <t>Casey Baines</t>
  </si>
  <si>
    <t>Chris Hartmann</t>
  </si>
  <si>
    <t>Cooper Smith</t>
  </si>
  <si>
    <t>Eric Malcolm</t>
  </si>
  <si>
    <t>Justin Pronin</t>
  </si>
  <si>
    <t>Lachlan Stevens</t>
  </si>
  <si>
    <t>Matthew Rodgers</t>
  </si>
  <si>
    <t>Brendan Hallett</t>
  </si>
  <si>
    <t>Patrick Feldhusen</t>
  </si>
  <si>
    <t>Ryan Storch</t>
  </si>
  <si>
    <t>Stephen Carroll</t>
  </si>
  <si>
    <t>Brandon Leslie</t>
  </si>
  <si>
    <t>Constantinos Tsiokantas</t>
  </si>
  <si>
    <t>Dion Tsarpalias</t>
  </si>
  <si>
    <t>Dylan Grocock</t>
  </si>
  <si>
    <t>Jared Calnan</t>
  </si>
  <si>
    <t>Jarod Nilsson</t>
  </si>
  <si>
    <t>Julian Sykes-Rose</t>
  </si>
  <si>
    <t>Nick Dewey</t>
  </si>
  <si>
    <t>Tom Gazard</t>
  </si>
  <si>
    <t>Dom Northcott</t>
  </si>
  <si>
    <t>Joshua Drennan</t>
  </si>
  <si>
    <t>Lochlan Robson</t>
  </si>
  <si>
    <t>Max Hallett</t>
  </si>
  <si>
    <t>Nicholas Price</t>
  </si>
  <si>
    <t>Peter Maskell</t>
  </si>
  <si>
    <t>Richard Niall</t>
  </si>
  <si>
    <t>Ryan Godwin-Wiseman</t>
  </si>
  <si>
    <t>Ryan Maplesden</t>
  </si>
  <si>
    <t>Tom Apolony</t>
  </si>
  <si>
    <t>Alexander Mathews</t>
  </si>
  <si>
    <t>Dexter Todd</t>
  </si>
  <si>
    <t>Fletcher Petersen</t>
  </si>
  <si>
    <t>Jackson Taylor</t>
  </si>
  <si>
    <t>Luke Stumpf</t>
  </si>
  <si>
    <t>Oliver Cooper</t>
  </si>
  <si>
    <t>Oliver Juttner-Melland</t>
  </si>
  <si>
    <t>Rahul Arsakulasuriya</t>
  </si>
  <si>
    <t>Triston Irvine</t>
  </si>
  <si>
    <t>Bailey Clark</t>
  </si>
  <si>
    <t>Hamish Jackson</t>
  </si>
  <si>
    <t>Jimmy Willett</t>
  </si>
  <si>
    <t>Jei Welsh</t>
  </si>
  <si>
    <t>Jesse Tait</t>
  </si>
  <si>
    <t>Jonathan Lazaro</t>
  </si>
  <si>
    <t>Luke Taunton-Stelzner</t>
  </si>
  <si>
    <t>Mathew Jenson</t>
  </si>
  <si>
    <t>Steven Guy</t>
  </si>
  <si>
    <t>Alvaro Flores Rios</t>
  </si>
  <si>
    <t>Charles Rolfe</t>
  </si>
  <si>
    <t>Joseph Crowley-Shaw</t>
  </si>
  <si>
    <t>Lachlan Myers</t>
  </si>
  <si>
    <t>Lachlan Northey</t>
  </si>
  <si>
    <t>Lewis Miller</t>
  </si>
  <si>
    <t>Michael Verzosa</t>
  </si>
  <si>
    <t>Miles John</t>
  </si>
  <si>
    <t>Thomas Harvey</t>
  </si>
  <si>
    <t>Alex Greenfield</t>
  </si>
  <si>
    <t>Anthony Blazevski</t>
  </si>
  <si>
    <t>Ayual Dau</t>
  </si>
  <si>
    <t>Diing Mayen</t>
  </si>
  <si>
    <t>Jackson Crowe</t>
  </si>
  <si>
    <t>Jett James</t>
  </si>
  <si>
    <t>Manoah Billerwell</t>
  </si>
  <si>
    <t>Ngakau Hunia</t>
  </si>
  <si>
    <t>Thomas Greenfield</t>
  </si>
  <si>
    <t>Archie Webb</t>
  </si>
  <si>
    <t>Damian Miles</t>
  </si>
  <si>
    <t>Jake Scheide</t>
  </si>
  <si>
    <t>Liam Crossman</t>
  </si>
  <si>
    <t>Matthew Durham</t>
  </si>
  <si>
    <t>Matthew Miles</t>
  </si>
  <si>
    <t>Mika Kelsey</t>
  </si>
  <si>
    <t>David Grant</t>
  </si>
  <si>
    <t>Joe Gleeson</t>
  </si>
  <si>
    <t>Daniel Richardson</t>
  </si>
  <si>
    <t>Chris Tetley</t>
  </si>
  <si>
    <t>Adam Kendrick</t>
  </si>
  <si>
    <t>Zo Nunes</t>
  </si>
  <si>
    <t>Gareth Smith</t>
  </si>
  <si>
    <t>Danny Baldric</t>
  </si>
  <si>
    <t>Dylan Harrison</t>
  </si>
  <si>
    <t>Aaron Britten</t>
  </si>
  <si>
    <t>Steven Perkov</t>
  </si>
  <si>
    <t>Darren Roberts</t>
  </si>
  <si>
    <t>Division 2 League Leaders - 14 games played minimum</t>
  </si>
  <si>
    <t>Dave Gladwin</t>
  </si>
  <si>
    <t>Che Peters</t>
  </si>
  <si>
    <t>Glen Brouwer</t>
  </si>
  <si>
    <t>Ryan Jorgensen</t>
  </si>
  <si>
    <t>Mitch Connolly</t>
  </si>
  <si>
    <t>Sam Hockey</t>
  </si>
  <si>
    <t>Glenn Brewer</t>
  </si>
  <si>
    <t>Wayne McGann</t>
  </si>
  <si>
    <t>Harley Pupuke</t>
  </si>
  <si>
    <t>Cody Palmer</t>
  </si>
  <si>
    <t>Kenneth Sanchez</t>
  </si>
  <si>
    <t>Samuel Hockey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</si>
</sst>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</font>
    <font>
      <u/>
      <sz val="10"/>
      <color indexed="12"/>
      <name val="Arial"/>
      <family val="2"/>
    </font>
    <font>
      <b/>
      <sz val="10"/>
      <color rgb="FF0070C0"/>
      <name val="Arial"/>
      <family val="2"/>
    </font>
    <font>
      <b/>
      <sz val="10"/>
      <color rgb="FFFFFF00"/>
      <name val="Arial"/>
      <family val="2"/>
    </font>
    <font>
      <b/>
      <sz val="10"/>
      <color theme="1"/>
      <name val="Arial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0"/>
      <color rgb="FFFF1D1D"/>
      <name val="Arial"/>
      <family val="2"/>
    </font>
    <font>
      <b/>
      <sz val="11"/>
      <color rgb="FFFFC000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70C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00B0F0"/>
        <bgColor indexed="64"/>
      </patternFill>
    </fill>
    <fill>
      <patternFill patternType="solid">
        <fgColor rgb="FF003366"/>
        <bgColor indexed="64"/>
      </patternFill>
    </fill>
    <fill>
      <patternFill patternType="solid">
        <fgColor theme="1"/>
        <bgColor auto="1"/>
      </patternFill>
    </fill>
    <fill>
      <patternFill patternType="solid">
        <fgColor rgb="FF7030A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E4E91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14">
    <xf numFmtId="0" fontId="0" fillId="0" borderId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2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</cellStyleXfs>
  <cellXfs count="68">
    <xf numFmtId="0" fontId="0" fillId="0" borderId="0" xfId="0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0" fillId="0" borderId="0" xfId="0"/>
    <xf numFmtId="0" fontId="0" fillId="0" borderId="0" xfId="0" applyAlignment="1">
      <alignment horizontal="left" indent="2"/>
    </xf>
    <xf numFmtId="0" fontId="0" fillId="0" borderId="0" xfId="0" applyNumberFormat="1"/>
    <xf numFmtId="0" fontId="0" fillId="0" borderId="2" xfId="0" applyBorder="1"/>
    <xf numFmtId="0" fontId="0" fillId="0" borderId="2" xfId="0" applyBorder="1" applyAlignment="1">
      <alignment horizontal="left" indent="2"/>
    </xf>
    <xf numFmtId="0" fontId="0" fillId="0" borderId="2" xfId="0" applyNumberFormat="1" applyBorder="1"/>
    <xf numFmtId="2" fontId="0" fillId="0" borderId="2" xfId="0" applyNumberFormat="1" applyBorder="1"/>
    <xf numFmtId="0" fontId="8" fillId="18" borderId="2" xfId="0" applyFont="1" applyFill="1" applyBorder="1" applyAlignment="1">
      <alignment horizontal="center"/>
    </xf>
    <xf numFmtId="0" fontId="8" fillId="18" borderId="3" xfId="0" applyFont="1" applyFill="1" applyBorder="1" applyAlignment="1">
      <alignment horizontal="center"/>
    </xf>
    <xf numFmtId="0" fontId="8" fillId="0" borderId="0" xfId="0" applyFont="1" applyAlignment="1">
      <alignment horizontal="left" indent="1"/>
    </xf>
    <xf numFmtId="1" fontId="10" fillId="0" borderId="0" xfId="0" applyNumberFormat="1" applyFont="1" applyAlignment="1">
      <alignment horizontal="center"/>
    </xf>
    <xf numFmtId="0" fontId="0" fillId="0" borderId="0" xfId="0"/>
    <xf numFmtId="0" fontId="0" fillId="0" borderId="2" xfId="0" applyBorder="1"/>
    <xf numFmtId="0" fontId="0" fillId="0" borderId="0" xfId="0" applyBorder="1" applyAlignment="1">
      <alignment horizontal="left" indent="2"/>
    </xf>
    <xf numFmtId="0" fontId="0" fillId="0" borderId="0" xfId="0" applyBorder="1"/>
    <xf numFmtId="0" fontId="0" fillId="0" borderId="0" xfId="0" applyFill="1" applyBorder="1"/>
    <xf numFmtId="164" fontId="0" fillId="0" borderId="2" xfId="0" applyNumberFormat="1" applyBorder="1"/>
    <xf numFmtId="0" fontId="0" fillId="0" borderId="0" xfId="0" applyFill="1"/>
    <xf numFmtId="0" fontId="11" fillId="0" borderId="0" xfId="0" applyFont="1"/>
    <xf numFmtId="0" fontId="8" fillId="0" borderId="0" xfId="0" applyNumberFormat="1" applyFont="1"/>
    <xf numFmtId="0" fontId="8" fillId="20" borderId="7" xfId="0" applyFont="1" applyFill="1" applyBorder="1"/>
    <xf numFmtId="2" fontId="0" fillId="0" borderId="0" xfId="0" applyNumberFormat="1" applyBorder="1"/>
    <xf numFmtId="0" fontId="6" fillId="17" borderId="4" xfId="0" applyFont="1" applyFill="1" applyBorder="1" applyAlignment="1">
      <alignment horizontal="center" vertical="center"/>
    </xf>
    <xf numFmtId="0" fontId="3" fillId="21" borderId="4" xfId="0" applyFont="1" applyFill="1" applyBorder="1" applyAlignment="1">
      <alignment horizontal="center" vertical="center"/>
    </xf>
    <xf numFmtId="0" fontId="14" fillId="22" borderId="4" xfId="0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 vertical="center"/>
    </xf>
    <xf numFmtId="0" fontId="17" fillId="0" borderId="0" xfId="0" applyFont="1"/>
    <xf numFmtId="16" fontId="0" fillId="0" borderId="0" xfId="0" applyNumberFormat="1"/>
    <xf numFmtId="0" fontId="0" fillId="0" borderId="0" xfId="0" applyNumberFormat="1" applyBorder="1"/>
    <xf numFmtId="0" fontId="8" fillId="15" borderId="2" xfId="0" applyFont="1" applyFill="1" applyBorder="1" applyAlignment="1">
      <alignment horizontal="center"/>
    </xf>
    <xf numFmtId="0" fontId="9" fillId="17" borderId="6" xfId="0" applyFont="1" applyFill="1" applyBorder="1" applyAlignment="1">
      <alignment horizontal="center"/>
    </xf>
    <xf numFmtId="0" fontId="9" fillId="1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6" fillId="17" borderId="4" xfId="0" applyFont="1" applyFill="1" applyBorder="1" applyAlignment="1">
      <alignment horizontal="center" vertical="center"/>
    </xf>
    <xf numFmtId="0" fontId="6" fillId="17" borderId="5" xfId="0" applyFont="1" applyFill="1" applyBorder="1" applyAlignment="1">
      <alignment horizontal="center" vertical="center"/>
    </xf>
    <xf numFmtId="0" fontId="6" fillId="17" borderId="10" xfId="0" applyFont="1" applyFill="1" applyBorder="1" applyAlignment="1">
      <alignment horizontal="center" vertical="center"/>
    </xf>
    <xf numFmtId="0" fontId="18" fillId="26" borderId="4" xfId="0" applyFont="1" applyFill="1" applyBorder="1" applyAlignment="1">
      <alignment horizontal="center" shrinkToFit="1"/>
    </xf>
    <xf numFmtId="0" fontId="18" fillId="26" borderId="5" xfId="0" applyFont="1" applyFill="1" applyBorder="1" applyAlignment="1">
      <alignment horizontal="center" shrinkToFit="1"/>
    </xf>
    <xf numFmtId="0" fontId="18" fillId="26" borderId="8" xfId="0" applyFont="1" applyFill="1" applyBorder="1" applyAlignment="1">
      <alignment horizontal="center" shrinkToFit="1"/>
    </xf>
    <xf numFmtId="0" fontId="18" fillId="26" borderId="9" xfId="0" applyFont="1" applyFill="1" applyBorder="1" applyAlignment="1">
      <alignment horizontal="center" shrinkToFit="1"/>
    </xf>
    <xf numFmtId="0" fontId="3" fillId="21" borderId="4" xfId="0" applyFont="1" applyFill="1" applyBorder="1" applyAlignment="1">
      <alignment horizontal="center" vertical="center"/>
    </xf>
    <xf numFmtId="0" fontId="3" fillId="21" borderId="5" xfId="0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0" fontId="15" fillId="24" borderId="2" xfId="0" applyFont="1" applyFill="1" applyBorder="1" applyAlignment="1">
      <alignment horizontal="center" shrinkToFit="1"/>
    </xf>
    <xf numFmtId="0" fontId="15" fillId="24" borderId="4" xfId="0" applyFont="1" applyFill="1" applyBorder="1" applyAlignment="1">
      <alignment horizontal="center" shrinkToFit="1"/>
    </xf>
    <xf numFmtId="0" fontId="15" fillId="24" borderId="5" xfId="0" applyFont="1" applyFill="1" applyBorder="1" applyAlignment="1">
      <alignment horizontal="center" shrinkToFit="1"/>
    </xf>
    <xf numFmtId="0" fontId="14" fillId="22" borderId="4" xfId="0" applyFont="1" applyFill="1" applyBorder="1" applyAlignment="1">
      <alignment horizontal="center" vertical="center"/>
    </xf>
    <xf numFmtId="0" fontId="14" fillId="22" borderId="5" xfId="0" applyFont="1" applyFill="1" applyBorder="1" applyAlignment="1">
      <alignment horizontal="center" vertical="center"/>
    </xf>
    <xf numFmtId="0" fontId="14" fillId="22" borderId="10" xfId="0" applyFont="1" applyFill="1" applyBorder="1" applyAlignment="1">
      <alignment horizontal="center" vertical="center"/>
    </xf>
    <xf numFmtId="0" fontId="16" fillId="25" borderId="4" xfId="0" applyFont="1" applyFill="1" applyBorder="1" applyAlignment="1">
      <alignment horizontal="center" shrinkToFit="1"/>
    </xf>
    <xf numFmtId="0" fontId="16" fillId="25" borderId="5" xfId="0" applyFont="1" applyFill="1" applyBorder="1" applyAlignment="1">
      <alignment horizontal="center" shrinkToFit="1"/>
    </xf>
    <xf numFmtId="0" fontId="0" fillId="0" borderId="5" xfId="0" applyBorder="1" applyAlignment="1">
      <alignment horizontal="center"/>
    </xf>
    <xf numFmtId="0" fontId="13" fillId="16" borderId="4" xfId="0" applyFont="1" applyFill="1" applyBorder="1" applyAlignment="1">
      <alignment horizontal="center" vertical="center"/>
    </xf>
    <xf numFmtId="0" fontId="13" fillId="16" borderId="5" xfId="0" applyFont="1" applyFill="1" applyBorder="1" applyAlignment="1">
      <alignment horizontal="center" vertical="center"/>
    </xf>
    <xf numFmtId="0" fontId="13" fillId="16" borderId="8" xfId="0" applyFont="1" applyFill="1" applyBorder="1" applyAlignment="1">
      <alignment horizontal="center" vertical="center"/>
    </xf>
    <xf numFmtId="0" fontId="13" fillId="16" borderId="9" xfId="0" applyFont="1" applyFill="1" applyBorder="1" applyAlignment="1">
      <alignment horizontal="center" vertical="center"/>
    </xf>
    <xf numFmtId="0" fontId="7" fillId="19" borderId="4" xfId="76" applyFont="1" applyFill="1" applyBorder="1" applyAlignment="1">
      <alignment horizontal="center" vertical="center"/>
    </xf>
    <xf numFmtId="0" fontId="7" fillId="19" borderId="5" xfId="76" applyFont="1" applyFill="1" applyBorder="1" applyAlignment="1">
      <alignment horizontal="center" vertical="center"/>
    </xf>
    <xf numFmtId="0" fontId="7" fillId="19" borderId="8" xfId="76" applyFont="1" applyFill="1" applyBorder="1" applyAlignment="1">
      <alignment horizontal="center" vertical="center"/>
    </xf>
    <xf numFmtId="0" fontId="7" fillId="19" borderId="9" xfId="76" applyFont="1" applyFill="1" applyBorder="1" applyAlignment="1">
      <alignment horizontal="center" vertical="center"/>
    </xf>
    <xf numFmtId="0" fontId="12" fillId="23" borderId="4" xfId="0" applyFont="1" applyFill="1" applyBorder="1" applyAlignment="1">
      <alignment horizontal="center" vertical="center"/>
    </xf>
    <xf numFmtId="0" fontId="12" fillId="23" borderId="5" xfId="0" applyFont="1" applyFill="1" applyBorder="1" applyAlignment="1">
      <alignment horizontal="center" vertical="center"/>
    </xf>
    <xf numFmtId="0" fontId="12" fillId="23" borderId="10" xfId="0" applyFont="1" applyFill="1" applyBorder="1" applyAlignment="1">
      <alignment horizontal="center" vertical="center"/>
    </xf>
  </cellXfs>
  <cellStyles count="414">
    <cellStyle name="20% - Accent1 2" xfId="2" xr:uid="{00000000-0005-0000-0000-000000000000}"/>
    <cellStyle name="20% - Accent1 2 2" xfId="32" xr:uid="{00000000-0005-0000-0000-000001000000}"/>
    <cellStyle name="20% - Accent1 2 2 2" xfId="99" xr:uid="{00000000-0005-0000-0000-000002000000}"/>
    <cellStyle name="20% - Accent1 2 2 3" xfId="166" xr:uid="{00000000-0005-0000-0000-000003000000}"/>
    <cellStyle name="20% - Accent1 2 2 4" xfId="233" xr:uid="{00000000-0005-0000-0000-000004000000}"/>
    <cellStyle name="20% - Accent1 2 2 5" xfId="299" xr:uid="{00000000-0005-0000-0000-000005000000}"/>
    <cellStyle name="20% - Accent1 2 2 6" xfId="365" xr:uid="{00000000-0005-0000-0000-000006000000}"/>
    <cellStyle name="20% - Accent1 2 3" xfId="54" xr:uid="{00000000-0005-0000-0000-000007000000}"/>
    <cellStyle name="20% - Accent1 2 3 2" xfId="121" xr:uid="{00000000-0005-0000-0000-000008000000}"/>
    <cellStyle name="20% - Accent1 2 3 3" xfId="188" xr:uid="{00000000-0005-0000-0000-000009000000}"/>
    <cellStyle name="20% - Accent1 2 3 4" xfId="255" xr:uid="{00000000-0005-0000-0000-00000A000000}"/>
    <cellStyle name="20% - Accent1 2 3 5" xfId="321" xr:uid="{00000000-0005-0000-0000-00000B000000}"/>
    <cellStyle name="20% - Accent1 2 3 6" xfId="387" xr:uid="{00000000-0005-0000-0000-00000C000000}"/>
    <cellStyle name="20% - Accent1 2 4" xfId="77" xr:uid="{00000000-0005-0000-0000-00000D000000}"/>
    <cellStyle name="20% - Accent1 2 5" xfId="144" xr:uid="{00000000-0005-0000-0000-00000E000000}"/>
    <cellStyle name="20% - Accent1 2 6" xfId="211" xr:uid="{00000000-0005-0000-0000-00000F000000}"/>
    <cellStyle name="20% - Accent1 2 7" xfId="277" xr:uid="{00000000-0005-0000-0000-000010000000}"/>
    <cellStyle name="20% - Accent1 2 8" xfId="343" xr:uid="{00000000-0005-0000-0000-000011000000}"/>
    <cellStyle name="20% - Accent2 2" xfId="3" xr:uid="{00000000-0005-0000-0000-000012000000}"/>
    <cellStyle name="20% - Accent2 2 2" xfId="33" xr:uid="{00000000-0005-0000-0000-000013000000}"/>
    <cellStyle name="20% - Accent2 2 2 2" xfId="100" xr:uid="{00000000-0005-0000-0000-000014000000}"/>
    <cellStyle name="20% - Accent2 2 2 3" xfId="167" xr:uid="{00000000-0005-0000-0000-000015000000}"/>
    <cellStyle name="20% - Accent2 2 2 4" xfId="234" xr:uid="{00000000-0005-0000-0000-000016000000}"/>
    <cellStyle name="20% - Accent2 2 2 5" xfId="300" xr:uid="{00000000-0005-0000-0000-000017000000}"/>
    <cellStyle name="20% - Accent2 2 2 6" xfId="366" xr:uid="{00000000-0005-0000-0000-000018000000}"/>
    <cellStyle name="20% - Accent2 2 3" xfId="55" xr:uid="{00000000-0005-0000-0000-000019000000}"/>
    <cellStyle name="20% - Accent2 2 3 2" xfId="122" xr:uid="{00000000-0005-0000-0000-00001A000000}"/>
    <cellStyle name="20% - Accent2 2 3 3" xfId="189" xr:uid="{00000000-0005-0000-0000-00001B000000}"/>
    <cellStyle name="20% - Accent2 2 3 4" xfId="256" xr:uid="{00000000-0005-0000-0000-00001C000000}"/>
    <cellStyle name="20% - Accent2 2 3 5" xfId="322" xr:uid="{00000000-0005-0000-0000-00001D000000}"/>
    <cellStyle name="20% - Accent2 2 3 6" xfId="388" xr:uid="{00000000-0005-0000-0000-00001E000000}"/>
    <cellStyle name="20% - Accent2 2 4" xfId="78" xr:uid="{00000000-0005-0000-0000-00001F000000}"/>
    <cellStyle name="20% - Accent2 2 5" xfId="145" xr:uid="{00000000-0005-0000-0000-000020000000}"/>
    <cellStyle name="20% - Accent2 2 6" xfId="212" xr:uid="{00000000-0005-0000-0000-000021000000}"/>
    <cellStyle name="20% - Accent2 2 7" xfId="278" xr:uid="{00000000-0005-0000-0000-000022000000}"/>
    <cellStyle name="20% - Accent2 2 8" xfId="344" xr:uid="{00000000-0005-0000-0000-000023000000}"/>
    <cellStyle name="20% - Accent3 2" xfId="4" xr:uid="{00000000-0005-0000-0000-000024000000}"/>
    <cellStyle name="20% - Accent3 2 2" xfId="34" xr:uid="{00000000-0005-0000-0000-000025000000}"/>
    <cellStyle name="20% - Accent3 2 2 2" xfId="101" xr:uid="{00000000-0005-0000-0000-000026000000}"/>
    <cellStyle name="20% - Accent3 2 2 3" xfId="168" xr:uid="{00000000-0005-0000-0000-000027000000}"/>
    <cellStyle name="20% - Accent3 2 2 4" xfId="235" xr:uid="{00000000-0005-0000-0000-000028000000}"/>
    <cellStyle name="20% - Accent3 2 2 5" xfId="301" xr:uid="{00000000-0005-0000-0000-000029000000}"/>
    <cellStyle name="20% - Accent3 2 2 6" xfId="367" xr:uid="{00000000-0005-0000-0000-00002A000000}"/>
    <cellStyle name="20% - Accent3 2 3" xfId="56" xr:uid="{00000000-0005-0000-0000-00002B000000}"/>
    <cellStyle name="20% - Accent3 2 3 2" xfId="123" xr:uid="{00000000-0005-0000-0000-00002C000000}"/>
    <cellStyle name="20% - Accent3 2 3 3" xfId="190" xr:uid="{00000000-0005-0000-0000-00002D000000}"/>
    <cellStyle name="20% - Accent3 2 3 4" xfId="257" xr:uid="{00000000-0005-0000-0000-00002E000000}"/>
    <cellStyle name="20% - Accent3 2 3 5" xfId="323" xr:uid="{00000000-0005-0000-0000-00002F000000}"/>
    <cellStyle name="20% - Accent3 2 3 6" xfId="389" xr:uid="{00000000-0005-0000-0000-000030000000}"/>
    <cellStyle name="20% - Accent3 2 4" xfId="79" xr:uid="{00000000-0005-0000-0000-000031000000}"/>
    <cellStyle name="20% - Accent3 2 5" xfId="146" xr:uid="{00000000-0005-0000-0000-000032000000}"/>
    <cellStyle name="20% - Accent3 2 6" xfId="213" xr:uid="{00000000-0005-0000-0000-000033000000}"/>
    <cellStyle name="20% - Accent3 2 7" xfId="279" xr:uid="{00000000-0005-0000-0000-000034000000}"/>
    <cellStyle name="20% - Accent3 2 8" xfId="345" xr:uid="{00000000-0005-0000-0000-000035000000}"/>
    <cellStyle name="20% - Accent4 2" xfId="5" xr:uid="{00000000-0005-0000-0000-000036000000}"/>
    <cellStyle name="20% - Accent4 2 2" xfId="35" xr:uid="{00000000-0005-0000-0000-000037000000}"/>
    <cellStyle name="20% - Accent4 2 2 2" xfId="102" xr:uid="{00000000-0005-0000-0000-000038000000}"/>
    <cellStyle name="20% - Accent4 2 2 3" xfId="169" xr:uid="{00000000-0005-0000-0000-000039000000}"/>
    <cellStyle name="20% - Accent4 2 2 4" xfId="236" xr:uid="{00000000-0005-0000-0000-00003A000000}"/>
    <cellStyle name="20% - Accent4 2 2 5" xfId="302" xr:uid="{00000000-0005-0000-0000-00003B000000}"/>
    <cellStyle name="20% - Accent4 2 2 6" xfId="368" xr:uid="{00000000-0005-0000-0000-00003C000000}"/>
    <cellStyle name="20% - Accent4 2 3" xfId="57" xr:uid="{00000000-0005-0000-0000-00003D000000}"/>
    <cellStyle name="20% - Accent4 2 3 2" xfId="124" xr:uid="{00000000-0005-0000-0000-00003E000000}"/>
    <cellStyle name="20% - Accent4 2 3 3" xfId="191" xr:uid="{00000000-0005-0000-0000-00003F000000}"/>
    <cellStyle name="20% - Accent4 2 3 4" xfId="258" xr:uid="{00000000-0005-0000-0000-000040000000}"/>
    <cellStyle name="20% - Accent4 2 3 5" xfId="324" xr:uid="{00000000-0005-0000-0000-000041000000}"/>
    <cellStyle name="20% - Accent4 2 3 6" xfId="390" xr:uid="{00000000-0005-0000-0000-000042000000}"/>
    <cellStyle name="20% - Accent4 2 4" xfId="80" xr:uid="{00000000-0005-0000-0000-000043000000}"/>
    <cellStyle name="20% - Accent4 2 5" xfId="147" xr:uid="{00000000-0005-0000-0000-000044000000}"/>
    <cellStyle name="20% - Accent4 2 6" xfId="214" xr:uid="{00000000-0005-0000-0000-000045000000}"/>
    <cellStyle name="20% - Accent4 2 7" xfId="280" xr:uid="{00000000-0005-0000-0000-000046000000}"/>
    <cellStyle name="20% - Accent4 2 8" xfId="346" xr:uid="{00000000-0005-0000-0000-000047000000}"/>
    <cellStyle name="20% - Accent5 2" xfId="6" xr:uid="{00000000-0005-0000-0000-000048000000}"/>
    <cellStyle name="20% - Accent5 2 2" xfId="36" xr:uid="{00000000-0005-0000-0000-000049000000}"/>
    <cellStyle name="20% - Accent5 2 2 2" xfId="103" xr:uid="{00000000-0005-0000-0000-00004A000000}"/>
    <cellStyle name="20% - Accent5 2 2 3" xfId="170" xr:uid="{00000000-0005-0000-0000-00004B000000}"/>
    <cellStyle name="20% - Accent5 2 2 4" xfId="237" xr:uid="{00000000-0005-0000-0000-00004C000000}"/>
    <cellStyle name="20% - Accent5 2 2 5" xfId="303" xr:uid="{00000000-0005-0000-0000-00004D000000}"/>
    <cellStyle name="20% - Accent5 2 2 6" xfId="369" xr:uid="{00000000-0005-0000-0000-00004E000000}"/>
    <cellStyle name="20% - Accent5 2 3" xfId="58" xr:uid="{00000000-0005-0000-0000-00004F000000}"/>
    <cellStyle name="20% - Accent5 2 3 2" xfId="125" xr:uid="{00000000-0005-0000-0000-000050000000}"/>
    <cellStyle name="20% - Accent5 2 3 3" xfId="192" xr:uid="{00000000-0005-0000-0000-000051000000}"/>
    <cellStyle name="20% - Accent5 2 3 4" xfId="259" xr:uid="{00000000-0005-0000-0000-000052000000}"/>
    <cellStyle name="20% - Accent5 2 3 5" xfId="325" xr:uid="{00000000-0005-0000-0000-000053000000}"/>
    <cellStyle name="20% - Accent5 2 3 6" xfId="391" xr:uid="{00000000-0005-0000-0000-000054000000}"/>
    <cellStyle name="20% - Accent5 2 4" xfId="81" xr:uid="{00000000-0005-0000-0000-000055000000}"/>
    <cellStyle name="20% - Accent5 2 5" xfId="148" xr:uid="{00000000-0005-0000-0000-000056000000}"/>
    <cellStyle name="20% - Accent5 2 6" xfId="215" xr:uid="{00000000-0005-0000-0000-000057000000}"/>
    <cellStyle name="20% - Accent5 2 7" xfId="281" xr:uid="{00000000-0005-0000-0000-000058000000}"/>
    <cellStyle name="20% - Accent5 2 8" xfId="347" xr:uid="{00000000-0005-0000-0000-000059000000}"/>
    <cellStyle name="20% - Accent6 2" xfId="7" xr:uid="{00000000-0005-0000-0000-00005A000000}"/>
    <cellStyle name="20% - Accent6 2 2" xfId="37" xr:uid="{00000000-0005-0000-0000-00005B000000}"/>
    <cellStyle name="20% - Accent6 2 2 2" xfId="104" xr:uid="{00000000-0005-0000-0000-00005C000000}"/>
    <cellStyle name="20% - Accent6 2 2 3" xfId="171" xr:uid="{00000000-0005-0000-0000-00005D000000}"/>
    <cellStyle name="20% - Accent6 2 2 4" xfId="238" xr:uid="{00000000-0005-0000-0000-00005E000000}"/>
    <cellStyle name="20% - Accent6 2 2 5" xfId="304" xr:uid="{00000000-0005-0000-0000-00005F000000}"/>
    <cellStyle name="20% - Accent6 2 2 6" xfId="370" xr:uid="{00000000-0005-0000-0000-000060000000}"/>
    <cellStyle name="20% - Accent6 2 3" xfId="59" xr:uid="{00000000-0005-0000-0000-000061000000}"/>
    <cellStyle name="20% - Accent6 2 3 2" xfId="126" xr:uid="{00000000-0005-0000-0000-000062000000}"/>
    <cellStyle name="20% - Accent6 2 3 3" xfId="193" xr:uid="{00000000-0005-0000-0000-000063000000}"/>
    <cellStyle name="20% - Accent6 2 3 4" xfId="260" xr:uid="{00000000-0005-0000-0000-000064000000}"/>
    <cellStyle name="20% - Accent6 2 3 5" xfId="326" xr:uid="{00000000-0005-0000-0000-000065000000}"/>
    <cellStyle name="20% - Accent6 2 3 6" xfId="392" xr:uid="{00000000-0005-0000-0000-000066000000}"/>
    <cellStyle name="20% - Accent6 2 4" xfId="82" xr:uid="{00000000-0005-0000-0000-000067000000}"/>
    <cellStyle name="20% - Accent6 2 5" xfId="149" xr:uid="{00000000-0005-0000-0000-000068000000}"/>
    <cellStyle name="20% - Accent6 2 6" xfId="216" xr:uid="{00000000-0005-0000-0000-000069000000}"/>
    <cellStyle name="20% - Accent6 2 7" xfId="282" xr:uid="{00000000-0005-0000-0000-00006A000000}"/>
    <cellStyle name="20% - Accent6 2 8" xfId="348" xr:uid="{00000000-0005-0000-0000-00006B000000}"/>
    <cellStyle name="40% - Accent1 2" xfId="8" xr:uid="{00000000-0005-0000-0000-00006C000000}"/>
    <cellStyle name="40% - Accent1 2 2" xfId="38" xr:uid="{00000000-0005-0000-0000-00006D000000}"/>
    <cellStyle name="40% - Accent1 2 2 2" xfId="105" xr:uid="{00000000-0005-0000-0000-00006E000000}"/>
    <cellStyle name="40% - Accent1 2 2 3" xfId="172" xr:uid="{00000000-0005-0000-0000-00006F000000}"/>
    <cellStyle name="40% - Accent1 2 2 4" xfId="239" xr:uid="{00000000-0005-0000-0000-000070000000}"/>
    <cellStyle name="40% - Accent1 2 2 5" xfId="305" xr:uid="{00000000-0005-0000-0000-000071000000}"/>
    <cellStyle name="40% - Accent1 2 2 6" xfId="371" xr:uid="{00000000-0005-0000-0000-000072000000}"/>
    <cellStyle name="40% - Accent1 2 3" xfId="60" xr:uid="{00000000-0005-0000-0000-000073000000}"/>
    <cellStyle name="40% - Accent1 2 3 2" xfId="127" xr:uid="{00000000-0005-0000-0000-000074000000}"/>
    <cellStyle name="40% - Accent1 2 3 3" xfId="194" xr:uid="{00000000-0005-0000-0000-000075000000}"/>
    <cellStyle name="40% - Accent1 2 3 4" xfId="261" xr:uid="{00000000-0005-0000-0000-000076000000}"/>
    <cellStyle name="40% - Accent1 2 3 5" xfId="327" xr:uid="{00000000-0005-0000-0000-000077000000}"/>
    <cellStyle name="40% - Accent1 2 3 6" xfId="393" xr:uid="{00000000-0005-0000-0000-000078000000}"/>
    <cellStyle name="40% - Accent1 2 4" xfId="83" xr:uid="{00000000-0005-0000-0000-000079000000}"/>
    <cellStyle name="40% - Accent1 2 5" xfId="150" xr:uid="{00000000-0005-0000-0000-00007A000000}"/>
    <cellStyle name="40% - Accent1 2 6" xfId="217" xr:uid="{00000000-0005-0000-0000-00007B000000}"/>
    <cellStyle name="40% - Accent1 2 7" xfId="283" xr:uid="{00000000-0005-0000-0000-00007C000000}"/>
    <cellStyle name="40% - Accent1 2 8" xfId="349" xr:uid="{00000000-0005-0000-0000-00007D000000}"/>
    <cellStyle name="40% - Accent2 2" xfId="9" xr:uid="{00000000-0005-0000-0000-00007E000000}"/>
    <cellStyle name="40% - Accent2 2 2" xfId="39" xr:uid="{00000000-0005-0000-0000-00007F000000}"/>
    <cellStyle name="40% - Accent2 2 2 2" xfId="106" xr:uid="{00000000-0005-0000-0000-000080000000}"/>
    <cellStyle name="40% - Accent2 2 2 3" xfId="173" xr:uid="{00000000-0005-0000-0000-000081000000}"/>
    <cellStyle name="40% - Accent2 2 2 4" xfId="240" xr:uid="{00000000-0005-0000-0000-000082000000}"/>
    <cellStyle name="40% - Accent2 2 2 5" xfId="306" xr:uid="{00000000-0005-0000-0000-000083000000}"/>
    <cellStyle name="40% - Accent2 2 2 6" xfId="372" xr:uid="{00000000-0005-0000-0000-000084000000}"/>
    <cellStyle name="40% - Accent2 2 3" xfId="61" xr:uid="{00000000-0005-0000-0000-000085000000}"/>
    <cellStyle name="40% - Accent2 2 3 2" xfId="128" xr:uid="{00000000-0005-0000-0000-000086000000}"/>
    <cellStyle name="40% - Accent2 2 3 3" xfId="195" xr:uid="{00000000-0005-0000-0000-000087000000}"/>
    <cellStyle name="40% - Accent2 2 3 4" xfId="262" xr:uid="{00000000-0005-0000-0000-000088000000}"/>
    <cellStyle name="40% - Accent2 2 3 5" xfId="328" xr:uid="{00000000-0005-0000-0000-000089000000}"/>
    <cellStyle name="40% - Accent2 2 3 6" xfId="394" xr:uid="{00000000-0005-0000-0000-00008A000000}"/>
    <cellStyle name="40% - Accent2 2 4" xfId="84" xr:uid="{00000000-0005-0000-0000-00008B000000}"/>
    <cellStyle name="40% - Accent2 2 5" xfId="151" xr:uid="{00000000-0005-0000-0000-00008C000000}"/>
    <cellStyle name="40% - Accent2 2 6" xfId="218" xr:uid="{00000000-0005-0000-0000-00008D000000}"/>
    <cellStyle name="40% - Accent2 2 7" xfId="284" xr:uid="{00000000-0005-0000-0000-00008E000000}"/>
    <cellStyle name="40% - Accent2 2 8" xfId="350" xr:uid="{00000000-0005-0000-0000-00008F000000}"/>
    <cellStyle name="40% - Accent3 2" xfId="10" xr:uid="{00000000-0005-0000-0000-000090000000}"/>
    <cellStyle name="40% - Accent3 2 2" xfId="40" xr:uid="{00000000-0005-0000-0000-000091000000}"/>
    <cellStyle name="40% - Accent3 2 2 2" xfId="107" xr:uid="{00000000-0005-0000-0000-000092000000}"/>
    <cellStyle name="40% - Accent3 2 2 3" xfId="174" xr:uid="{00000000-0005-0000-0000-000093000000}"/>
    <cellStyle name="40% - Accent3 2 2 4" xfId="241" xr:uid="{00000000-0005-0000-0000-000094000000}"/>
    <cellStyle name="40% - Accent3 2 2 5" xfId="307" xr:uid="{00000000-0005-0000-0000-000095000000}"/>
    <cellStyle name="40% - Accent3 2 2 6" xfId="373" xr:uid="{00000000-0005-0000-0000-000096000000}"/>
    <cellStyle name="40% - Accent3 2 3" xfId="62" xr:uid="{00000000-0005-0000-0000-000097000000}"/>
    <cellStyle name="40% - Accent3 2 3 2" xfId="129" xr:uid="{00000000-0005-0000-0000-000098000000}"/>
    <cellStyle name="40% - Accent3 2 3 3" xfId="196" xr:uid="{00000000-0005-0000-0000-000099000000}"/>
    <cellStyle name="40% - Accent3 2 3 4" xfId="263" xr:uid="{00000000-0005-0000-0000-00009A000000}"/>
    <cellStyle name="40% - Accent3 2 3 5" xfId="329" xr:uid="{00000000-0005-0000-0000-00009B000000}"/>
    <cellStyle name="40% - Accent3 2 3 6" xfId="395" xr:uid="{00000000-0005-0000-0000-00009C000000}"/>
    <cellStyle name="40% - Accent3 2 4" xfId="85" xr:uid="{00000000-0005-0000-0000-00009D000000}"/>
    <cellStyle name="40% - Accent3 2 5" xfId="152" xr:uid="{00000000-0005-0000-0000-00009E000000}"/>
    <cellStyle name="40% - Accent3 2 6" xfId="219" xr:uid="{00000000-0005-0000-0000-00009F000000}"/>
    <cellStyle name="40% - Accent3 2 7" xfId="285" xr:uid="{00000000-0005-0000-0000-0000A0000000}"/>
    <cellStyle name="40% - Accent3 2 8" xfId="351" xr:uid="{00000000-0005-0000-0000-0000A1000000}"/>
    <cellStyle name="40% - Accent4 2" xfId="11" xr:uid="{00000000-0005-0000-0000-0000A2000000}"/>
    <cellStyle name="40% - Accent4 2 2" xfId="41" xr:uid="{00000000-0005-0000-0000-0000A3000000}"/>
    <cellStyle name="40% - Accent4 2 2 2" xfId="108" xr:uid="{00000000-0005-0000-0000-0000A4000000}"/>
    <cellStyle name="40% - Accent4 2 2 3" xfId="175" xr:uid="{00000000-0005-0000-0000-0000A5000000}"/>
    <cellStyle name="40% - Accent4 2 2 4" xfId="242" xr:uid="{00000000-0005-0000-0000-0000A6000000}"/>
    <cellStyle name="40% - Accent4 2 2 5" xfId="308" xr:uid="{00000000-0005-0000-0000-0000A7000000}"/>
    <cellStyle name="40% - Accent4 2 2 6" xfId="374" xr:uid="{00000000-0005-0000-0000-0000A8000000}"/>
    <cellStyle name="40% - Accent4 2 3" xfId="63" xr:uid="{00000000-0005-0000-0000-0000A9000000}"/>
    <cellStyle name="40% - Accent4 2 3 2" xfId="130" xr:uid="{00000000-0005-0000-0000-0000AA000000}"/>
    <cellStyle name="40% - Accent4 2 3 3" xfId="197" xr:uid="{00000000-0005-0000-0000-0000AB000000}"/>
    <cellStyle name="40% - Accent4 2 3 4" xfId="264" xr:uid="{00000000-0005-0000-0000-0000AC000000}"/>
    <cellStyle name="40% - Accent4 2 3 5" xfId="330" xr:uid="{00000000-0005-0000-0000-0000AD000000}"/>
    <cellStyle name="40% - Accent4 2 3 6" xfId="396" xr:uid="{00000000-0005-0000-0000-0000AE000000}"/>
    <cellStyle name="40% - Accent4 2 4" xfId="86" xr:uid="{00000000-0005-0000-0000-0000AF000000}"/>
    <cellStyle name="40% - Accent4 2 5" xfId="153" xr:uid="{00000000-0005-0000-0000-0000B0000000}"/>
    <cellStyle name="40% - Accent4 2 6" xfId="220" xr:uid="{00000000-0005-0000-0000-0000B1000000}"/>
    <cellStyle name="40% - Accent4 2 7" xfId="286" xr:uid="{00000000-0005-0000-0000-0000B2000000}"/>
    <cellStyle name="40% - Accent4 2 8" xfId="352" xr:uid="{00000000-0005-0000-0000-0000B3000000}"/>
    <cellStyle name="40% - Accent5 2" xfId="12" xr:uid="{00000000-0005-0000-0000-0000B4000000}"/>
    <cellStyle name="40% - Accent5 2 2" xfId="42" xr:uid="{00000000-0005-0000-0000-0000B5000000}"/>
    <cellStyle name="40% - Accent5 2 2 2" xfId="109" xr:uid="{00000000-0005-0000-0000-0000B6000000}"/>
    <cellStyle name="40% - Accent5 2 2 3" xfId="176" xr:uid="{00000000-0005-0000-0000-0000B7000000}"/>
    <cellStyle name="40% - Accent5 2 2 4" xfId="243" xr:uid="{00000000-0005-0000-0000-0000B8000000}"/>
    <cellStyle name="40% - Accent5 2 2 5" xfId="309" xr:uid="{00000000-0005-0000-0000-0000B9000000}"/>
    <cellStyle name="40% - Accent5 2 2 6" xfId="375" xr:uid="{00000000-0005-0000-0000-0000BA000000}"/>
    <cellStyle name="40% - Accent5 2 3" xfId="64" xr:uid="{00000000-0005-0000-0000-0000BB000000}"/>
    <cellStyle name="40% - Accent5 2 3 2" xfId="131" xr:uid="{00000000-0005-0000-0000-0000BC000000}"/>
    <cellStyle name="40% - Accent5 2 3 3" xfId="198" xr:uid="{00000000-0005-0000-0000-0000BD000000}"/>
    <cellStyle name="40% - Accent5 2 3 4" xfId="265" xr:uid="{00000000-0005-0000-0000-0000BE000000}"/>
    <cellStyle name="40% - Accent5 2 3 5" xfId="331" xr:uid="{00000000-0005-0000-0000-0000BF000000}"/>
    <cellStyle name="40% - Accent5 2 3 6" xfId="397" xr:uid="{00000000-0005-0000-0000-0000C0000000}"/>
    <cellStyle name="40% - Accent5 2 4" xfId="87" xr:uid="{00000000-0005-0000-0000-0000C1000000}"/>
    <cellStyle name="40% - Accent5 2 5" xfId="154" xr:uid="{00000000-0005-0000-0000-0000C2000000}"/>
    <cellStyle name="40% - Accent5 2 6" xfId="221" xr:uid="{00000000-0005-0000-0000-0000C3000000}"/>
    <cellStyle name="40% - Accent5 2 7" xfId="287" xr:uid="{00000000-0005-0000-0000-0000C4000000}"/>
    <cellStyle name="40% - Accent5 2 8" xfId="353" xr:uid="{00000000-0005-0000-0000-0000C5000000}"/>
    <cellStyle name="40% - Accent6 2" xfId="13" xr:uid="{00000000-0005-0000-0000-0000C6000000}"/>
    <cellStyle name="40% - Accent6 2 2" xfId="43" xr:uid="{00000000-0005-0000-0000-0000C7000000}"/>
    <cellStyle name="40% - Accent6 2 2 2" xfId="110" xr:uid="{00000000-0005-0000-0000-0000C8000000}"/>
    <cellStyle name="40% - Accent6 2 2 3" xfId="177" xr:uid="{00000000-0005-0000-0000-0000C9000000}"/>
    <cellStyle name="40% - Accent6 2 2 4" xfId="244" xr:uid="{00000000-0005-0000-0000-0000CA000000}"/>
    <cellStyle name="40% - Accent6 2 2 5" xfId="310" xr:uid="{00000000-0005-0000-0000-0000CB000000}"/>
    <cellStyle name="40% - Accent6 2 2 6" xfId="376" xr:uid="{00000000-0005-0000-0000-0000CC000000}"/>
    <cellStyle name="40% - Accent6 2 3" xfId="65" xr:uid="{00000000-0005-0000-0000-0000CD000000}"/>
    <cellStyle name="40% - Accent6 2 3 2" xfId="132" xr:uid="{00000000-0005-0000-0000-0000CE000000}"/>
    <cellStyle name="40% - Accent6 2 3 3" xfId="199" xr:uid="{00000000-0005-0000-0000-0000CF000000}"/>
    <cellStyle name="40% - Accent6 2 3 4" xfId="266" xr:uid="{00000000-0005-0000-0000-0000D0000000}"/>
    <cellStyle name="40% - Accent6 2 3 5" xfId="332" xr:uid="{00000000-0005-0000-0000-0000D1000000}"/>
    <cellStyle name="40% - Accent6 2 3 6" xfId="398" xr:uid="{00000000-0005-0000-0000-0000D2000000}"/>
    <cellStyle name="40% - Accent6 2 4" xfId="88" xr:uid="{00000000-0005-0000-0000-0000D3000000}"/>
    <cellStyle name="40% - Accent6 2 5" xfId="155" xr:uid="{00000000-0005-0000-0000-0000D4000000}"/>
    <cellStyle name="40% - Accent6 2 6" xfId="222" xr:uid="{00000000-0005-0000-0000-0000D5000000}"/>
    <cellStyle name="40% - Accent6 2 7" xfId="288" xr:uid="{00000000-0005-0000-0000-0000D6000000}"/>
    <cellStyle name="40% - Accent6 2 8" xfId="354" xr:uid="{00000000-0005-0000-0000-0000D7000000}"/>
    <cellStyle name="Hyperlink 2" xfId="14" xr:uid="{00000000-0005-0000-0000-0000D8000000}"/>
    <cellStyle name="Hyperlink 3" xfId="15" xr:uid="{00000000-0005-0000-0000-0000D9000000}"/>
    <cellStyle name="Normal" xfId="0" builtinId="0"/>
    <cellStyle name="Normal 10" xfId="16" xr:uid="{00000000-0005-0000-0000-0000DB000000}"/>
    <cellStyle name="Normal 10 2" xfId="44" xr:uid="{00000000-0005-0000-0000-0000DC000000}"/>
    <cellStyle name="Normal 10 2 2" xfId="111" xr:uid="{00000000-0005-0000-0000-0000DD000000}"/>
    <cellStyle name="Normal 10 2 3" xfId="178" xr:uid="{00000000-0005-0000-0000-0000DE000000}"/>
    <cellStyle name="Normal 10 2 4" xfId="245" xr:uid="{00000000-0005-0000-0000-0000DF000000}"/>
    <cellStyle name="Normal 10 2 5" xfId="311" xr:uid="{00000000-0005-0000-0000-0000E0000000}"/>
    <cellStyle name="Normal 10 2 6" xfId="377" xr:uid="{00000000-0005-0000-0000-0000E1000000}"/>
    <cellStyle name="Normal 10 3" xfId="66" xr:uid="{00000000-0005-0000-0000-0000E2000000}"/>
    <cellStyle name="Normal 10 3 2" xfId="133" xr:uid="{00000000-0005-0000-0000-0000E3000000}"/>
    <cellStyle name="Normal 10 3 3" xfId="200" xr:uid="{00000000-0005-0000-0000-0000E4000000}"/>
    <cellStyle name="Normal 10 3 4" xfId="267" xr:uid="{00000000-0005-0000-0000-0000E5000000}"/>
    <cellStyle name="Normal 10 3 5" xfId="333" xr:uid="{00000000-0005-0000-0000-0000E6000000}"/>
    <cellStyle name="Normal 10 3 6" xfId="399" xr:uid="{00000000-0005-0000-0000-0000E7000000}"/>
    <cellStyle name="Normal 10 4" xfId="89" xr:uid="{00000000-0005-0000-0000-0000E8000000}"/>
    <cellStyle name="Normal 10 5" xfId="156" xr:uid="{00000000-0005-0000-0000-0000E9000000}"/>
    <cellStyle name="Normal 10 6" xfId="223" xr:uid="{00000000-0005-0000-0000-0000EA000000}"/>
    <cellStyle name="Normal 10 7" xfId="289" xr:uid="{00000000-0005-0000-0000-0000EB000000}"/>
    <cellStyle name="Normal 10 8" xfId="355" xr:uid="{00000000-0005-0000-0000-0000EC000000}"/>
    <cellStyle name="Normal 11" xfId="76" xr:uid="{00000000-0005-0000-0000-0000ED000000}"/>
    <cellStyle name="Normal 12" xfId="143" xr:uid="{00000000-0005-0000-0000-0000EE000000}"/>
    <cellStyle name="Normal 12 2" xfId="412" xr:uid="{00000000-0005-0000-0000-0000EF000000}"/>
    <cellStyle name="Normal 12 3" xfId="413" xr:uid="{00000000-0005-0000-0000-0000F0000000}"/>
    <cellStyle name="Normal 13" xfId="210" xr:uid="{00000000-0005-0000-0000-0000F1000000}"/>
    <cellStyle name="Normal 14" xfId="409" xr:uid="{00000000-0005-0000-0000-0000F2000000}"/>
    <cellStyle name="Normal 15" xfId="410" xr:uid="{00000000-0005-0000-0000-0000F3000000}"/>
    <cellStyle name="Normal 16" xfId="411" xr:uid="{00000000-0005-0000-0000-0000F4000000}"/>
    <cellStyle name="Normal 17" xfId="1" xr:uid="{00000000-0005-0000-0000-0000F5000000}"/>
    <cellStyle name="Normal 2" xfId="17" xr:uid="{00000000-0005-0000-0000-0000F6000000}"/>
    <cellStyle name="Normal 2 2" xfId="18" xr:uid="{00000000-0005-0000-0000-0000F7000000}"/>
    <cellStyle name="Normal 3" xfId="19" xr:uid="{00000000-0005-0000-0000-0000F8000000}"/>
    <cellStyle name="Normal 4" xfId="20" xr:uid="{00000000-0005-0000-0000-0000F9000000}"/>
    <cellStyle name="Normal 4 2" xfId="21" xr:uid="{00000000-0005-0000-0000-0000FA000000}"/>
    <cellStyle name="Normal 4 2 2" xfId="46" xr:uid="{00000000-0005-0000-0000-0000FB000000}"/>
    <cellStyle name="Normal 4 2 2 2" xfId="113" xr:uid="{00000000-0005-0000-0000-0000FC000000}"/>
    <cellStyle name="Normal 4 2 2 3" xfId="180" xr:uid="{00000000-0005-0000-0000-0000FD000000}"/>
    <cellStyle name="Normal 4 2 2 4" xfId="247" xr:uid="{00000000-0005-0000-0000-0000FE000000}"/>
    <cellStyle name="Normal 4 2 2 5" xfId="313" xr:uid="{00000000-0005-0000-0000-0000FF000000}"/>
    <cellStyle name="Normal 4 2 2 6" xfId="379" xr:uid="{00000000-0005-0000-0000-000000010000}"/>
    <cellStyle name="Normal 4 2 3" xfId="68" xr:uid="{00000000-0005-0000-0000-000001010000}"/>
    <cellStyle name="Normal 4 2 3 2" xfId="135" xr:uid="{00000000-0005-0000-0000-000002010000}"/>
    <cellStyle name="Normal 4 2 3 3" xfId="202" xr:uid="{00000000-0005-0000-0000-000003010000}"/>
    <cellStyle name="Normal 4 2 3 4" xfId="269" xr:uid="{00000000-0005-0000-0000-000004010000}"/>
    <cellStyle name="Normal 4 2 3 5" xfId="335" xr:uid="{00000000-0005-0000-0000-000005010000}"/>
    <cellStyle name="Normal 4 2 3 6" xfId="401" xr:uid="{00000000-0005-0000-0000-000006010000}"/>
    <cellStyle name="Normal 4 2 4" xfId="91" xr:uid="{00000000-0005-0000-0000-000007010000}"/>
    <cellStyle name="Normal 4 2 5" xfId="158" xr:uid="{00000000-0005-0000-0000-000008010000}"/>
    <cellStyle name="Normal 4 2 6" xfId="225" xr:uid="{00000000-0005-0000-0000-000009010000}"/>
    <cellStyle name="Normal 4 2 7" xfId="291" xr:uid="{00000000-0005-0000-0000-00000A010000}"/>
    <cellStyle name="Normal 4 2 8" xfId="357" xr:uid="{00000000-0005-0000-0000-00000B010000}"/>
    <cellStyle name="Normal 4 3" xfId="45" xr:uid="{00000000-0005-0000-0000-00000C010000}"/>
    <cellStyle name="Normal 4 3 2" xfId="112" xr:uid="{00000000-0005-0000-0000-00000D010000}"/>
    <cellStyle name="Normal 4 3 3" xfId="179" xr:uid="{00000000-0005-0000-0000-00000E010000}"/>
    <cellStyle name="Normal 4 3 4" xfId="246" xr:uid="{00000000-0005-0000-0000-00000F010000}"/>
    <cellStyle name="Normal 4 3 5" xfId="312" xr:uid="{00000000-0005-0000-0000-000010010000}"/>
    <cellStyle name="Normal 4 3 6" xfId="378" xr:uid="{00000000-0005-0000-0000-000011010000}"/>
    <cellStyle name="Normal 4 4" xfId="67" xr:uid="{00000000-0005-0000-0000-000012010000}"/>
    <cellStyle name="Normal 4 4 2" xfId="134" xr:uid="{00000000-0005-0000-0000-000013010000}"/>
    <cellStyle name="Normal 4 4 3" xfId="201" xr:uid="{00000000-0005-0000-0000-000014010000}"/>
    <cellStyle name="Normal 4 4 4" xfId="268" xr:uid="{00000000-0005-0000-0000-000015010000}"/>
    <cellStyle name="Normal 4 4 5" xfId="334" xr:uid="{00000000-0005-0000-0000-000016010000}"/>
    <cellStyle name="Normal 4 4 6" xfId="400" xr:uid="{00000000-0005-0000-0000-000017010000}"/>
    <cellStyle name="Normal 4 5" xfId="90" xr:uid="{00000000-0005-0000-0000-000018010000}"/>
    <cellStyle name="Normal 4 6" xfId="157" xr:uid="{00000000-0005-0000-0000-000019010000}"/>
    <cellStyle name="Normal 4 7" xfId="224" xr:uid="{00000000-0005-0000-0000-00001A010000}"/>
    <cellStyle name="Normal 4 8" xfId="290" xr:uid="{00000000-0005-0000-0000-00001B010000}"/>
    <cellStyle name="Normal 4 9" xfId="356" xr:uid="{00000000-0005-0000-0000-00001C010000}"/>
    <cellStyle name="Normal 5" xfId="22" xr:uid="{00000000-0005-0000-0000-00001D010000}"/>
    <cellStyle name="Normal 5 2" xfId="23" xr:uid="{00000000-0005-0000-0000-00001E010000}"/>
    <cellStyle name="Normal 5 2 2" xfId="48" xr:uid="{00000000-0005-0000-0000-00001F010000}"/>
    <cellStyle name="Normal 5 2 2 2" xfId="115" xr:uid="{00000000-0005-0000-0000-000020010000}"/>
    <cellStyle name="Normal 5 2 2 3" xfId="182" xr:uid="{00000000-0005-0000-0000-000021010000}"/>
    <cellStyle name="Normal 5 2 2 4" xfId="249" xr:uid="{00000000-0005-0000-0000-000022010000}"/>
    <cellStyle name="Normal 5 2 2 5" xfId="315" xr:uid="{00000000-0005-0000-0000-000023010000}"/>
    <cellStyle name="Normal 5 2 2 6" xfId="381" xr:uid="{00000000-0005-0000-0000-000024010000}"/>
    <cellStyle name="Normal 5 2 3" xfId="70" xr:uid="{00000000-0005-0000-0000-000025010000}"/>
    <cellStyle name="Normal 5 2 3 2" xfId="137" xr:uid="{00000000-0005-0000-0000-000026010000}"/>
    <cellStyle name="Normal 5 2 3 3" xfId="204" xr:uid="{00000000-0005-0000-0000-000027010000}"/>
    <cellStyle name="Normal 5 2 3 4" xfId="271" xr:uid="{00000000-0005-0000-0000-000028010000}"/>
    <cellStyle name="Normal 5 2 3 5" xfId="337" xr:uid="{00000000-0005-0000-0000-000029010000}"/>
    <cellStyle name="Normal 5 2 3 6" xfId="403" xr:uid="{00000000-0005-0000-0000-00002A010000}"/>
    <cellStyle name="Normal 5 2 4" xfId="93" xr:uid="{00000000-0005-0000-0000-00002B010000}"/>
    <cellStyle name="Normal 5 2 5" xfId="160" xr:uid="{00000000-0005-0000-0000-00002C010000}"/>
    <cellStyle name="Normal 5 2 6" xfId="227" xr:uid="{00000000-0005-0000-0000-00002D010000}"/>
    <cellStyle name="Normal 5 2 7" xfId="293" xr:uid="{00000000-0005-0000-0000-00002E010000}"/>
    <cellStyle name="Normal 5 2 8" xfId="359" xr:uid="{00000000-0005-0000-0000-00002F010000}"/>
    <cellStyle name="Normal 5 3" xfId="47" xr:uid="{00000000-0005-0000-0000-000030010000}"/>
    <cellStyle name="Normal 5 3 2" xfId="114" xr:uid="{00000000-0005-0000-0000-000031010000}"/>
    <cellStyle name="Normal 5 3 3" xfId="181" xr:uid="{00000000-0005-0000-0000-000032010000}"/>
    <cellStyle name="Normal 5 3 4" xfId="248" xr:uid="{00000000-0005-0000-0000-000033010000}"/>
    <cellStyle name="Normal 5 3 5" xfId="314" xr:uid="{00000000-0005-0000-0000-000034010000}"/>
    <cellStyle name="Normal 5 3 6" xfId="380" xr:uid="{00000000-0005-0000-0000-000035010000}"/>
    <cellStyle name="Normal 5 4" xfId="69" xr:uid="{00000000-0005-0000-0000-000036010000}"/>
    <cellStyle name="Normal 5 4 2" xfId="136" xr:uid="{00000000-0005-0000-0000-000037010000}"/>
    <cellStyle name="Normal 5 4 3" xfId="203" xr:uid="{00000000-0005-0000-0000-000038010000}"/>
    <cellStyle name="Normal 5 4 4" xfId="270" xr:uid="{00000000-0005-0000-0000-000039010000}"/>
    <cellStyle name="Normal 5 4 5" xfId="336" xr:uid="{00000000-0005-0000-0000-00003A010000}"/>
    <cellStyle name="Normal 5 4 6" xfId="402" xr:uid="{00000000-0005-0000-0000-00003B010000}"/>
    <cellStyle name="Normal 5 5" xfId="92" xr:uid="{00000000-0005-0000-0000-00003C010000}"/>
    <cellStyle name="Normal 5 6" xfId="159" xr:uid="{00000000-0005-0000-0000-00003D010000}"/>
    <cellStyle name="Normal 5 7" xfId="226" xr:uid="{00000000-0005-0000-0000-00003E010000}"/>
    <cellStyle name="Normal 5 8" xfId="292" xr:uid="{00000000-0005-0000-0000-00003F010000}"/>
    <cellStyle name="Normal 5 9" xfId="358" xr:uid="{00000000-0005-0000-0000-000040010000}"/>
    <cellStyle name="Normal 6" xfId="24" xr:uid="{00000000-0005-0000-0000-000041010000}"/>
    <cellStyle name="Normal 6 10" xfId="360" xr:uid="{00000000-0005-0000-0000-000042010000}"/>
    <cellStyle name="Normal 6 2" xfId="25" xr:uid="{00000000-0005-0000-0000-000043010000}"/>
    <cellStyle name="Normal 6 3" xfId="26" xr:uid="{00000000-0005-0000-0000-000044010000}"/>
    <cellStyle name="Normal 6 3 2" xfId="50" xr:uid="{00000000-0005-0000-0000-000045010000}"/>
    <cellStyle name="Normal 6 3 2 2" xfId="117" xr:uid="{00000000-0005-0000-0000-000046010000}"/>
    <cellStyle name="Normal 6 3 2 3" xfId="184" xr:uid="{00000000-0005-0000-0000-000047010000}"/>
    <cellStyle name="Normal 6 3 2 4" xfId="251" xr:uid="{00000000-0005-0000-0000-000048010000}"/>
    <cellStyle name="Normal 6 3 2 5" xfId="317" xr:uid="{00000000-0005-0000-0000-000049010000}"/>
    <cellStyle name="Normal 6 3 2 6" xfId="383" xr:uid="{00000000-0005-0000-0000-00004A010000}"/>
    <cellStyle name="Normal 6 3 3" xfId="72" xr:uid="{00000000-0005-0000-0000-00004B010000}"/>
    <cellStyle name="Normal 6 3 3 2" xfId="139" xr:uid="{00000000-0005-0000-0000-00004C010000}"/>
    <cellStyle name="Normal 6 3 3 3" xfId="206" xr:uid="{00000000-0005-0000-0000-00004D010000}"/>
    <cellStyle name="Normal 6 3 3 4" xfId="273" xr:uid="{00000000-0005-0000-0000-00004E010000}"/>
    <cellStyle name="Normal 6 3 3 5" xfId="339" xr:uid="{00000000-0005-0000-0000-00004F010000}"/>
    <cellStyle name="Normal 6 3 3 6" xfId="405" xr:uid="{00000000-0005-0000-0000-000050010000}"/>
    <cellStyle name="Normal 6 3 4" xfId="95" xr:uid="{00000000-0005-0000-0000-000051010000}"/>
    <cellStyle name="Normal 6 3 5" xfId="162" xr:uid="{00000000-0005-0000-0000-000052010000}"/>
    <cellStyle name="Normal 6 3 6" xfId="229" xr:uid="{00000000-0005-0000-0000-000053010000}"/>
    <cellStyle name="Normal 6 3 7" xfId="295" xr:uid="{00000000-0005-0000-0000-000054010000}"/>
    <cellStyle name="Normal 6 3 8" xfId="361" xr:uid="{00000000-0005-0000-0000-000055010000}"/>
    <cellStyle name="Normal 6 4" xfId="49" xr:uid="{00000000-0005-0000-0000-000056010000}"/>
    <cellStyle name="Normal 6 4 2" xfId="116" xr:uid="{00000000-0005-0000-0000-000057010000}"/>
    <cellStyle name="Normal 6 4 3" xfId="183" xr:uid="{00000000-0005-0000-0000-000058010000}"/>
    <cellStyle name="Normal 6 4 4" xfId="250" xr:uid="{00000000-0005-0000-0000-000059010000}"/>
    <cellStyle name="Normal 6 4 5" xfId="316" xr:uid="{00000000-0005-0000-0000-00005A010000}"/>
    <cellStyle name="Normal 6 4 6" xfId="382" xr:uid="{00000000-0005-0000-0000-00005B010000}"/>
    <cellStyle name="Normal 6 5" xfId="71" xr:uid="{00000000-0005-0000-0000-00005C010000}"/>
    <cellStyle name="Normal 6 5 2" xfId="138" xr:uid="{00000000-0005-0000-0000-00005D010000}"/>
    <cellStyle name="Normal 6 5 3" xfId="205" xr:uid="{00000000-0005-0000-0000-00005E010000}"/>
    <cellStyle name="Normal 6 5 4" xfId="272" xr:uid="{00000000-0005-0000-0000-00005F010000}"/>
    <cellStyle name="Normal 6 5 5" xfId="338" xr:uid="{00000000-0005-0000-0000-000060010000}"/>
    <cellStyle name="Normal 6 5 6" xfId="404" xr:uid="{00000000-0005-0000-0000-000061010000}"/>
    <cellStyle name="Normal 6 6" xfId="94" xr:uid="{00000000-0005-0000-0000-000062010000}"/>
    <cellStyle name="Normal 6 7" xfId="161" xr:uid="{00000000-0005-0000-0000-000063010000}"/>
    <cellStyle name="Normal 6 8" xfId="228" xr:uid="{00000000-0005-0000-0000-000064010000}"/>
    <cellStyle name="Normal 6 9" xfId="294" xr:uid="{00000000-0005-0000-0000-000065010000}"/>
    <cellStyle name="Normal 7" xfId="27" xr:uid="{00000000-0005-0000-0000-000066010000}"/>
    <cellStyle name="Normal 8" xfId="28" xr:uid="{00000000-0005-0000-0000-000067010000}"/>
    <cellStyle name="Normal 8 2" xfId="51" xr:uid="{00000000-0005-0000-0000-000068010000}"/>
    <cellStyle name="Normal 8 2 2" xfId="118" xr:uid="{00000000-0005-0000-0000-000069010000}"/>
    <cellStyle name="Normal 8 2 3" xfId="185" xr:uid="{00000000-0005-0000-0000-00006A010000}"/>
    <cellStyle name="Normal 8 2 4" xfId="252" xr:uid="{00000000-0005-0000-0000-00006B010000}"/>
    <cellStyle name="Normal 8 2 5" xfId="318" xr:uid="{00000000-0005-0000-0000-00006C010000}"/>
    <cellStyle name="Normal 8 2 6" xfId="384" xr:uid="{00000000-0005-0000-0000-00006D010000}"/>
    <cellStyle name="Normal 8 3" xfId="73" xr:uid="{00000000-0005-0000-0000-00006E010000}"/>
    <cellStyle name="Normal 8 3 2" xfId="140" xr:uid="{00000000-0005-0000-0000-00006F010000}"/>
    <cellStyle name="Normal 8 3 3" xfId="207" xr:uid="{00000000-0005-0000-0000-000070010000}"/>
    <cellStyle name="Normal 8 3 4" xfId="274" xr:uid="{00000000-0005-0000-0000-000071010000}"/>
    <cellStyle name="Normal 8 3 5" xfId="340" xr:uid="{00000000-0005-0000-0000-000072010000}"/>
    <cellStyle name="Normal 8 3 6" xfId="406" xr:uid="{00000000-0005-0000-0000-000073010000}"/>
    <cellStyle name="Normal 8 4" xfId="96" xr:uid="{00000000-0005-0000-0000-000074010000}"/>
    <cellStyle name="Normal 8 5" xfId="163" xr:uid="{00000000-0005-0000-0000-000075010000}"/>
    <cellStyle name="Normal 8 6" xfId="230" xr:uid="{00000000-0005-0000-0000-000076010000}"/>
    <cellStyle name="Normal 8 7" xfId="296" xr:uid="{00000000-0005-0000-0000-000077010000}"/>
    <cellStyle name="Normal 8 8" xfId="362" xr:uid="{00000000-0005-0000-0000-000078010000}"/>
    <cellStyle name="Normal 9" xfId="29" xr:uid="{00000000-0005-0000-0000-000079010000}"/>
    <cellStyle name="Note 2" xfId="30" xr:uid="{00000000-0005-0000-0000-00007A010000}"/>
    <cellStyle name="Note 2 2" xfId="31" xr:uid="{00000000-0005-0000-0000-00007B010000}"/>
    <cellStyle name="Note 2 2 2" xfId="53" xr:uid="{00000000-0005-0000-0000-00007C010000}"/>
    <cellStyle name="Note 2 2 2 2" xfId="120" xr:uid="{00000000-0005-0000-0000-00007D010000}"/>
    <cellStyle name="Note 2 2 2 3" xfId="187" xr:uid="{00000000-0005-0000-0000-00007E010000}"/>
    <cellStyle name="Note 2 2 2 4" xfId="254" xr:uid="{00000000-0005-0000-0000-00007F010000}"/>
    <cellStyle name="Note 2 2 2 5" xfId="320" xr:uid="{00000000-0005-0000-0000-000080010000}"/>
    <cellStyle name="Note 2 2 2 6" xfId="386" xr:uid="{00000000-0005-0000-0000-000081010000}"/>
    <cellStyle name="Note 2 2 3" xfId="75" xr:uid="{00000000-0005-0000-0000-000082010000}"/>
    <cellStyle name="Note 2 2 3 2" xfId="142" xr:uid="{00000000-0005-0000-0000-000083010000}"/>
    <cellStyle name="Note 2 2 3 3" xfId="209" xr:uid="{00000000-0005-0000-0000-000084010000}"/>
    <cellStyle name="Note 2 2 3 4" xfId="276" xr:uid="{00000000-0005-0000-0000-000085010000}"/>
    <cellStyle name="Note 2 2 3 5" xfId="342" xr:uid="{00000000-0005-0000-0000-000086010000}"/>
    <cellStyle name="Note 2 2 3 6" xfId="408" xr:uid="{00000000-0005-0000-0000-000087010000}"/>
    <cellStyle name="Note 2 2 4" xfId="98" xr:uid="{00000000-0005-0000-0000-000088010000}"/>
    <cellStyle name="Note 2 2 5" xfId="165" xr:uid="{00000000-0005-0000-0000-000089010000}"/>
    <cellStyle name="Note 2 2 6" xfId="232" xr:uid="{00000000-0005-0000-0000-00008A010000}"/>
    <cellStyle name="Note 2 2 7" xfId="298" xr:uid="{00000000-0005-0000-0000-00008B010000}"/>
    <cellStyle name="Note 2 2 8" xfId="364" xr:uid="{00000000-0005-0000-0000-00008C010000}"/>
    <cellStyle name="Note 2 3" xfId="52" xr:uid="{00000000-0005-0000-0000-00008D010000}"/>
    <cellStyle name="Note 2 3 2" xfId="119" xr:uid="{00000000-0005-0000-0000-00008E010000}"/>
    <cellStyle name="Note 2 3 3" xfId="186" xr:uid="{00000000-0005-0000-0000-00008F010000}"/>
    <cellStyle name="Note 2 3 4" xfId="253" xr:uid="{00000000-0005-0000-0000-000090010000}"/>
    <cellStyle name="Note 2 3 5" xfId="319" xr:uid="{00000000-0005-0000-0000-000091010000}"/>
    <cellStyle name="Note 2 3 6" xfId="385" xr:uid="{00000000-0005-0000-0000-000092010000}"/>
    <cellStyle name="Note 2 4" xfId="74" xr:uid="{00000000-0005-0000-0000-000093010000}"/>
    <cellStyle name="Note 2 4 2" xfId="141" xr:uid="{00000000-0005-0000-0000-000094010000}"/>
    <cellStyle name="Note 2 4 3" xfId="208" xr:uid="{00000000-0005-0000-0000-000095010000}"/>
    <cellStyle name="Note 2 4 4" xfId="275" xr:uid="{00000000-0005-0000-0000-000096010000}"/>
    <cellStyle name="Note 2 4 5" xfId="341" xr:uid="{00000000-0005-0000-0000-000097010000}"/>
    <cellStyle name="Note 2 4 6" xfId="407" xr:uid="{00000000-0005-0000-0000-000098010000}"/>
    <cellStyle name="Note 2 5" xfId="97" xr:uid="{00000000-0005-0000-0000-000099010000}"/>
    <cellStyle name="Note 2 6" xfId="164" xr:uid="{00000000-0005-0000-0000-00009A010000}"/>
    <cellStyle name="Note 2 7" xfId="231" xr:uid="{00000000-0005-0000-0000-00009B010000}"/>
    <cellStyle name="Note 2 8" xfId="297" xr:uid="{00000000-0005-0000-0000-00009C010000}"/>
    <cellStyle name="Note 2 9" xfId="363" xr:uid="{00000000-0005-0000-0000-00009D010000}"/>
  </cellStyles>
  <dxfs count="51"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  <dxf>
      <font>
        <b/>
        <i/>
      </font>
    </dxf>
    <dxf>
      <font>
        <color auto="1"/>
      </font>
      <fill>
        <patternFill>
          <bgColor rgb="FF00B050"/>
        </patternFill>
      </fill>
    </dxf>
  </dxfs>
  <tableStyles count="0" defaultTableStyle="TableStyleMedium2" defaultPivotStyle="PivotStyleLight16"/>
  <colors>
    <mruColors>
      <color rgb="FFFF3399"/>
      <color rgb="FF00FF00"/>
      <color rgb="FF3399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37"/>
  <sheetViews>
    <sheetView tabSelected="1" topLeftCell="B1" workbookViewId="0">
      <selection activeCell="B2" sqref="B2"/>
    </sheetView>
  </sheetViews>
  <sheetFormatPr defaultRowHeight="15" x14ac:dyDescent="0.25"/>
  <cols>
    <col min="1" max="1" width="9.140625" style="16" hidden="1" customWidth="1"/>
    <col min="2" max="2" width="21.140625" bestFit="1" customWidth="1"/>
    <col min="3" max="3" width="13.7109375" bestFit="1" customWidth="1"/>
    <col min="4" max="4" width="7.28515625" bestFit="1" customWidth="1"/>
    <col min="5" max="5" width="6.5703125" customWidth="1"/>
    <col min="6" max="6" width="2.140625" customWidth="1"/>
    <col min="7" max="7" width="18" bestFit="1" customWidth="1"/>
    <col min="8" max="8" width="13.7109375" bestFit="1" customWidth="1"/>
    <col min="9" max="9" width="7.28515625" bestFit="1" customWidth="1"/>
    <col min="10" max="10" width="5.5703125" bestFit="1" customWidth="1"/>
    <col min="11" max="11" width="1.85546875" customWidth="1"/>
    <col min="12" max="12" width="20.140625" bestFit="1" customWidth="1"/>
    <col min="13" max="13" width="13.7109375" bestFit="1" customWidth="1"/>
    <col min="14" max="14" width="7.28515625" bestFit="1" customWidth="1"/>
    <col min="15" max="15" width="5.5703125" bestFit="1" customWidth="1"/>
    <col min="16" max="16" width="2.140625" customWidth="1"/>
    <col min="17" max="17" width="21.140625" bestFit="1" customWidth="1"/>
    <col min="18" max="18" width="14.28515625" bestFit="1" customWidth="1"/>
    <col min="19" max="19" width="7.28515625" bestFit="1" customWidth="1"/>
    <col min="20" max="20" width="4.5703125" bestFit="1" customWidth="1"/>
    <col min="21" max="21" width="1.85546875" customWidth="1"/>
    <col min="22" max="22" width="21.140625" bestFit="1" customWidth="1"/>
    <col min="23" max="23" width="14.28515625" bestFit="1" customWidth="1"/>
    <col min="24" max="24" width="7.28515625" bestFit="1" customWidth="1"/>
    <col min="25" max="25" width="12" bestFit="1" customWidth="1"/>
  </cols>
  <sheetData>
    <row r="1" spans="1:25" ht="15.75" x14ac:dyDescent="0.25">
      <c r="B1" s="35" t="s">
        <v>389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</row>
    <row r="2" spans="1:25" ht="6.75" customHeight="1" x14ac:dyDescent="0.25"/>
    <row r="3" spans="1:25" x14ac:dyDescent="0.25">
      <c r="B3" s="34" t="s">
        <v>38</v>
      </c>
      <c r="C3" s="34"/>
      <c r="D3" s="34"/>
      <c r="E3" s="34"/>
      <c r="F3" s="16"/>
      <c r="G3" s="34" t="s">
        <v>39</v>
      </c>
      <c r="H3" s="34"/>
      <c r="I3" s="34"/>
      <c r="J3" s="34"/>
      <c r="K3" s="16"/>
      <c r="L3" s="34" t="s">
        <v>40</v>
      </c>
      <c r="M3" s="34"/>
      <c r="N3" s="34"/>
      <c r="O3" s="34"/>
      <c r="P3" s="16"/>
      <c r="Q3" s="34" t="s">
        <v>45</v>
      </c>
      <c r="R3" s="34"/>
      <c r="S3" s="34"/>
      <c r="T3" s="34"/>
      <c r="U3" s="5"/>
      <c r="V3" s="34" t="s">
        <v>86</v>
      </c>
      <c r="W3" s="34"/>
      <c r="X3" s="34"/>
      <c r="Y3" s="34"/>
    </row>
    <row r="4" spans="1:25" x14ac:dyDescent="0.25">
      <c r="B4" s="12" t="s">
        <v>41</v>
      </c>
      <c r="C4" s="12" t="s">
        <v>42</v>
      </c>
      <c r="D4" s="12" t="s">
        <v>43</v>
      </c>
      <c r="E4" s="13" t="s">
        <v>36</v>
      </c>
      <c r="F4" s="16"/>
      <c r="G4" s="12" t="s">
        <v>41</v>
      </c>
      <c r="H4" s="12" t="s">
        <v>42</v>
      </c>
      <c r="I4" s="12" t="s">
        <v>43</v>
      </c>
      <c r="J4" s="12" t="s">
        <v>29</v>
      </c>
      <c r="K4" s="16"/>
      <c r="L4" s="12" t="s">
        <v>41</v>
      </c>
      <c r="M4" s="12" t="s">
        <v>42</v>
      </c>
      <c r="N4" s="12" t="s">
        <v>43</v>
      </c>
      <c r="O4" s="12" t="s">
        <v>30</v>
      </c>
      <c r="P4" s="16"/>
      <c r="Q4" s="12" t="s">
        <v>41</v>
      </c>
      <c r="R4" s="12" t="s">
        <v>42</v>
      </c>
      <c r="S4" s="12" t="s">
        <v>43</v>
      </c>
      <c r="T4" s="12" t="s">
        <v>31</v>
      </c>
      <c r="U4" s="5"/>
      <c r="V4" s="12" t="s">
        <v>41</v>
      </c>
      <c r="W4" s="12" t="s">
        <v>42</v>
      </c>
      <c r="X4" s="12" t="s">
        <v>43</v>
      </c>
      <c r="Y4" s="12" t="s">
        <v>83</v>
      </c>
    </row>
    <row r="5" spans="1:25" x14ac:dyDescent="0.25">
      <c r="A5" s="16">
        <v>1</v>
      </c>
      <c r="B5" s="17" t="s">
        <v>82</v>
      </c>
      <c r="C5" s="17" t="s">
        <v>22</v>
      </c>
      <c r="D5" s="17">
        <v>20</v>
      </c>
      <c r="E5" s="21">
        <v>14.35</v>
      </c>
      <c r="F5" s="16"/>
      <c r="G5" s="17" t="s">
        <v>10</v>
      </c>
      <c r="H5" s="17" t="s">
        <v>8</v>
      </c>
      <c r="I5" s="17">
        <v>22</v>
      </c>
      <c r="J5" s="21">
        <v>11.045454545454545</v>
      </c>
      <c r="K5" s="16"/>
      <c r="L5" s="17" t="s">
        <v>64</v>
      </c>
      <c r="M5" s="17" t="s">
        <v>17</v>
      </c>
      <c r="N5" s="17">
        <v>18</v>
      </c>
      <c r="O5" s="21">
        <v>5.7777777777777777</v>
      </c>
      <c r="P5" s="16"/>
      <c r="Q5" s="17" t="s">
        <v>10</v>
      </c>
      <c r="R5" s="17" t="s">
        <v>8</v>
      </c>
      <c r="S5" s="17">
        <v>22</v>
      </c>
      <c r="T5" s="17">
        <v>3.8181818181818183</v>
      </c>
      <c r="U5" s="5"/>
      <c r="V5" s="17" t="s">
        <v>91</v>
      </c>
      <c r="W5" s="17" t="s">
        <v>0</v>
      </c>
      <c r="X5" s="17">
        <v>22</v>
      </c>
      <c r="Y5" s="21">
        <v>27.227272727272727</v>
      </c>
    </row>
    <row r="6" spans="1:25" x14ac:dyDescent="0.25">
      <c r="A6" s="16">
        <v>2</v>
      </c>
      <c r="B6" s="17" t="s">
        <v>91</v>
      </c>
      <c r="C6" s="17" t="s">
        <v>0</v>
      </c>
      <c r="D6" s="17">
        <v>22</v>
      </c>
      <c r="E6" s="21">
        <v>14.227272727272727</v>
      </c>
      <c r="F6" s="16"/>
      <c r="G6" s="17" t="s">
        <v>50</v>
      </c>
      <c r="H6" s="17" t="s">
        <v>20</v>
      </c>
      <c r="I6" s="17">
        <v>19</v>
      </c>
      <c r="J6" s="21">
        <v>10.210526315789474</v>
      </c>
      <c r="K6" s="16"/>
      <c r="L6" s="17" t="s">
        <v>23</v>
      </c>
      <c r="M6" s="17" t="s">
        <v>20</v>
      </c>
      <c r="N6" s="17">
        <v>23</v>
      </c>
      <c r="O6" s="21">
        <v>5.2608695652173916</v>
      </c>
      <c r="P6" s="16"/>
      <c r="Q6" s="17" t="s">
        <v>16</v>
      </c>
      <c r="R6" s="17" t="s">
        <v>105</v>
      </c>
      <c r="S6" s="17">
        <v>21</v>
      </c>
      <c r="T6" s="17">
        <v>2.5714285714285716</v>
      </c>
      <c r="U6" s="5"/>
      <c r="V6" s="17" t="s">
        <v>50</v>
      </c>
      <c r="W6" s="17" t="s">
        <v>20</v>
      </c>
      <c r="X6" s="17">
        <v>19</v>
      </c>
      <c r="Y6" s="21">
        <v>22.315789473684209</v>
      </c>
    </row>
    <row r="7" spans="1:25" x14ac:dyDescent="0.25">
      <c r="A7" s="16">
        <v>3</v>
      </c>
      <c r="B7" s="17" t="s">
        <v>81</v>
      </c>
      <c r="C7" s="17" t="s">
        <v>20</v>
      </c>
      <c r="D7" s="17">
        <v>20</v>
      </c>
      <c r="E7" s="21">
        <v>13.45</v>
      </c>
      <c r="F7" s="16"/>
      <c r="G7" s="17" t="s">
        <v>1</v>
      </c>
      <c r="H7" s="17" t="s">
        <v>0</v>
      </c>
      <c r="I7" s="17">
        <v>22</v>
      </c>
      <c r="J7" s="21">
        <v>9.6818181818181817</v>
      </c>
      <c r="K7" s="16"/>
      <c r="L7" s="17" t="s">
        <v>4</v>
      </c>
      <c r="M7" s="17" t="s">
        <v>0</v>
      </c>
      <c r="N7" s="17">
        <v>15</v>
      </c>
      <c r="O7" s="21">
        <v>4.8666666666666663</v>
      </c>
      <c r="P7" s="16"/>
      <c r="Q7" s="17" t="s">
        <v>23</v>
      </c>
      <c r="R7" s="17" t="s">
        <v>20</v>
      </c>
      <c r="S7" s="17">
        <v>23</v>
      </c>
      <c r="T7" s="17">
        <v>2.5217391304347827</v>
      </c>
      <c r="U7" s="5"/>
      <c r="V7" s="17" t="s">
        <v>10</v>
      </c>
      <c r="W7" s="17" t="s">
        <v>8</v>
      </c>
      <c r="X7" s="17">
        <v>22</v>
      </c>
      <c r="Y7" s="21">
        <v>22.227272727272727</v>
      </c>
    </row>
    <row r="8" spans="1:25" x14ac:dyDescent="0.25">
      <c r="A8" s="20">
        <v>4</v>
      </c>
      <c r="B8" s="17" t="s">
        <v>1</v>
      </c>
      <c r="C8" s="17" t="s">
        <v>0</v>
      </c>
      <c r="D8" s="17">
        <v>22</v>
      </c>
      <c r="E8" s="21">
        <v>13</v>
      </c>
      <c r="F8" s="16"/>
      <c r="G8" s="17" t="s">
        <v>71</v>
      </c>
      <c r="H8" s="17" t="s">
        <v>20</v>
      </c>
      <c r="I8" s="17">
        <v>16</v>
      </c>
      <c r="J8" s="21">
        <v>9.375</v>
      </c>
      <c r="K8" s="16"/>
      <c r="L8" s="17" t="s">
        <v>89</v>
      </c>
      <c r="M8" s="17" t="s">
        <v>17</v>
      </c>
      <c r="N8" s="17">
        <v>17</v>
      </c>
      <c r="O8" s="21">
        <v>3.7058823529411766</v>
      </c>
      <c r="P8" s="16"/>
      <c r="Q8" s="17" t="s">
        <v>64</v>
      </c>
      <c r="R8" s="17" t="s">
        <v>17</v>
      </c>
      <c r="S8" s="17">
        <v>18</v>
      </c>
      <c r="T8" s="17">
        <v>2.3888888888888888</v>
      </c>
      <c r="U8" s="5"/>
      <c r="V8" s="17" t="s">
        <v>16</v>
      </c>
      <c r="W8" s="17" t="s">
        <v>105</v>
      </c>
      <c r="X8" s="17">
        <v>21</v>
      </c>
      <c r="Y8" s="21">
        <v>21.761904761904763</v>
      </c>
    </row>
    <row r="9" spans="1:25" x14ac:dyDescent="0.25">
      <c r="A9" s="20">
        <v>5</v>
      </c>
      <c r="B9" s="17" t="s">
        <v>16</v>
      </c>
      <c r="C9" s="17" t="s">
        <v>105</v>
      </c>
      <c r="D9" s="17">
        <v>21</v>
      </c>
      <c r="E9" s="21">
        <v>13</v>
      </c>
      <c r="F9" s="16"/>
      <c r="G9" s="17" t="s">
        <v>131</v>
      </c>
      <c r="H9" s="17" t="s">
        <v>108</v>
      </c>
      <c r="I9" s="17">
        <v>15</v>
      </c>
      <c r="J9" s="21">
        <v>9.3333333333333339</v>
      </c>
      <c r="K9" s="16"/>
      <c r="L9" s="17" t="s">
        <v>91</v>
      </c>
      <c r="M9" s="17" t="s">
        <v>0</v>
      </c>
      <c r="N9" s="17">
        <v>22</v>
      </c>
      <c r="O9" s="21">
        <v>3.2727272727272729</v>
      </c>
      <c r="P9" s="16"/>
      <c r="Q9" s="17" t="s">
        <v>127</v>
      </c>
      <c r="R9" s="17" t="s">
        <v>6</v>
      </c>
      <c r="S9" s="17">
        <v>19</v>
      </c>
      <c r="T9" s="17">
        <v>2.263157894736842</v>
      </c>
      <c r="U9" s="5"/>
      <c r="V9" s="17" t="s">
        <v>82</v>
      </c>
      <c r="W9" s="17" t="s">
        <v>22</v>
      </c>
      <c r="X9" s="17">
        <v>20</v>
      </c>
      <c r="Y9" s="21">
        <v>21.35</v>
      </c>
    </row>
    <row r="10" spans="1:25" x14ac:dyDescent="0.25">
      <c r="A10" s="20">
        <v>6</v>
      </c>
      <c r="B10" s="17" t="s">
        <v>5</v>
      </c>
      <c r="C10" s="17" t="s">
        <v>0</v>
      </c>
      <c r="D10" s="17">
        <v>16</v>
      </c>
      <c r="E10" s="21">
        <v>12.875</v>
      </c>
      <c r="F10" s="16"/>
      <c r="G10" s="17" t="s">
        <v>91</v>
      </c>
      <c r="H10" s="17" t="s">
        <v>0</v>
      </c>
      <c r="I10" s="17">
        <v>22</v>
      </c>
      <c r="J10" s="21">
        <v>8.7727272727272734</v>
      </c>
      <c r="K10" s="16"/>
      <c r="L10" s="17" t="s">
        <v>16</v>
      </c>
      <c r="M10" s="17" t="s">
        <v>105</v>
      </c>
      <c r="N10" s="17">
        <v>21</v>
      </c>
      <c r="O10" s="21">
        <v>3.1904761904761907</v>
      </c>
      <c r="P10" s="22"/>
      <c r="Q10" s="17" t="s">
        <v>75</v>
      </c>
      <c r="R10" s="17" t="s">
        <v>74</v>
      </c>
      <c r="S10" s="17">
        <v>20</v>
      </c>
      <c r="T10" s="17">
        <v>2.0499999999999998</v>
      </c>
      <c r="U10" s="5"/>
      <c r="V10" s="17" t="s">
        <v>81</v>
      </c>
      <c r="W10" s="17" t="s">
        <v>20</v>
      </c>
      <c r="X10" s="17">
        <v>20</v>
      </c>
      <c r="Y10" s="21">
        <v>21.25</v>
      </c>
    </row>
    <row r="11" spans="1:25" x14ac:dyDescent="0.25">
      <c r="A11" s="20">
        <v>7</v>
      </c>
      <c r="B11" s="17" t="s">
        <v>23</v>
      </c>
      <c r="C11" s="17" t="s">
        <v>20</v>
      </c>
      <c r="D11" s="17">
        <v>23</v>
      </c>
      <c r="E11" s="21">
        <v>12.217391304347826</v>
      </c>
      <c r="F11" s="16"/>
      <c r="G11" s="17" t="s">
        <v>81</v>
      </c>
      <c r="H11" s="17" t="s">
        <v>20</v>
      </c>
      <c r="I11" s="17">
        <v>20</v>
      </c>
      <c r="J11" s="21">
        <v>7.95</v>
      </c>
      <c r="K11" s="16"/>
      <c r="L11" s="17" t="s">
        <v>109</v>
      </c>
      <c r="M11" s="17" t="s">
        <v>108</v>
      </c>
      <c r="N11" s="17">
        <v>20</v>
      </c>
      <c r="O11" s="21">
        <v>3.1</v>
      </c>
      <c r="P11" s="16"/>
      <c r="Q11" s="17" t="s">
        <v>88</v>
      </c>
      <c r="R11" s="17" t="s">
        <v>105</v>
      </c>
      <c r="S11" s="17">
        <v>17</v>
      </c>
      <c r="T11" s="17">
        <v>1.8823529411764706</v>
      </c>
      <c r="U11" s="5"/>
      <c r="V11" s="17" t="s">
        <v>23</v>
      </c>
      <c r="W11" s="17" t="s">
        <v>20</v>
      </c>
      <c r="X11" s="17">
        <v>23</v>
      </c>
      <c r="Y11" s="21">
        <v>20.739130434782609</v>
      </c>
    </row>
    <row r="12" spans="1:25" x14ac:dyDescent="0.25">
      <c r="A12" s="20">
        <v>8</v>
      </c>
      <c r="B12" s="17" t="s">
        <v>19</v>
      </c>
      <c r="C12" s="17" t="s">
        <v>17</v>
      </c>
      <c r="D12" s="17">
        <v>21</v>
      </c>
      <c r="E12" s="21">
        <v>11.761904761904763</v>
      </c>
      <c r="F12" s="16"/>
      <c r="G12" s="17" t="s">
        <v>75</v>
      </c>
      <c r="H12" s="17" t="s">
        <v>74</v>
      </c>
      <c r="I12" s="17">
        <v>20</v>
      </c>
      <c r="J12" s="21">
        <v>7.65</v>
      </c>
      <c r="K12" s="16"/>
      <c r="L12" s="17" t="s">
        <v>72</v>
      </c>
      <c r="M12" s="17" t="s">
        <v>20</v>
      </c>
      <c r="N12" s="17">
        <v>17</v>
      </c>
      <c r="O12" s="21">
        <v>2.8823529411764706</v>
      </c>
      <c r="P12" s="22"/>
      <c r="Q12" s="17" t="s">
        <v>139</v>
      </c>
      <c r="R12" s="17" t="s">
        <v>8</v>
      </c>
      <c r="S12" s="17">
        <v>21</v>
      </c>
      <c r="T12" s="17">
        <v>1.7619047619047619</v>
      </c>
      <c r="U12" s="5"/>
      <c r="V12" s="17" t="s">
        <v>75</v>
      </c>
      <c r="W12" s="17" t="s">
        <v>74</v>
      </c>
      <c r="X12" s="17">
        <v>20</v>
      </c>
      <c r="Y12" s="21">
        <v>19.899999999999999</v>
      </c>
    </row>
    <row r="13" spans="1:25" x14ac:dyDescent="0.25">
      <c r="A13" s="20">
        <v>9</v>
      </c>
      <c r="B13" s="17" t="s">
        <v>10</v>
      </c>
      <c r="C13" s="17" t="s">
        <v>8</v>
      </c>
      <c r="D13" s="17">
        <v>22</v>
      </c>
      <c r="E13" s="21">
        <v>11.681818181818182</v>
      </c>
      <c r="F13" s="16"/>
      <c r="G13" s="17" t="s">
        <v>18</v>
      </c>
      <c r="H13" s="17" t="s">
        <v>17</v>
      </c>
      <c r="I13" s="17">
        <v>14</v>
      </c>
      <c r="J13" s="21">
        <v>7.2142857142857144</v>
      </c>
      <c r="K13" s="16"/>
      <c r="L13" s="17" t="s">
        <v>21</v>
      </c>
      <c r="M13" s="17" t="s">
        <v>20</v>
      </c>
      <c r="N13" s="17">
        <v>21</v>
      </c>
      <c r="O13" s="21">
        <v>2.8095238095238093</v>
      </c>
      <c r="P13" s="22"/>
      <c r="Q13" s="17" t="s">
        <v>9</v>
      </c>
      <c r="R13" s="17" t="s">
        <v>8</v>
      </c>
      <c r="S13" s="17">
        <v>23</v>
      </c>
      <c r="T13" s="17">
        <v>1.7391304347826086</v>
      </c>
      <c r="U13" s="16"/>
      <c r="V13" s="17" t="s">
        <v>1</v>
      </c>
      <c r="W13" s="17" t="s">
        <v>0</v>
      </c>
      <c r="X13" s="17">
        <v>22</v>
      </c>
      <c r="Y13" s="21">
        <v>19.363636363636363</v>
      </c>
    </row>
    <row r="14" spans="1:25" x14ac:dyDescent="0.25">
      <c r="A14" s="20">
        <v>10</v>
      </c>
      <c r="B14" s="17" t="s">
        <v>75</v>
      </c>
      <c r="C14" s="17" t="s">
        <v>74</v>
      </c>
      <c r="D14" s="17">
        <v>20</v>
      </c>
      <c r="E14" s="21">
        <v>11.4</v>
      </c>
      <c r="F14" s="16"/>
      <c r="G14" s="17" t="s">
        <v>107</v>
      </c>
      <c r="H14" s="17" t="s">
        <v>17</v>
      </c>
      <c r="I14" s="17">
        <v>20</v>
      </c>
      <c r="J14" s="21">
        <v>6.9</v>
      </c>
      <c r="K14" s="16"/>
      <c r="L14" s="17" t="s">
        <v>127</v>
      </c>
      <c r="M14" s="17" t="s">
        <v>6</v>
      </c>
      <c r="N14" s="17">
        <v>19</v>
      </c>
      <c r="O14" s="21">
        <v>2.7894736842105261</v>
      </c>
      <c r="P14" s="22"/>
      <c r="Q14" s="17" t="s">
        <v>81</v>
      </c>
      <c r="R14" s="17" t="s">
        <v>20</v>
      </c>
      <c r="S14" s="17">
        <v>20</v>
      </c>
      <c r="T14" s="17">
        <v>1.7</v>
      </c>
      <c r="U14" s="5"/>
      <c r="V14" s="17" t="s">
        <v>117</v>
      </c>
      <c r="W14" s="17" t="s">
        <v>108</v>
      </c>
      <c r="X14" s="17">
        <v>17</v>
      </c>
      <c r="Y14" s="21">
        <v>18.176470588235293</v>
      </c>
    </row>
    <row r="15" spans="1:25" s="16" customFormat="1" x14ac:dyDescent="0.25">
      <c r="A15" s="20">
        <v>11</v>
      </c>
      <c r="B15" s="17" t="s">
        <v>50</v>
      </c>
      <c r="C15" s="17" t="s">
        <v>20</v>
      </c>
      <c r="D15" s="17">
        <v>19</v>
      </c>
      <c r="E15" s="21">
        <v>10.894736842105264</v>
      </c>
      <c r="G15" s="17" t="s">
        <v>82</v>
      </c>
      <c r="H15" s="17" t="s">
        <v>22</v>
      </c>
      <c r="I15" s="17">
        <v>20</v>
      </c>
      <c r="J15" s="21">
        <v>6.8</v>
      </c>
      <c r="L15" s="17" t="s">
        <v>70</v>
      </c>
      <c r="M15" s="17" t="s">
        <v>20</v>
      </c>
      <c r="N15" s="17">
        <v>22</v>
      </c>
      <c r="O15" s="21">
        <v>2.7272727272727271</v>
      </c>
      <c r="P15" s="22"/>
      <c r="Q15" s="17" t="s">
        <v>109</v>
      </c>
      <c r="R15" s="17" t="s">
        <v>108</v>
      </c>
      <c r="S15" s="17">
        <v>20</v>
      </c>
      <c r="T15" s="17">
        <v>1.7</v>
      </c>
      <c r="V15" s="17" t="s">
        <v>5</v>
      </c>
      <c r="W15" s="17" t="s">
        <v>0</v>
      </c>
      <c r="X15" s="17">
        <v>16</v>
      </c>
      <c r="Y15" s="21">
        <v>17.75</v>
      </c>
    </row>
    <row r="16" spans="1:25" s="16" customFormat="1" x14ac:dyDescent="0.25">
      <c r="A16" s="20">
        <v>12</v>
      </c>
      <c r="B16" s="17" t="s">
        <v>117</v>
      </c>
      <c r="C16" s="17" t="s">
        <v>108</v>
      </c>
      <c r="D16" s="17">
        <v>17</v>
      </c>
      <c r="E16" s="21">
        <v>10.294117647058824</v>
      </c>
      <c r="G16" s="17" t="s">
        <v>73</v>
      </c>
      <c r="H16" s="17" t="s">
        <v>22</v>
      </c>
      <c r="I16" s="17">
        <v>21</v>
      </c>
      <c r="J16" s="21">
        <v>6.5238095238095237</v>
      </c>
      <c r="L16" s="17" t="s">
        <v>130</v>
      </c>
      <c r="M16" s="17" t="s">
        <v>17</v>
      </c>
      <c r="N16" s="17">
        <v>20</v>
      </c>
      <c r="O16" s="21">
        <v>2.65</v>
      </c>
      <c r="P16" s="22"/>
      <c r="Q16" s="17" t="s">
        <v>125</v>
      </c>
      <c r="R16" s="17" t="s">
        <v>0</v>
      </c>
      <c r="S16" s="17">
        <v>16</v>
      </c>
      <c r="T16" s="17">
        <v>1.6875</v>
      </c>
      <c r="V16" s="17" t="s">
        <v>107</v>
      </c>
      <c r="W16" s="17" t="s">
        <v>17</v>
      </c>
      <c r="X16" s="17">
        <v>20</v>
      </c>
      <c r="Y16" s="21">
        <v>16.5</v>
      </c>
    </row>
    <row r="17" spans="1:25" s="16" customFormat="1" x14ac:dyDescent="0.25">
      <c r="A17" s="20">
        <v>13</v>
      </c>
      <c r="B17" s="17" t="s">
        <v>18</v>
      </c>
      <c r="C17" s="17" t="s">
        <v>17</v>
      </c>
      <c r="D17" s="17">
        <v>14</v>
      </c>
      <c r="E17" s="21">
        <v>9.2857142857142865</v>
      </c>
      <c r="G17" s="17" t="s">
        <v>117</v>
      </c>
      <c r="H17" s="17" t="s">
        <v>108</v>
      </c>
      <c r="I17" s="17">
        <v>17</v>
      </c>
      <c r="J17" s="21">
        <v>6.4117647058823533</v>
      </c>
      <c r="L17" s="17" t="s">
        <v>2</v>
      </c>
      <c r="M17" s="17" t="s">
        <v>0</v>
      </c>
      <c r="N17" s="17">
        <v>18</v>
      </c>
      <c r="O17" s="21">
        <v>2.5555555555555554</v>
      </c>
      <c r="P17" s="22"/>
      <c r="Q17" s="17" t="s">
        <v>69</v>
      </c>
      <c r="R17" s="17" t="s">
        <v>105</v>
      </c>
      <c r="S17" s="17">
        <v>22</v>
      </c>
      <c r="T17" s="17">
        <v>1.6818181818181819</v>
      </c>
      <c r="V17" s="17" t="s">
        <v>131</v>
      </c>
      <c r="W17" s="17" t="s">
        <v>108</v>
      </c>
      <c r="X17" s="17">
        <v>15</v>
      </c>
      <c r="Y17" s="21">
        <v>16.2</v>
      </c>
    </row>
    <row r="18" spans="1:25" s="16" customFormat="1" x14ac:dyDescent="0.25">
      <c r="A18" s="20">
        <v>14</v>
      </c>
      <c r="B18" s="17" t="s">
        <v>120</v>
      </c>
      <c r="C18" s="17" t="s">
        <v>74</v>
      </c>
      <c r="D18" s="17">
        <v>14</v>
      </c>
      <c r="E18" s="21">
        <v>9.1428571428571423</v>
      </c>
      <c r="G18" s="17" t="s">
        <v>106</v>
      </c>
      <c r="H18" s="17" t="s">
        <v>17</v>
      </c>
      <c r="I18" s="17">
        <v>20</v>
      </c>
      <c r="J18" s="21">
        <v>6.25</v>
      </c>
      <c r="L18" s="17" t="s">
        <v>75</v>
      </c>
      <c r="M18" s="17" t="s">
        <v>74</v>
      </c>
      <c r="N18" s="17">
        <v>20</v>
      </c>
      <c r="O18" s="21">
        <v>2.4500000000000002</v>
      </c>
      <c r="P18" s="22"/>
      <c r="Q18" s="17" t="s">
        <v>21</v>
      </c>
      <c r="R18" s="17" t="s">
        <v>20</v>
      </c>
      <c r="S18" s="17">
        <v>21</v>
      </c>
      <c r="T18" s="17">
        <v>1.6666666666666667</v>
      </c>
      <c r="V18" s="17" t="s">
        <v>71</v>
      </c>
      <c r="W18" s="17" t="s">
        <v>20</v>
      </c>
      <c r="X18" s="17">
        <v>16</v>
      </c>
      <c r="Y18" s="21">
        <v>15.875</v>
      </c>
    </row>
    <row r="19" spans="1:25" s="16" customFormat="1" x14ac:dyDescent="0.25">
      <c r="A19" s="20">
        <v>15</v>
      </c>
      <c r="B19" s="17" t="s">
        <v>88</v>
      </c>
      <c r="C19" s="17" t="s">
        <v>105</v>
      </c>
      <c r="D19" s="17">
        <v>17</v>
      </c>
      <c r="E19" s="21">
        <v>8.9411764705882355</v>
      </c>
      <c r="G19" s="17" t="s">
        <v>88</v>
      </c>
      <c r="H19" s="17" t="s">
        <v>105</v>
      </c>
      <c r="I19" s="17">
        <v>17</v>
      </c>
      <c r="J19" s="21">
        <v>6.1764705882352944</v>
      </c>
      <c r="L19" s="17" t="s">
        <v>117</v>
      </c>
      <c r="M19" s="17" t="s">
        <v>108</v>
      </c>
      <c r="N19" s="17">
        <v>17</v>
      </c>
      <c r="O19" s="21">
        <v>2.2941176470588234</v>
      </c>
      <c r="P19" s="22"/>
      <c r="Q19" s="17" t="s">
        <v>89</v>
      </c>
      <c r="R19" s="17" t="s">
        <v>17</v>
      </c>
      <c r="S19" s="17">
        <v>17</v>
      </c>
      <c r="T19" s="17">
        <v>1.588235294117647</v>
      </c>
      <c r="V19" s="17" t="s">
        <v>18</v>
      </c>
      <c r="W19" s="17" t="s">
        <v>17</v>
      </c>
      <c r="X19" s="17">
        <v>14</v>
      </c>
      <c r="Y19" s="21">
        <v>15.5</v>
      </c>
    </row>
    <row r="20" spans="1:25" ht="6" customHeight="1" x14ac:dyDescent="0.2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6"/>
      <c r="S20" s="14"/>
      <c r="T20" s="7"/>
      <c r="U20" s="5"/>
    </row>
    <row r="21" spans="1:25" x14ac:dyDescent="0.25">
      <c r="B21" s="34" t="s">
        <v>46</v>
      </c>
      <c r="C21" s="34"/>
      <c r="D21" s="34"/>
      <c r="E21" s="34"/>
      <c r="F21" s="16"/>
      <c r="G21" s="34" t="s">
        <v>47</v>
      </c>
      <c r="H21" s="34"/>
      <c r="I21" s="34"/>
      <c r="J21" s="34"/>
      <c r="K21" s="16"/>
      <c r="L21" s="34" t="s">
        <v>48</v>
      </c>
      <c r="M21" s="34"/>
      <c r="N21" s="34"/>
      <c r="O21" s="34"/>
      <c r="P21" s="16"/>
      <c r="Q21" s="34" t="s">
        <v>49</v>
      </c>
      <c r="R21" s="34"/>
      <c r="S21" s="34"/>
      <c r="T21" s="34"/>
      <c r="U21" s="5"/>
    </row>
    <row r="22" spans="1:25" x14ac:dyDescent="0.25">
      <c r="B22" s="12" t="s">
        <v>41</v>
      </c>
      <c r="C22" s="12" t="s">
        <v>42</v>
      </c>
      <c r="D22" s="12" t="s">
        <v>43</v>
      </c>
      <c r="E22" s="12" t="s">
        <v>32</v>
      </c>
      <c r="F22" s="16"/>
      <c r="G22" s="12" t="s">
        <v>41</v>
      </c>
      <c r="H22" s="12" t="s">
        <v>42</v>
      </c>
      <c r="I22" s="12" t="s">
        <v>43</v>
      </c>
      <c r="J22" s="12" t="s">
        <v>33</v>
      </c>
      <c r="K22" s="16"/>
      <c r="L22" s="12" t="s">
        <v>41</v>
      </c>
      <c r="M22" s="12" t="s">
        <v>42</v>
      </c>
      <c r="N22" s="12" t="s">
        <v>43</v>
      </c>
      <c r="O22" s="12" t="s">
        <v>27</v>
      </c>
      <c r="P22" s="16"/>
      <c r="Q22" s="12" t="s">
        <v>41</v>
      </c>
      <c r="R22" s="12" t="s">
        <v>42</v>
      </c>
      <c r="S22" s="12" t="s">
        <v>43</v>
      </c>
      <c r="T22" s="12" t="s">
        <v>28</v>
      </c>
      <c r="U22" s="5"/>
    </row>
    <row r="23" spans="1:25" x14ac:dyDescent="0.25">
      <c r="A23" s="16">
        <v>1</v>
      </c>
      <c r="B23" s="17" t="s">
        <v>71</v>
      </c>
      <c r="C23" s="17" t="s">
        <v>20</v>
      </c>
      <c r="D23" s="17">
        <v>16</v>
      </c>
      <c r="E23" s="21">
        <v>1.4375</v>
      </c>
      <c r="F23" s="15"/>
      <c r="G23" s="17" t="s">
        <v>10</v>
      </c>
      <c r="H23" s="17" t="s">
        <v>8</v>
      </c>
      <c r="I23" s="17">
        <v>22</v>
      </c>
      <c r="J23" s="21">
        <v>2.9090909090909092</v>
      </c>
      <c r="K23" s="15"/>
      <c r="L23" s="17" t="s">
        <v>19</v>
      </c>
      <c r="M23" s="17" t="s">
        <v>17</v>
      </c>
      <c r="N23" s="17">
        <v>21</v>
      </c>
      <c r="O23" s="21">
        <v>3.4285714285714284</v>
      </c>
      <c r="P23" s="16"/>
      <c r="Q23" s="17" t="s">
        <v>50</v>
      </c>
      <c r="R23" s="17" t="s">
        <v>20</v>
      </c>
      <c r="S23" s="17">
        <v>19</v>
      </c>
      <c r="T23" s="17">
        <v>2.263157894736842</v>
      </c>
      <c r="U23" s="5"/>
    </row>
    <row r="24" spans="1:25" x14ac:dyDescent="0.25">
      <c r="A24" s="16">
        <v>2</v>
      </c>
      <c r="B24" s="17" t="s">
        <v>131</v>
      </c>
      <c r="C24" s="17" t="s">
        <v>108</v>
      </c>
      <c r="D24" s="17">
        <v>15</v>
      </c>
      <c r="E24" s="21">
        <v>1.0666666666666667</v>
      </c>
      <c r="F24" s="15"/>
      <c r="G24" s="17" t="s">
        <v>1</v>
      </c>
      <c r="H24" s="17" t="s">
        <v>0</v>
      </c>
      <c r="I24" s="17">
        <v>22</v>
      </c>
      <c r="J24" s="21">
        <v>2.6363636363636362</v>
      </c>
      <c r="K24" s="16"/>
      <c r="L24" s="17" t="s">
        <v>16</v>
      </c>
      <c r="M24" s="17" t="s">
        <v>105</v>
      </c>
      <c r="N24" s="17">
        <v>21</v>
      </c>
      <c r="O24" s="21">
        <v>1.9523809523809523</v>
      </c>
      <c r="P24" s="16"/>
      <c r="Q24" s="17" t="s">
        <v>1</v>
      </c>
      <c r="R24" s="17" t="s">
        <v>0</v>
      </c>
      <c r="S24" s="17">
        <v>22</v>
      </c>
      <c r="T24" s="17">
        <v>2.1818181818181817</v>
      </c>
      <c r="U24" s="5"/>
    </row>
    <row r="25" spans="1:25" x14ac:dyDescent="0.25">
      <c r="A25" s="16">
        <v>3</v>
      </c>
      <c r="B25" s="17" t="s">
        <v>2</v>
      </c>
      <c r="C25" s="17" t="s">
        <v>0</v>
      </c>
      <c r="D25" s="17">
        <v>18</v>
      </c>
      <c r="E25" s="21">
        <v>1</v>
      </c>
      <c r="F25" s="15"/>
      <c r="G25" s="17" t="s">
        <v>9</v>
      </c>
      <c r="H25" s="17" t="s">
        <v>8</v>
      </c>
      <c r="I25" s="17">
        <v>23</v>
      </c>
      <c r="J25" s="21">
        <v>2.3913043478260869</v>
      </c>
      <c r="K25" s="16"/>
      <c r="L25" s="17" t="s">
        <v>91</v>
      </c>
      <c r="M25" s="17" t="s">
        <v>0</v>
      </c>
      <c r="N25" s="17">
        <v>22</v>
      </c>
      <c r="O25" s="21">
        <v>1.6818181818181819</v>
      </c>
      <c r="P25" s="16"/>
      <c r="Q25" s="17" t="s">
        <v>10</v>
      </c>
      <c r="R25" s="17" t="s">
        <v>8</v>
      </c>
      <c r="S25" s="17">
        <v>22</v>
      </c>
      <c r="T25" s="17">
        <v>2.1818181818181817</v>
      </c>
      <c r="U25" s="16"/>
    </row>
    <row r="26" spans="1:25" x14ac:dyDescent="0.25">
      <c r="A26" s="20">
        <v>4</v>
      </c>
      <c r="B26" s="17" t="s">
        <v>18</v>
      </c>
      <c r="C26" s="17" t="s">
        <v>17</v>
      </c>
      <c r="D26" s="17">
        <v>14</v>
      </c>
      <c r="E26" s="21">
        <v>1</v>
      </c>
      <c r="F26" s="15"/>
      <c r="G26" s="17" t="s">
        <v>103</v>
      </c>
      <c r="H26" s="17" t="s">
        <v>6</v>
      </c>
      <c r="I26" s="17">
        <v>23</v>
      </c>
      <c r="J26" s="21">
        <v>2.347826086956522</v>
      </c>
      <c r="K26" s="16"/>
      <c r="L26" s="17" t="s">
        <v>82</v>
      </c>
      <c r="M26" s="17" t="s">
        <v>22</v>
      </c>
      <c r="N26" s="17">
        <v>20</v>
      </c>
      <c r="O26" s="21">
        <v>1.6</v>
      </c>
      <c r="P26" s="16"/>
      <c r="Q26" s="17" t="s">
        <v>88</v>
      </c>
      <c r="R26" s="17" t="s">
        <v>105</v>
      </c>
      <c r="S26" s="17">
        <v>17</v>
      </c>
      <c r="T26" s="17">
        <v>1.9411764705882353</v>
      </c>
      <c r="U26" s="16"/>
    </row>
    <row r="27" spans="1:25" x14ac:dyDescent="0.25">
      <c r="A27" s="20">
        <v>5</v>
      </c>
      <c r="B27" s="17" t="s">
        <v>1</v>
      </c>
      <c r="C27" s="17" t="s">
        <v>0</v>
      </c>
      <c r="D27" s="17">
        <v>22</v>
      </c>
      <c r="E27" s="21">
        <v>0.95454545454545459</v>
      </c>
      <c r="F27" s="15"/>
      <c r="G27" s="17" t="s">
        <v>124</v>
      </c>
      <c r="H27" s="17" t="s">
        <v>0</v>
      </c>
      <c r="I27" s="17">
        <v>15</v>
      </c>
      <c r="J27" s="21">
        <v>2.2000000000000002</v>
      </c>
      <c r="K27" s="16"/>
      <c r="L27" s="17" t="s">
        <v>67</v>
      </c>
      <c r="M27" s="17" t="s">
        <v>6</v>
      </c>
      <c r="N27" s="17">
        <v>20</v>
      </c>
      <c r="O27" s="21">
        <v>1.55</v>
      </c>
      <c r="P27" s="16"/>
      <c r="Q27" s="17" t="s">
        <v>75</v>
      </c>
      <c r="R27" s="17" t="s">
        <v>74</v>
      </c>
      <c r="S27" s="17">
        <v>20</v>
      </c>
      <c r="T27" s="17">
        <v>1.9</v>
      </c>
      <c r="U27" s="16"/>
    </row>
    <row r="28" spans="1:25" x14ac:dyDescent="0.25">
      <c r="A28" s="20">
        <v>6</v>
      </c>
      <c r="B28" s="17" t="s">
        <v>14</v>
      </c>
      <c r="C28" s="17" t="s">
        <v>105</v>
      </c>
      <c r="D28" s="17">
        <v>19</v>
      </c>
      <c r="E28" s="21">
        <v>0.94736842105263153</v>
      </c>
      <c r="F28" s="16"/>
      <c r="G28" s="17" t="s">
        <v>100</v>
      </c>
      <c r="H28" s="17" t="s">
        <v>22</v>
      </c>
      <c r="I28" s="17">
        <v>15</v>
      </c>
      <c r="J28" s="21">
        <v>2.2000000000000002</v>
      </c>
      <c r="K28" s="16"/>
      <c r="L28" s="17" t="s">
        <v>135</v>
      </c>
      <c r="M28" s="17" t="s">
        <v>74</v>
      </c>
      <c r="N28" s="17">
        <v>17</v>
      </c>
      <c r="O28" s="21">
        <v>1.4705882352941178</v>
      </c>
      <c r="P28" s="16"/>
      <c r="Q28" s="17" t="s">
        <v>117</v>
      </c>
      <c r="R28" s="17" t="s">
        <v>108</v>
      </c>
      <c r="S28" s="17">
        <v>17</v>
      </c>
      <c r="T28" s="17">
        <v>1.6470588235294117</v>
      </c>
      <c r="U28" s="16"/>
    </row>
    <row r="29" spans="1:25" x14ac:dyDescent="0.25">
      <c r="A29" s="20">
        <v>7</v>
      </c>
      <c r="B29" s="17" t="s">
        <v>103</v>
      </c>
      <c r="C29" s="17" t="s">
        <v>6</v>
      </c>
      <c r="D29" s="17">
        <v>23</v>
      </c>
      <c r="E29" s="21">
        <v>0.91304347826086951</v>
      </c>
      <c r="F29" s="15"/>
      <c r="G29" s="17" t="s">
        <v>95</v>
      </c>
      <c r="H29" s="17" t="s">
        <v>8</v>
      </c>
      <c r="I29" s="17">
        <v>18</v>
      </c>
      <c r="J29" s="21">
        <v>2.1666666666666665</v>
      </c>
      <c r="K29" s="16"/>
      <c r="L29" s="17" t="s">
        <v>120</v>
      </c>
      <c r="M29" s="17" t="s">
        <v>74</v>
      </c>
      <c r="N29" s="17">
        <v>14</v>
      </c>
      <c r="O29" s="21">
        <v>1.3571428571428572</v>
      </c>
      <c r="P29" s="16"/>
      <c r="Q29" s="17" t="s">
        <v>106</v>
      </c>
      <c r="R29" s="17" t="s">
        <v>17</v>
      </c>
      <c r="S29" s="17">
        <v>20</v>
      </c>
      <c r="T29" s="17">
        <v>1.45</v>
      </c>
      <c r="U29" s="16"/>
    </row>
    <row r="30" spans="1:25" x14ac:dyDescent="0.25">
      <c r="A30" s="20">
        <v>8</v>
      </c>
      <c r="B30" s="17" t="s">
        <v>89</v>
      </c>
      <c r="C30" s="17" t="s">
        <v>17</v>
      </c>
      <c r="D30" s="17">
        <v>17</v>
      </c>
      <c r="E30" s="21">
        <v>0.88235294117647056</v>
      </c>
      <c r="F30" s="15"/>
      <c r="G30" s="17" t="s">
        <v>64</v>
      </c>
      <c r="H30" s="17" t="s">
        <v>17</v>
      </c>
      <c r="I30" s="17">
        <v>18</v>
      </c>
      <c r="J30" s="21">
        <v>2.1666666666666665</v>
      </c>
      <c r="K30" s="16"/>
      <c r="L30" s="17" t="s">
        <v>115</v>
      </c>
      <c r="M30" s="17" t="s">
        <v>108</v>
      </c>
      <c r="N30" s="17">
        <v>17</v>
      </c>
      <c r="O30" s="21">
        <v>1.1176470588235294</v>
      </c>
      <c r="P30" s="16"/>
      <c r="Q30" s="17" t="s">
        <v>5</v>
      </c>
      <c r="R30" s="17" t="s">
        <v>0</v>
      </c>
      <c r="S30" s="17">
        <v>16</v>
      </c>
      <c r="T30" s="17">
        <v>1.375</v>
      </c>
      <c r="U30" s="16"/>
    </row>
    <row r="31" spans="1:25" x14ac:dyDescent="0.25">
      <c r="A31" s="20">
        <v>9</v>
      </c>
      <c r="B31" s="17" t="s">
        <v>88</v>
      </c>
      <c r="C31" s="17" t="s">
        <v>105</v>
      </c>
      <c r="D31" s="17">
        <v>17</v>
      </c>
      <c r="E31" s="21">
        <v>0.82352941176470584</v>
      </c>
      <c r="F31" s="15"/>
      <c r="G31" s="17" t="s">
        <v>127</v>
      </c>
      <c r="H31" s="17" t="s">
        <v>6</v>
      </c>
      <c r="I31" s="17">
        <v>19</v>
      </c>
      <c r="J31" s="21">
        <v>2.1578947368421053</v>
      </c>
      <c r="K31" s="16"/>
      <c r="L31" s="17" t="s">
        <v>109</v>
      </c>
      <c r="M31" s="17" t="s">
        <v>108</v>
      </c>
      <c r="N31" s="17">
        <v>20</v>
      </c>
      <c r="O31" s="21">
        <v>1.1000000000000001</v>
      </c>
      <c r="P31" s="16"/>
      <c r="Q31" s="17" t="s">
        <v>131</v>
      </c>
      <c r="R31" s="17" t="s">
        <v>108</v>
      </c>
      <c r="S31" s="17">
        <v>15</v>
      </c>
      <c r="T31" s="17">
        <v>1.3333333333333333</v>
      </c>
      <c r="U31" s="16"/>
    </row>
    <row r="32" spans="1:25" x14ac:dyDescent="0.25">
      <c r="A32" s="20">
        <v>10</v>
      </c>
      <c r="B32" s="17" t="s">
        <v>107</v>
      </c>
      <c r="C32" s="17" t="s">
        <v>17</v>
      </c>
      <c r="D32" s="17">
        <v>20</v>
      </c>
      <c r="E32" s="21">
        <v>0.8</v>
      </c>
      <c r="F32" s="15"/>
      <c r="G32" s="17" t="s">
        <v>67</v>
      </c>
      <c r="H32" s="17" t="s">
        <v>6</v>
      </c>
      <c r="I32" s="17">
        <v>20</v>
      </c>
      <c r="J32" s="21">
        <v>2.15</v>
      </c>
      <c r="K32" s="16"/>
      <c r="L32" s="17" t="s">
        <v>23</v>
      </c>
      <c r="M32" s="17" t="s">
        <v>20</v>
      </c>
      <c r="N32" s="17">
        <v>23</v>
      </c>
      <c r="O32" s="21">
        <v>1.0869565217391304</v>
      </c>
      <c r="P32" s="16"/>
      <c r="Q32" s="17" t="s">
        <v>9</v>
      </c>
      <c r="R32" s="17" t="s">
        <v>8</v>
      </c>
      <c r="S32" s="17">
        <v>23</v>
      </c>
      <c r="T32" s="17">
        <v>1.3043478260869565</v>
      </c>
      <c r="U32" s="16"/>
    </row>
    <row r="33" spans="1:21" x14ac:dyDescent="0.25">
      <c r="A33" s="20">
        <v>11</v>
      </c>
      <c r="B33" s="17" t="s">
        <v>50</v>
      </c>
      <c r="C33" s="17" t="s">
        <v>20</v>
      </c>
      <c r="D33" s="17">
        <v>19</v>
      </c>
      <c r="E33" s="21">
        <v>0.73684210526315785</v>
      </c>
      <c r="F33" s="15"/>
      <c r="G33" s="17" t="s">
        <v>139</v>
      </c>
      <c r="H33" s="17" t="s">
        <v>8</v>
      </c>
      <c r="I33" s="17">
        <v>21</v>
      </c>
      <c r="J33" s="21">
        <v>2.1428571428571428</v>
      </c>
      <c r="K33" s="16"/>
      <c r="L33" s="17" t="s">
        <v>65</v>
      </c>
      <c r="M33" s="17" t="s">
        <v>22</v>
      </c>
      <c r="N33" s="17">
        <v>15</v>
      </c>
      <c r="O33" s="21">
        <v>1.0666666666666667</v>
      </c>
      <c r="P33" s="16"/>
      <c r="Q33" s="17" t="s">
        <v>23</v>
      </c>
      <c r="R33" s="17" t="s">
        <v>20</v>
      </c>
      <c r="S33" s="17">
        <v>23</v>
      </c>
      <c r="T33" s="17">
        <v>1.3043478260869565</v>
      </c>
      <c r="U33" s="16"/>
    </row>
    <row r="34" spans="1:21" x14ac:dyDescent="0.25">
      <c r="A34" s="20">
        <v>12</v>
      </c>
      <c r="B34" s="17" t="s">
        <v>115</v>
      </c>
      <c r="C34" s="17" t="s">
        <v>108</v>
      </c>
      <c r="D34" s="17">
        <v>17</v>
      </c>
      <c r="E34" s="21">
        <v>0.70588235294117652</v>
      </c>
      <c r="F34" s="15"/>
      <c r="G34" s="17" t="s">
        <v>71</v>
      </c>
      <c r="H34" s="17" t="s">
        <v>20</v>
      </c>
      <c r="I34" s="17">
        <v>16</v>
      </c>
      <c r="J34" s="21">
        <v>2.125</v>
      </c>
      <c r="K34" s="16"/>
      <c r="L34" s="17" t="s">
        <v>112</v>
      </c>
      <c r="M34" s="17" t="s">
        <v>108</v>
      </c>
      <c r="N34" s="17">
        <v>19</v>
      </c>
      <c r="O34" s="21">
        <v>1</v>
      </c>
      <c r="P34" s="16"/>
      <c r="Q34" s="17" t="s">
        <v>4</v>
      </c>
      <c r="R34" s="17" t="s">
        <v>0</v>
      </c>
      <c r="S34" s="17">
        <v>15</v>
      </c>
      <c r="T34" s="17">
        <v>1.2666666666666666</v>
      </c>
    </row>
    <row r="35" spans="1:21" x14ac:dyDescent="0.25">
      <c r="A35" s="20">
        <v>13</v>
      </c>
      <c r="B35" s="17" t="s">
        <v>65</v>
      </c>
      <c r="C35" s="17" t="s">
        <v>22</v>
      </c>
      <c r="D35" s="17">
        <v>15</v>
      </c>
      <c r="E35" s="21">
        <v>0.6</v>
      </c>
      <c r="F35" s="15"/>
      <c r="G35" s="17" t="s">
        <v>89</v>
      </c>
      <c r="H35" s="17" t="s">
        <v>17</v>
      </c>
      <c r="I35" s="17">
        <v>17</v>
      </c>
      <c r="J35" s="21">
        <v>2.1176470588235294</v>
      </c>
      <c r="K35" s="16"/>
      <c r="L35" s="17" t="s">
        <v>125</v>
      </c>
      <c r="M35" s="17" t="s">
        <v>0</v>
      </c>
      <c r="N35" s="17">
        <v>16</v>
      </c>
      <c r="O35" s="21">
        <v>0.9375</v>
      </c>
      <c r="P35" s="16"/>
      <c r="Q35" s="17" t="s">
        <v>81</v>
      </c>
      <c r="R35" s="17" t="s">
        <v>20</v>
      </c>
      <c r="S35" s="17">
        <v>20</v>
      </c>
      <c r="T35" s="17">
        <v>1.25</v>
      </c>
    </row>
    <row r="36" spans="1:21" x14ac:dyDescent="0.25">
      <c r="A36" s="20">
        <v>14</v>
      </c>
      <c r="B36" s="17" t="s">
        <v>82</v>
      </c>
      <c r="C36" s="17" t="s">
        <v>22</v>
      </c>
      <c r="D36" s="17">
        <v>20</v>
      </c>
      <c r="E36" s="21">
        <v>0.5</v>
      </c>
      <c r="F36" s="15"/>
      <c r="G36" s="17" t="s">
        <v>2</v>
      </c>
      <c r="H36" s="17" t="s">
        <v>0</v>
      </c>
      <c r="I36" s="17">
        <v>18</v>
      </c>
      <c r="J36" s="21">
        <v>2.1111111111111112</v>
      </c>
      <c r="K36" s="16"/>
      <c r="L36" s="17" t="s">
        <v>69</v>
      </c>
      <c r="M36" s="17" t="s">
        <v>105</v>
      </c>
      <c r="N36" s="17">
        <v>22</v>
      </c>
      <c r="O36" s="21">
        <v>0.90909090909090906</v>
      </c>
      <c r="P36" s="16"/>
      <c r="Q36" s="17" t="s">
        <v>89</v>
      </c>
      <c r="R36" s="17" t="s">
        <v>17</v>
      </c>
      <c r="S36" s="17">
        <v>17</v>
      </c>
      <c r="T36" s="17">
        <v>1.1764705882352942</v>
      </c>
    </row>
    <row r="37" spans="1:21" x14ac:dyDescent="0.25">
      <c r="A37" s="20">
        <v>15</v>
      </c>
      <c r="B37" s="17" t="s">
        <v>111</v>
      </c>
      <c r="C37" s="17" t="s">
        <v>108</v>
      </c>
      <c r="D37" s="17">
        <v>19</v>
      </c>
      <c r="E37" s="21">
        <v>0.47368421052631576</v>
      </c>
      <c r="F37" s="15"/>
      <c r="G37" s="17" t="s">
        <v>81</v>
      </c>
      <c r="H37" s="17" t="s">
        <v>20</v>
      </c>
      <c r="I37" s="17">
        <v>20</v>
      </c>
      <c r="J37" s="21">
        <v>2</v>
      </c>
      <c r="K37" s="16"/>
      <c r="L37" s="17" t="s">
        <v>21</v>
      </c>
      <c r="M37" s="17" t="s">
        <v>20</v>
      </c>
      <c r="N37" s="17">
        <v>21</v>
      </c>
      <c r="O37" s="21">
        <v>0.90476190476190477</v>
      </c>
      <c r="P37" s="16"/>
      <c r="Q37" s="17" t="s">
        <v>107</v>
      </c>
      <c r="R37" s="17" t="s">
        <v>17</v>
      </c>
      <c r="S37" s="17">
        <v>20</v>
      </c>
      <c r="T37" s="17">
        <v>1.1499999999999999</v>
      </c>
    </row>
  </sheetData>
  <mergeCells count="10">
    <mergeCell ref="V3:Y3"/>
    <mergeCell ref="B1:Y1"/>
    <mergeCell ref="Q3:T3"/>
    <mergeCell ref="Q21:T21"/>
    <mergeCell ref="B3:E3"/>
    <mergeCell ref="G3:J3"/>
    <mergeCell ref="L3:O3"/>
    <mergeCell ref="B21:E21"/>
    <mergeCell ref="G21:J21"/>
    <mergeCell ref="L21:O21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50"/>
  </sheetPr>
  <dimension ref="A1:U37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1" x14ac:dyDescent="0.25">
      <c r="A1" s="63" t="s">
        <v>22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23" t="s">
        <v>22</v>
      </c>
    </row>
    <row r="2" spans="1:21" x14ac:dyDescent="0.25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17" t="s">
        <v>62</v>
      </c>
      <c r="O2" s="17" t="s">
        <v>63</v>
      </c>
      <c r="P2" s="17" t="s">
        <v>83</v>
      </c>
      <c r="Q2" s="16"/>
      <c r="R2" s="16" t="s">
        <v>84</v>
      </c>
      <c r="S2" s="16" t="s">
        <v>85</v>
      </c>
    </row>
    <row r="3" spans="1:21" x14ac:dyDescent="0.25">
      <c r="A3" s="9" t="s">
        <v>133</v>
      </c>
      <c r="B3" s="10">
        <v>17</v>
      </c>
      <c r="C3" s="10">
        <v>20</v>
      </c>
      <c r="D3" s="10">
        <v>8</v>
      </c>
      <c r="E3" s="10">
        <v>9</v>
      </c>
      <c r="F3" s="10">
        <v>39</v>
      </c>
      <c r="G3" s="10">
        <v>29</v>
      </c>
      <c r="H3" s="10">
        <v>5</v>
      </c>
      <c r="I3" s="10">
        <v>1</v>
      </c>
      <c r="J3" s="10">
        <v>16</v>
      </c>
      <c r="K3" s="10">
        <v>0</v>
      </c>
      <c r="L3" s="10">
        <v>1</v>
      </c>
      <c r="M3" s="10">
        <v>73</v>
      </c>
      <c r="N3" s="17">
        <f>VLOOKUP(A3,Games!$A$2:$D$527,3,FALSE)</f>
        <v>1</v>
      </c>
      <c r="O3" s="17">
        <f>VLOOKUP(A3,Games!$A$2:$D$527,4,FALSE)</f>
        <v>18</v>
      </c>
      <c r="P3" s="11">
        <f>(R3-S3)/B3</f>
        <v>6.5294117647058822</v>
      </c>
      <c r="Q3" s="16"/>
      <c r="R3" s="16">
        <f>SUM(M3,I3,H3,G3,F3)</f>
        <v>147</v>
      </c>
      <c r="S3" s="16">
        <f>SUM((J3*2),(K3*3),(L3*4))</f>
        <v>36</v>
      </c>
      <c r="T3" s="16" t="str">
        <f>IFERROR(VLOOKUP(A3,Games!$I$2:$I$246,1,FALSE)," ")</f>
        <v xml:space="preserve"> </v>
      </c>
    </row>
    <row r="4" spans="1:21" x14ac:dyDescent="0.25">
      <c r="A4" s="9" t="s">
        <v>100</v>
      </c>
      <c r="B4" s="10">
        <v>15</v>
      </c>
      <c r="C4" s="10">
        <v>10</v>
      </c>
      <c r="D4" s="10">
        <v>4</v>
      </c>
      <c r="E4" s="10">
        <v>0</v>
      </c>
      <c r="F4" s="10">
        <v>37</v>
      </c>
      <c r="G4" s="10">
        <v>20</v>
      </c>
      <c r="H4" s="10">
        <v>7</v>
      </c>
      <c r="I4" s="10">
        <v>2</v>
      </c>
      <c r="J4" s="10">
        <v>33</v>
      </c>
      <c r="K4" s="10">
        <v>0</v>
      </c>
      <c r="L4" s="10">
        <v>0</v>
      </c>
      <c r="M4" s="10">
        <v>32</v>
      </c>
      <c r="N4" s="17">
        <f>VLOOKUP(A4,Games!$A$2:$D$527,3,FALSE)</f>
        <v>0</v>
      </c>
      <c r="O4" s="17">
        <f>VLOOKUP(A4,Games!$A$2:$D$527,4,FALSE)</f>
        <v>15</v>
      </c>
      <c r="P4" s="11">
        <f t="shared" ref="P4:P10" si="0">(R4-S4)/B4</f>
        <v>2.1333333333333333</v>
      </c>
      <c r="Q4" s="16"/>
      <c r="R4" s="16">
        <f t="shared" ref="R4:R10" si="1">SUM(M4,I4,H4,G4,F4)</f>
        <v>98</v>
      </c>
      <c r="S4" s="16">
        <f t="shared" ref="S4:S10" si="2">SUM((J4*2),(K4*3),(L4*4))</f>
        <v>66</v>
      </c>
      <c r="T4" s="16" t="str">
        <f>IFERROR(VLOOKUP(A4,Games!$I$2:$I$246,1,FALSE)," ")</f>
        <v xml:space="preserve"> </v>
      </c>
    </row>
    <row r="5" spans="1:21" x14ac:dyDescent="0.25">
      <c r="A5" s="9" t="s">
        <v>119</v>
      </c>
      <c r="B5" s="10">
        <v>1</v>
      </c>
      <c r="C5" s="10">
        <v>0</v>
      </c>
      <c r="D5" s="10">
        <v>0</v>
      </c>
      <c r="E5" s="10">
        <v>0</v>
      </c>
      <c r="F5" s="10">
        <v>1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7">
        <f>VLOOKUP(A5,Games!$A$2:$D$527,3,FALSE)</f>
        <v>0</v>
      </c>
      <c r="O5" s="17">
        <f>VLOOKUP(A5,Games!$A$2:$D$527,4,FALSE)</f>
        <v>1</v>
      </c>
      <c r="P5" s="11">
        <f t="shared" si="0"/>
        <v>1</v>
      </c>
      <c r="Q5" s="16"/>
      <c r="R5" s="16">
        <f t="shared" si="1"/>
        <v>1</v>
      </c>
      <c r="S5" s="16">
        <f t="shared" si="2"/>
        <v>0</v>
      </c>
      <c r="T5" s="16" t="str">
        <f>IFERROR(VLOOKUP(A5,Games!$I$2:$I$246,1,FALSE)," ")</f>
        <v xml:space="preserve"> </v>
      </c>
    </row>
    <row r="6" spans="1:21" x14ac:dyDescent="0.25">
      <c r="A6" s="9" t="s">
        <v>143</v>
      </c>
      <c r="B6" s="10">
        <v>3</v>
      </c>
      <c r="C6" s="10">
        <v>2</v>
      </c>
      <c r="D6" s="10">
        <v>0</v>
      </c>
      <c r="E6" s="10">
        <v>0</v>
      </c>
      <c r="F6" s="10">
        <v>12</v>
      </c>
      <c r="G6" s="10">
        <v>11</v>
      </c>
      <c r="H6" s="10">
        <v>2</v>
      </c>
      <c r="I6" s="10">
        <v>3</v>
      </c>
      <c r="J6" s="10">
        <v>1</v>
      </c>
      <c r="K6" s="10">
        <v>0</v>
      </c>
      <c r="L6" s="10">
        <v>0</v>
      </c>
      <c r="M6" s="10">
        <v>4</v>
      </c>
      <c r="N6" s="17">
        <f>VLOOKUP(A6,Games!$A$2:$D$527,3,FALSE)</f>
        <v>0</v>
      </c>
      <c r="O6" s="17">
        <f>VLOOKUP(A6,Games!$A$2:$D$527,4,FALSE)</f>
        <v>3</v>
      </c>
      <c r="P6" s="11">
        <f t="shared" si="0"/>
        <v>10</v>
      </c>
      <c r="Q6" s="16"/>
      <c r="R6" s="16">
        <f t="shared" si="1"/>
        <v>32</v>
      </c>
      <c r="S6" s="16">
        <f t="shared" si="2"/>
        <v>2</v>
      </c>
      <c r="T6" s="16" t="str">
        <f>IFERROR(VLOOKUP(A6,Games!$I$2:$I$246,1,FALSE)," ")</f>
        <v xml:space="preserve"> </v>
      </c>
    </row>
    <row r="7" spans="1:21" x14ac:dyDescent="0.25">
      <c r="A7" s="9" t="s">
        <v>145</v>
      </c>
      <c r="B7" s="10">
        <v>1</v>
      </c>
      <c r="C7" s="10">
        <v>0</v>
      </c>
      <c r="D7" s="10">
        <v>0</v>
      </c>
      <c r="E7" s="10">
        <v>0</v>
      </c>
      <c r="F7" s="10">
        <v>1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17">
        <f>VLOOKUP(A7,Games!$A$2:$D$527,3,FALSE)</f>
        <v>0</v>
      </c>
      <c r="O7" s="17">
        <f>VLOOKUP(A7,Games!$A$2:$D$527,4,FALSE)</f>
        <v>1</v>
      </c>
      <c r="P7" s="11">
        <f t="shared" si="0"/>
        <v>1</v>
      </c>
      <c r="Q7" s="16"/>
      <c r="R7" s="16">
        <f t="shared" si="1"/>
        <v>1</v>
      </c>
      <c r="S7" s="16">
        <f t="shared" si="2"/>
        <v>0</v>
      </c>
      <c r="T7" s="16" t="str">
        <f>IFERROR(VLOOKUP(A7,Games!$I$2:$I$246,1,FALSE)," ")</f>
        <v xml:space="preserve"> </v>
      </c>
    </row>
    <row r="8" spans="1:21" x14ac:dyDescent="0.25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7"/>
      <c r="O8" s="17"/>
      <c r="P8" s="11"/>
      <c r="Q8" s="16"/>
      <c r="R8" s="16">
        <f t="shared" si="1"/>
        <v>0</v>
      </c>
      <c r="S8" s="16">
        <f t="shared" si="2"/>
        <v>0</v>
      </c>
      <c r="T8" s="16" t="str">
        <f>IFERROR(VLOOKUP(A8,Games!$I$2:$I$246,1,FALSE)," ")</f>
        <v xml:space="preserve"> </v>
      </c>
    </row>
    <row r="9" spans="1:21" x14ac:dyDescent="0.25">
      <c r="A9" s="9" t="s">
        <v>132</v>
      </c>
      <c r="B9" s="10">
        <v>4</v>
      </c>
      <c r="C9" s="10">
        <v>5</v>
      </c>
      <c r="D9" s="10">
        <v>4</v>
      </c>
      <c r="E9" s="10">
        <v>4</v>
      </c>
      <c r="F9" s="10">
        <v>16</v>
      </c>
      <c r="G9" s="10">
        <v>11</v>
      </c>
      <c r="H9" s="10">
        <v>1</v>
      </c>
      <c r="I9" s="10">
        <v>4</v>
      </c>
      <c r="J9" s="10">
        <v>4</v>
      </c>
      <c r="K9" s="10">
        <v>0</v>
      </c>
      <c r="L9" s="10">
        <v>1</v>
      </c>
      <c r="M9" s="10">
        <v>26</v>
      </c>
      <c r="N9" s="17">
        <f>VLOOKUP(A9,Games!$A$2:$D$527,3,FALSE)</f>
        <v>0</v>
      </c>
      <c r="O9" s="17">
        <f>VLOOKUP(A9,Games!$A$2:$D$527,4,FALSE)</f>
        <v>4</v>
      </c>
      <c r="P9" s="11">
        <f t="shared" si="0"/>
        <v>11.5</v>
      </c>
      <c r="Q9" s="16"/>
      <c r="R9" s="16">
        <f t="shared" si="1"/>
        <v>58</v>
      </c>
      <c r="S9" s="16">
        <f t="shared" si="2"/>
        <v>12</v>
      </c>
      <c r="T9" s="16" t="str">
        <f>IFERROR(VLOOKUP(A9,Games!$I$2:$I$246,1,FALSE)," ")</f>
        <v>Paul Horsfall</v>
      </c>
    </row>
    <row r="10" spans="1:21" x14ac:dyDescent="0.25">
      <c r="A10" s="9" t="s">
        <v>73</v>
      </c>
      <c r="B10" s="10">
        <v>21</v>
      </c>
      <c r="C10" s="10">
        <v>22</v>
      </c>
      <c r="D10" s="10">
        <v>13</v>
      </c>
      <c r="E10" s="10">
        <v>19</v>
      </c>
      <c r="F10" s="10">
        <v>137</v>
      </c>
      <c r="G10" s="10">
        <v>33</v>
      </c>
      <c r="H10" s="10">
        <v>14</v>
      </c>
      <c r="I10" s="10">
        <v>2</v>
      </c>
      <c r="J10" s="10">
        <v>38</v>
      </c>
      <c r="K10" s="10">
        <v>0</v>
      </c>
      <c r="L10" s="10">
        <v>0</v>
      </c>
      <c r="M10" s="10">
        <v>102</v>
      </c>
      <c r="N10" s="17">
        <f>VLOOKUP(A10,Games!$A$2:$D$527,3,FALSE)</f>
        <v>0</v>
      </c>
      <c r="O10" s="17">
        <f>VLOOKUP(A10,Games!$A$2:$D$527,4,FALSE)</f>
        <v>21</v>
      </c>
      <c r="P10" s="11">
        <f t="shared" si="0"/>
        <v>10.095238095238095</v>
      </c>
      <c r="Q10" s="16"/>
      <c r="R10" s="16">
        <f t="shared" si="1"/>
        <v>288</v>
      </c>
      <c r="S10" s="16">
        <f t="shared" si="2"/>
        <v>76</v>
      </c>
      <c r="T10" s="16" t="str">
        <f>IFERROR(VLOOKUP(A10,Games!$I$2:$I$246,1,FALSE)," ")</f>
        <v xml:space="preserve"> </v>
      </c>
    </row>
    <row r="11" spans="1:21" x14ac:dyDescent="0.25">
      <c r="A11" s="9" t="s">
        <v>66</v>
      </c>
      <c r="B11" s="10">
        <v>12</v>
      </c>
      <c r="C11" s="10">
        <v>9</v>
      </c>
      <c r="D11" s="10">
        <v>0</v>
      </c>
      <c r="E11" s="10">
        <v>3</v>
      </c>
      <c r="F11" s="10">
        <v>38</v>
      </c>
      <c r="G11" s="10">
        <v>3</v>
      </c>
      <c r="H11" s="10">
        <v>6</v>
      </c>
      <c r="I11" s="10">
        <v>1</v>
      </c>
      <c r="J11" s="10">
        <v>21</v>
      </c>
      <c r="K11" s="10">
        <v>0</v>
      </c>
      <c r="L11" s="10">
        <v>2</v>
      </c>
      <c r="M11" s="10">
        <v>21</v>
      </c>
      <c r="N11" s="17">
        <f>VLOOKUP(A11,Games!$A$2:$D$527,3,FALSE)</f>
        <v>0</v>
      </c>
      <c r="O11" s="17">
        <f>VLOOKUP(A11,Games!$A$2:$D$527,4,FALSE)</f>
        <v>12</v>
      </c>
      <c r="P11" s="11">
        <f t="shared" ref="P11:P12" si="3">(R11-S11)/B11</f>
        <v>1.5833333333333333</v>
      </c>
      <c r="Q11" s="16"/>
      <c r="R11" s="16">
        <f t="shared" ref="R11:R12" si="4">SUM(M11,I11,H11,G11,F11)</f>
        <v>69</v>
      </c>
      <c r="S11" s="16">
        <f t="shared" ref="S11:S12" si="5">SUM((J11*2),(K11*3),(L11*4))</f>
        <v>50</v>
      </c>
      <c r="T11" s="16" t="str">
        <f>IFERROR(VLOOKUP(A11,Games!$I$2:$I$246,1,FALSE)," ")</f>
        <v xml:space="preserve"> </v>
      </c>
      <c r="U11" s="16"/>
    </row>
    <row r="12" spans="1:21" x14ac:dyDescent="0.25">
      <c r="A12" s="9" t="s">
        <v>65</v>
      </c>
      <c r="B12" s="8">
        <v>15</v>
      </c>
      <c r="C12" s="8">
        <v>14</v>
      </c>
      <c r="D12" s="8">
        <v>16</v>
      </c>
      <c r="E12" s="8">
        <v>6</v>
      </c>
      <c r="F12" s="8">
        <v>55</v>
      </c>
      <c r="G12" s="8">
        <v>26</v>
      </c>
      <c r="H12" s="8">
        <v>9</v>
      </c>
      <c r="I12" s="8">
        <v>9</v>
      </c>
      <c r="J12" s="8">
        <v>13</v>
      </c>
      <c r="K12" s="8">
        <v>0</v>
      </c>
      <c r="L12" s="8">
        <v>0</v>
      </c>
      <c r="M12" s="8">
        <v>82</v>
      </c>
      <c r="N12" s="17">
        <f>VLOOKUP(A12,Games!$A$2:$D$527,3,FALSE)</f>
        <v>0</v>
      </c>
      <c r="O12" s="17">
        <f>VLOOKUP(A12,Games!$A$2:$D$527,4,FALSE)</f>
        <v>15</v>
      </c>
      <c r="P12" s="11">
        <f t="shared" si="3"/>
        <v>10.333333333333334</v>
      </c>
      <c r="Q12" s="16"/>
      <c r="R12" s="16">
        <f t="shared" si="4"/>
        <v>181</v>
      </c>
      <c r="S12" s="16">
        <f t="shared" si="5"/>
        <v>26</v>
      </c>
      <c r="T12" s="16" t="str">
        <f>IFERROR(VLOOKUP(A12,Games!$I$2:$I$246,1,FALSE)," ")</f>
        <v xml:space="preserve"> </v>
      </c>
      <c r="U12" s="16"/>
    </row>
    <row r="13" spans="1:21" x14ac:dyDescent="0.25">
      <c r="A13" s="9" t="s">
        <v>118</v>
      </c>
      <c r="B13" s="8">
        <v>15</v>
      </c>
      <c r="C13" s="8">
        <v>27</v>
      </c>
      <c r="D13" s="8">
        <v>0</v>
      </c>
      <c r="E13" s="8">
        <v>3</v>
      </c>
      <c r="F13" s="8">
        <v>43</v>
      </c>
      <c r="G13" s="8">
        <v>5</v>
      </c>
      <c r="H13" s="8">
        <v>10</v>
      </c>
      <c r="I13" s="8">
        <v>7</v>
      </c>
      <c r="J13" s="8">
        <v>22</v>
      </c>
      <c r="K13" s="8">
        <v>0</v>
      </c>
      <c r="L13" s="8">
        <v>0</v>
      </c>
      <c r="M13" s="8">
        <v>57</v>
      </c>
      <c r="N13" s="17">
        <f>VLOOKUP(A13,Games!$A$2:$D$527,3,FALSE)</f>
        <v>0</v>
      </c>
      <c r="O13" s="17">
        <f>VLOOKUP(A13,Games!$A$2:$D$527,4,FALSE)</f>
        <v>15</v>
      </c>
      <c r="P13" s="11">
        <f t="shared" ref="P13:P15" si="6">(R13-S13)/B13</f>
        <v>5.2</v>
      </c>
      <c r="Q13" s="16"/>
      <c r="R13" s="16">
        <f t="shared" ref="R13:R15" si="7">SUM(M13,I13,H13,G13,F13)</f>
        <v>122</v>
      </c>
      <c r="S13" s="16">
        <f t="shared" ref="S13:S15" si="8">SUM((J13*2),(K13*3),(L13*4))</f>
        <v>44</v>
      </c>
      <c r="T13" s="16" t="str">
        <f>IFERROR(VLOOKUP(A13,Games!$I$2:$I$246,1,FALSE)," ")</f>
        <v xml:space="preserve"> </v>
      </c>
    </row>
    <row r="14" spans="1:21" s="16" customFormat="1" x14ac:dyDescent="0.25">
      <c r="A14" s="9" t="s">
        <v>82</v>
      </c>
      <c r="B14" s="17">
        <v>20</v>
      </c>
      <c r="C14" s="17">
        <v>86</v>
      </c>
      <c r="D14" s="17">
        <v>32</v>
      </c>
      <c r="E14" s="17">
        <v>19</v>
      </c>
      <c r="F14" s="17">
        <v>136</v>
      </c>
      <c r="G14" s="17">
        <v>27</v>
      </c>
      <c r="H14" s="17">
        <v>9</v>
      </c>
      <c r="I14" s="17">
        <v>10</v>
      </c>
      <c r="J14" s="17">
        <v>18</v>
      </c>
      <c r="K14" s="17">
        <v>2</v>
      </c>
      <c r="L14" s="17">
        <v>0</v>
      </c>
      <c r="M14" s="17">
        <v>287</v>
      </c>
      <c r="N14" s="17">
        <f>VLOOKUP(A14,Games!$A$2:$D$527,3,FALSE)</f>
        <v>0</v>
      </c>
      <c r="O14" s="17">
        <f>VLOOKUP(A14,Games!$A$2:$D$527,4,FALSE)</f>
        <v>20</v>
      </c>
      <c r="P14" s="11">
        <f t="shared" si="6"/>
        <v>21.35</v>
      </c>
      <c r="R14" s="16">
        <f t="shared" si="7"/>
        <v>469</v>
      </c>
      <c r="S14" s="16">
        <f t="shared" si="8"/>
        <v>42</v>
      </c>
      <c r="T14" s="16" t="str">
        <f>IFERROR(VLOOKUP(A14,Games!$I$2:$I$246,1,FALSE)," ")</f>
        <v xml:space="preserve"> </v>
      </c>
    </row>
    <row r="15" spans="1:21" s="16" customFormat="1" x14ac:dyDescent="0.25">
      <c r="A15" s="9" t="s">
        <v>387</v>
      </c>
      <c r="B15" s="17">
        <v>2</v>
      </c>
      <c r="C15" s="17">
        <v>0</v>
      </c>
      <c r="D15" s="17">
        <v>0</v>
      </c>
      <c r="E15" s="17">
        <v>0</v>
      </c>
      <c r="F15" s="17">
        <v>5</v>
      </c>
      <c r="G15" s="17">
        <v>4</v>
      </c>
      <c r="H15" s="17">
        <v>1</v>
      </c>
      <c r="I15" s="17">
        <v>0</v>
      </c>
      <c r="J15" s="17">
        <v>5</v>
      </c>
      <c r="K15" s="17">
        <v>0</v>
      </c>
      <c r="L15" s="17">
        <v>0</v>
      </c>
      <c r="M15" s="17">
        <v>0</v>
      </c>
      <c r="N15" s="17">
        <f>VLOOKUP(A15,Games!$A$2:$D$527,3,FALSE)</f>
        <v>0</v>
      </c>
      <c r="O15" s="17">
        <f>VLOOKUP(A15,Games!$A$2:$D$527,4,FALSE)</f>
        <v>2</v>
      </c>
      <c r="P15" s="11">
        <f t="shared" si="6"/>
        <v>0</v>
      </c>
      <c r="R15" s="16">
        <f t="shared" si="7"/>
        <v>10</v>
      </c>
      <c r="S15" s="16">
        <f t="shared" si="8"/>
        <v>10</v>
      </c>
      <c r="T15" s="16" t="str">
        <f>IFERROR(VLOOKUP(A15,Games!$I$2:$I$246,1,FALSE)," ")</f>
        <v xml:space="preserve"> </v>
      </c>
    </row>
    <row r="16" spans="1:21" s="16" customFormat="1" x14ac:dyDescent="0.25">
      <c r="A16" s="9" t="s">
        <v>144</v>
      </c>
      <c r="B16" s="17">
        <v>3</v>
      </c>
      <c r="C16" s="17">
        <v>2</v>
      </c>
      <c r="D16" s="17">
        <v>0</v>
      </c>
      <c r="E16" s="17">
        <v>1</v>
      </c>
      <c r="F16" s="17">
        <v>4</v>
      </c>
      <c r="G16" s="17">
        <v>2</v>
      </c>
      <c r="H16" s="17">
        <v>1</v>
      </c>
      <c r="I16" s="17">
        <v>0</v>
      </c>
      <c r="J16" s="17">
        <v>3</v>
      </c>
      <c r="K16" s="17">
        <v>0</v>
      </c>
      <c r="L16" s="17">
        <v>0</v>
      </c>
      <c r="M16" s="17">
        <v>5</v>
      </c>
      <c r="N16" s="17">
        <f>VLOOKUP(A16,Games!$A$2:$D$527,3,FALSE)</f>
        <v>0</v>
      </c>
      <c r="O16" s="17">
        <f>VLOOKUP(A16,Games!$A$2:$D$527,4,FALSE)</f>
        <v>3</v>
      </c>
      <c r="P16" s="11">
        <f t="shared" ref="P16" si="9">(R16-S16)/B16</f>
        <v>2</v>
      </c>
      <c r="R16" s="16">
        <f t="shared" ref="R16" si="10">SUM(M16,I16,H16,G16,F16)</f>
        <v>12</v>
      </c>
      <c r="S16" s="16">
        <f t="shared" ref="S16" si="11">SUM((J16*2),(K16*3),(L16*4))</f>
        <v>6</v>
      </c>
      <c r="T16" s="16" t="str">
        <f>IFERROR(VLOOKUP(A16,Games!$I$2:$I$246,1,FALSE)," ")</f>
        <v xml:space="preserve"> </v>
      </c>
    </row>
    <row r="17" spans="1:20" s="16" customFormat="1" x14ac:dyDescent="0.25">
      <c r="A17" s="9" t="s">
        <v>392</v>
      </c>
      <c r="B17" s="17">
        <v>2</v>
      </c>
      <c r="C17" s="17">
        <v>4</v>
      </c>
      <c r="D17" s="17">
        <v>0</v>
      </c>
      <c r="E17" s="17">
        <v>1</v>
      </c>
      <c r="F17" s="17">
        <v>6</v>
      </c>
      <c r="G17" s="17">
        <v>1</v>
      </c>
      <c r="H17" s="17">
        <v>1</v>
      </c>
      <c r="I17" s="17">
        <v>3</v>
      </c>
      <c r="J17" s="17">
        <v>1</v>
      </c>
      <c r="K17" s="17">
        <v>0</v>
      </c>
      <c r="L17" s="17">
        <v>0</v>
      </c>
      <c r="M17" s="17">
        <v>9</v>
      </c>
      <c r="N17" s="17">
        <f>VLOOKUP(A17,Games!$A$2:$D$527,3,FALSE)</f>
        <v>0</v>
      </c>
      <c r="O17" s="17">
        <f>VLOOKUP(A17,Games!$A$2:$D$527,4,FALSE)</f>
        <v>2</v>
      </c>
      <c r="P17" s="11">
        <f t="shared" ref="P17:P18" si="12">(R17-S17)/B17</f>
        <v>9</v>
      </c>
      <c r="R17" s="16">
        <f t="shared" ref="R17:R18" si="13">SUM(M17,I17,H17,G17,F17)</f>
        <v>20</v>
      </c>
      <c r="S17" s="16">
        <f t="shared" ref="S17:S18" si="14">SUM((J17*2),(K17*3),(L17*4))</f>
        <v>2</v>
      </c>
      <c r="T17" s="16" t="str">
        <f>IFERROR(VLOOKUP(A17,Games!$I$2:$I$246,1,FALSE)," ")</f>
        <v xml:space="preserve"> </v>
      </c>
    </row>
    <row r="18" spans="1:20" s="16" customFormat="1" x14ac:dyDescent="0.25">
      <c r="A18" s="9" t="s">
        <v>393</v>
      </c>
      <c r="B18" s="17">
        <v>6</v>
      </c>
      <c r="C18" s="17">
        <v>10</v>
      </c>
      <c r="D18" s="17">
        <v>2</v>
      </c>
      <c r="E18" s="17">
        <v>2</v>
      </c>
      <c r="F18" s="17">
        <v>30</v>
      </c>
      <c r="G18" s="17">
        <v>8</v>
      </c>
      <c r="H18" s="17">
        <v>13</v>
      </c>
      <c r="I18" s="17">
        <v>4</v>
      </c>
      <c r="J18" s="17">
        <v>10</v>
      </c>
      <c r="K18" s="17">
        <v>0</v>
      </c>
      <c r="L18" s="17">
        <v>0</v>
      </c>
      <c r="M18" s="17">
        <v>28</v>
      </c>
      <c r="N18" s="17">
        <f>VLOOKUP(A18,Games!$A$2:$D$527,3,FALSE)</f>
        <v>0</v>
      </c>
      <c r="O18" s="17">
        <f>VLOOKUP(A18,Games!$A$2:$D$527,4,FALSE)</f>
        <v>6</v>
      </c>
      <c r="P18" s="11">
        <f t="shared" si="12"/>
        <v>10.5</v>
      </c>
      <c r="R18" s="16">
        <f t="shared" si="13"/>
        <v>83</v>
      </c>
      <c r="S18" s="16">
        <f t="shared" si="14"/>
        <v>20</v>
      </c>
      <c r="T18" s="16" t="str">
        <f>IFERROR(VLOOKUP(A18,Games!$I$2:$I$246,1,FALSE)," ")</f>
        <v xml:space="preserve"> </v>
      </c>
    </row>
    <row r="19" spans="1:20" s="16" customFormat="1" x14ac:dyDescent="0.25">
      <c r="A19" s="9" t="s">
        <v>396</v>
      </c>
      <c r="B19" s="17">
        <v>3</v>
      </c>
      <c r="C19" s="17">
        <v>8</v>
      </c>
      <c r="D19" s="17">
        <v>0</v>
      </c>
      <c r="E19" s="17">
        <v>2</v>
      </c>
      <c r="F19" s="17">
        <v>22</v>
      </c>
      <c r="G19" s="17">
        <v>3</v>
      </c>
      <c r="H19" s="17">
        <v>2</v>
      </c>
      <c r="I19" s="17">
        <v>1</v>
      </c>
      <c r="J19" s="17">
        <v>3</v>
      </c>
      <c r="K19" s="17">
        <v>0</v>
      </c>
      <c r="L19" s="17">
        <v>0</v>
      </c>
      <c r="M19" s="17">
        <v>18</v>
      </c>
      <c r="N19" s="17">
        <f>VLOOKUP(A19,Games!$A$2:$D$527,3,FALSE)</f>
        <v>0</v>
      </c>
      <c r="O19" s="17">
        <f>VLOOKUP(A19,Games!$A$2:$D$527,4,FALSE)</f>
        <v>3</v>
      </c>
      <c r="P19" s="11">
        <f t="shared" ref="P19:P20" si="15">(R19-S19)/B19</f>
        <v>13.333333333333334</v>
      </c>
      <c r="R19" s="16">
        <f t="shared" ref="R19:R20" si="16">SUM(M19,I19,H19,G19,F19)</f>
        <v>46</v>
      </c>
      <c r="S19" s="16">
        <f t="shared" ref="S19:S20" si="17">SUM((J19*2),(K19*3),(L19*4))</f>
        <v>6</v>
      </c>
      <c r="T19" s="16" t="str">
        <f>IFERROR(VLOOKUP(A19,Games!$I$2:$I$246,1,FALSE)," ")</f>
        <v xml:space="preserve"> </v>
      </c>
    </row>
    <row r="20" spans="1:20" s="16" customFormat="1" x14ac:dyDescent="0.25">
      <c r="A20" s="9" t="s">
        <v>397</v>
      </c>
      <c r="B20" s="17">
        <v>1</v>
      </c>
      <c r="C20" s="17">
        <v>0</v>
      </c>
      <c r="D20" s="17">
        <v>0</v>
      </c>
      <c r="E20" s="17">
        <v>0</v>
      </c>
      <c r="F20" s="17">
        <v>3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f>VLOOKUP(A20,Games!$A$2:$D$527,3,FALSE)</f>
        <v>0</v>
      </c>
      <c r="O20" s="17">
        <f>VLOOKUP(A20,Games!$A$2:$D$527,4,FALSE)</f>
        <v>1</v>
      </c>
      <c r="P20" s="11">
        <f t="shared" si="15"/>
        <v>3</v>
      </c>
      <c r="R20" s="16">
        <f t="shared" si="16"/>
        <v>3</v>
      </c>
      <c r="S20" s="16">
        <f t="shared" si="17"/>
        <v>0</v>
      </c>
      <c r="T20" s="16" t="str">
        <f>IFERROR(VLOOKUP(A20,Games!$I$2:$I$246,1,FALSE)," ")</f>
        <v xml:space="preserve"> </v>
      </c>
    </row>
    <row r="21" spans="1:20" x14ac:dyDescent="0.25">
      <c r="A21" s="37" t="s">
        <v>37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20" x14ac:dyDescent="0.25">
      <c r="A22" s="61" t="s">
        <v>22</v>
      </c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</row>
    <row r="23" spans="1:20" x14ac:dyDescent="0.25">
      <c r="A23" s="8" t="s">
        <v>24</v>
      </c>
      <c r="B23" s="8" t="s">
        <v>25</v>
      </c>
      <c r="C23" s="8" t="s">
        <v>26</v>
      </c>
      <c r="D23" s="8" t="s">
        <v>27</v>
      </c>
      <c r="E23" s="8" t="s">
        <v>28</v>
      </c>
      <c r="F23" s="8" t="s">
        <v>29</v>
      </c>
      <c r="G23" s="8" t="s">
        <v>30</v>
      </c>
      <c r="H23" s="8" t="s">
        <v>31</v>
      </c>
      <c r="I23" s="8" t="s">
        <v>32</v>
      </c>
      <c r="J23" s="8" t="s">
        <v>33</v>
      </c>
      <c r="K23" s="8" t="s">
        <v>34</v>
      </c>
      <c r="L23" s="8" t="s">
        <v>35</v>
      </c>
      <c r="M23" s="8" t="s">
        <v>36</v>
      </c>
    </row>
    <row r="24" spans="1:20" x14ac:dyDescent="0.25">
      <c r="A24" s="9" t="str">
        <f t="shared" ref="A24:A37" si="18">IF(A3=""," ",A3)</f>
        <v>Adrian Moy</v>
      </c>
      <c r="B24" s="10"/>
      <c r="C24" s="11">
        <f t="shared" ref="C24:M24" si="19">IF(ISNUMBER($B3),C3/$B3," ")</f>
        <v>1.1764705882352942</v>
      </c>
      <c r="D24" s="11">
        <f t="shared" si="19"/>
        <v>0.47058823529411764</v>
      </c>
      <c r="E24" s="11">
        <f t="shared" si="19"/>
        <v>0.52941176470588236</v>
      </c>
      <c r="F24" s="11">
        <f t="shared" si="19"/>
        <v>2.2941176470588234</v>
      </c>
      <c r="G24" s="11">
        <f t="shared" si="19"/>
        <v>1.7058823529411764</v>
      </c>
      <c r="H24" s="11">
        <f t="shared" si="19"/>
        <v>0.29411764705882354</v>
      </c>
      <c r="I24" s="11">
        <f t="shared" si="19"/>
        <v>5.8823529411764705E-2</v>
      </c>
      <c r="J24" s="11">
        <f t="shared" si="19"/>
        <v>0.94117647058823528</v>
      </c>
      <c r="K24" s="11">
        <f t="shared" si="19"/>
        <v>0</v>
      </c>
      <c r="L24" s="11">
        <f t="shared" si="19"/>
        <v>5.8823529411764705E-2</v>
      </c>
      <c r="M24" s="11">
        <f t="shared" si="19"/>
        <v>4.2941176470588234</v>
      </c>
    </row>
    <row r="25" spans="1:20" x14ac:dyDescent="0.25">
      <c r="A25" s="9" t="str">
        <f t="shared" si="18"/>
        <v>Aljo Basilio</v>
      </c>
      <c r="B25" s="10"/>
      <c r="C25" s="11">
        <f t="shared" ref="C25:M25" si="20">IF(ISNUMBER($B4),C4/$B4," ")</f>
        <v>0.66666666666666663</v>
      </c>
      <c r="D25" s="11">
        <f t="shared" si="20"/>
        <v>0.26666666666666666</v>
      </c>
      <c r="E25" s="11">
        <f t="shared" si="20"/>
        <v>0</v>
      </c>
      <c r="F25" s="11">
        <f t="shared" si="20"/>
        <v>2.4666666666666668</v>
      </c>
      <c r="G25" s="11">
        <f t="shared" si="20"/>
        <v>1.3333333333333333</v>
      </c>
      <c r="H25" s="11">
        <f t="shared" si="20"/>
        <v>0.46666666666666667</v>
      </c>
      <c r="I25" s="11">
        <f t="shared" si="20"/>
        <v>0.13333333333333333</v>
      </c>
      <c r="J25" s="11">
        <f t="shared" si="20"/>
        <v>2.2000000000000002</v>
      </c>
      <c r="K25" s="11">
        <f t="shared" si="20"/>
        <v>0</v>
      </c>
      <c r="L25" s="11">
        <f t="shared" si="20"/>
        <v>0</v>
      </c>
      <c r="M25" s="11">
        <f t="shared" si="20"/>
        <v>2.1333333333333333</v>
      </c>
    </row>
    <row r="26" spans="1:20" x14ac:dyDescent="0.25">
      <c r="A26" s="9" t="str">
        <f t="shared" si="18"/>
        <v>Ben Lowe</v>
      </c>
      <c r="B26" s="10"/>
      <c r="C26" s="11">
        <f t="shared" ref="C26:M26" si="21">IF(ISNUMBER($B5),C5/$B5," ")</f>
        <v>0</v>
      </c>
      <c r="D26" s="11">
        <f t="shared" si="21"/>
        <v>0</v>
      </c>
      <c r="E26" s="11">
        <f t="shared" si="21"/>
        <v>0</v>
      </c>
      <c r="F26" s="11">
        <f t="shared" si="21"/>
        <v>1</v>
      </c>
      <c r="G26" s="11">
        <f t="shared" si="21"/>
        <v>0</v>
      </c>
      <c r="H26" s="11">
        <f t="shared" si="21"/>
        <v>0</v>
      </c>
      <c r="I26" s="11">
        <f t="shared" si="21"/>
        <v>0</v>
      </c>
      <c r="J26" s="11">
        <f t="shared" si="21"/>
        <v>0</v>
      </c>
      <c r="K26" s="11">
        <f t="shared" si="21"/>
        <v>0</v>
      </c>
      <c r="L26" s="11">
        <f t="shared" si="21"/>
        <v>0</v>
      </c>
      <c r="M26" s="11">
        <f t="shared" si="21"/>
        <v>0</v>
      </c>
    </row>
    <row r="27" spans="1:20" x14ac:dyDescent="0.25">
      <c r="A27" s="9" t="str">
        <f t="shared" si="18"/>
        <v>David Sankey</v>
      </c>
      <c r="B27" s="10"/>
      <c r="C27" s="11">
        <f t="shared" ref="C27:M27" si="22">IF(ISNUMBER($B6),C6/$B6," ")</f>
        <v>0.66666666666666663</v>
      </c>
      <c r="D27" s="11">
        <f t="shared" si="22"/>
        <v>0</v>
      </c>
      <c r="E27" s="11">
        <f t="shared" si="22"/>
        <v>0</v>
      </c>
      <c r="F27" s="11">
        <f t="shared" si="22"/>
        <v>4</v>
      </c>
      <c r="G27" s="11">
        <f t="shared" si="22"/>
        <v>3.6666666666666665</v>
      </c>
      <c r="H27" s="11">
        <f t="shared" si="22"/>
        <v>0.66666666666666663</v>
      </c>
      <c r="I27" s="11">
        <f t="shared" si="22"/>
        <v>1</v>
      </c>
      <c r="J27" s="11">
        <f t="shared" si="22"/>
        <v>0.33333333333333331</v>
      </c>
      <c r="K27" s="11">
        <f t="shared" si="22"/>
        <v>0</v>
      </c>
      <c r="L27" s="11">
        <f t="shared" si="22"/>
        <v>0</v>
      </c>
      <c r="M27" s="11">
        <f t="shared" si="22"/>
        <v>1.3333333333333333</v>
      </c>
    </row>
    <row r="28" spans="1:20" x14ac:dyDescent="0.25">
      <c r="A28" s="9" t="str">
        <f t="shared" si="18"/>
        <v>Eli Gatica</v>
      </c>
      <c r="B28" s="10"/>
      <c r="C28" s="11">
        <f t="shared" ref="C28:M28" si="23">IF(ISNUMBER($B7),C7/$B7," ")</f>
        <v>0</v>
      </c>
      <c r="D28" s="11">
        <f t="shared" si="23"/>
        <v>0</v>
      </c>
      <c r="E28" s="11">
        <f t="shared" si="23"/>
        <v>0</v>
      </c>
      <c r="F28" s="11">
        <f t="shared" si="23"/>
        <v>1</v>
      </c>
      <c r="G28" s="11">
        <f t="shared" si="23"/>
        <v>0</v>
      </c>
      <c r="H28" s="11">
        <f t="shared" si="23"/>
        <v>0</v>
      </c>
      <c r="I28" s="11">
        <f t="shared" si="23"/>
        <v>0</v>
      </c>
      <c r="J28" s="11">
        <f t="shared" si="23"/>
        <v>0</v>
      </c>
      <c r="K28" s="11">
        <f t="shared" si="23"/>
        <v>0</v>
      </c>
      <c r="L28" s="11">
        <f t="shared" si="23"/>
        <v>0</v>
      </c>
      <c r="M28" s="11">
        <f t="shared" si="23"/>
        <v>0</v>
      </c>
    </row>
    <row r="29" spans="1:20" x14ac:dyDescent="0.25">
      <c r="A29" s="9" t="str">
        <f t="shared" si="18"/>
        <v xml:space="preserve"> </v>
      </c>
      <c r="B29" s="10"/>
      <c r="C29" s="11" t="str">
        <f t="shared" ref="C29:M29" si="24">IF(ISNUMBER($B8),C8/$B8," ")</f>
        <v xml:space="preserve"> </v>
      </c>
      <c r="D29" s="11" t="str">
        <f t="shared" si="24"/>
        <v xml:space="preserve"> </v>
      </c>
      <c r="E29" s="11" t="str">
        <f t="shared" si="24"/>
        <v xml:space="preserve"> </v>
      </c>
      <c r="F29" s="11" t="str">
        <f t="shared" si="24"/>
        <v xml:space="preserve"> </v>
      </c>
      <c r="G29" s="11" t="str">
        <f t="shared" si="24"/>
        <v xml:space="preserve"> </v>
      </c>
      <c r="H29" s="11" t="str">
        <f t="shared" si="24"/>
        <v xml:space="preserve"> </v>
      </c>
      <c r="I29" s="11" t="str">
        <f t="shared" si="24"/>
        <v xml:space="preserve"> </v>
      </c>
      <c r="J29" s="11" t="str">
        <f t="shared" si="24"/>
        <v xml:space="preserve"> </v>
      </c>
      <c r="K29" s="11" t="str">
        <f t="shared" si="24"/>
        <v xml:space="preserve"> </v>
      </c>
      <c r="L29" s="11" t="str">
        <f t="shared" si="24"/>
        <v xml:space="preserve"> </v>
      </c>
      <c r="M29" s="11" t="str">
        <f t="shared" si="24"/>
        <v xml:space="preserve"> </v>
      </c>
    </row>
    <row r="30" spans="1:20" x14ac:dyDescent="0.25">
      <c r="A30" s="9" t="str">
        <f t="shared" si="18"/>
        <v>Paul Horsfall</v>
      </c>
      <c r="B30" s="10"/>
      <c r="C30" s="11">
        <f t="shared" ref="C30:M30" si="25">IF(ISNUMBER($B9),C9/$B9," ")</f>
        <v>1.25</v>
      </c>
      <c r="D30" s="11">
        <f t="shared" si="25"/>
        <v>1</v>
      </c>
      <c r="E30" s="11">
        <f t="shared" si="25"/>
        <v>1</v>
      </c>
      <c r="F30" s="11">
        <f t="shared" si="25"/>
        <v>4</v>
      </c>
      <c r="G30" s="11">
        <f t="shared" si="25"/>
        <v>2.75</v>
      </c>
      <c r="H30" s="11">
        <f t="shared" si="25"/>
        <v>0.25</v>
      </c>
      <c r="I30" s="11">
        <f t="shared" si="25"/>
        <v>1</v>
      </c>
      <c r="J30" s="11">
        <f t="shared" si="25"/>
        <v>1</v>
      </c>
      <c r="K30" s="11">
        <f t="shared" si="25"/>
        <v>0</v>
      </c>
      <c r="L30" s="11">
        <f t="shared" si="25"/>
        <v>0.25</v>
      </c>
      <c r="M30" s="11">
        <f t="shared" si="25"/>
        <v>6.5</v>
      </c>
    </row>
    <row r="31" spans="1:20" x14ac:dyDescent="0.25">
      <c r="A31" s="9" t="str">
        <f t="shared" si="18"/>
        <v>Richard Perkov</v>
      </c>
      <c r="B31" s="10"/>
      <c r="C31" s="11">
        <f t="shared" ref="C31:M31" si="26">IF(ISNUMBER($B10),C10/$B10," ")</f>
        <v>1.0476190476190477</v>
      </c>
      <c r="D31" s="11">
        <f t="shared" si="26"/>
        <v>0.61904761904761907</v>
      </c>
      <c r="E31" s="11">
        <f t="shared" si="26"/>
        <v>0.90476190476190477</v>
      </c>
      <c r="F31" s="11">
        <f t="shared" si="26"/>
        <v>6.5238095238095237</v>
      </c>
      <c r="G31" s="11">
        <f t="shared" si="26"/>
        <v>1.5714285714285714</v>
      </c>
      <c r="H31" s="11">
        <f t="shared" si="26"/>
        <v>0.66666666666666663</v>
      </c>
      <c r="I31" s="11">
        <f t="shared" si="26"/>
        <v>9.5238095238095233E-2</v>
      </c>
      <c r="J31" s="11">
        <f t="shared" si="26"/>
        <v>1.8095238095238095</v>
      </c>
      <c r="K31" s="11">
        <f t="shared" si="26"/>
        <v>0</v>
      </c>
      <c r="L31" s="11">
        <f t="shared" si="26"/>
        <v>0</v>
      </c>
      <c r="M31" s="11">
        <f t="shared" si="26"/>
        <v>4.8571428571428568</v>
      </c>
    </row>
    <row r="32" spans="1:20" x14ac:dyDescent="0.25">
      <c r="A32" s="9" t="str">
        <f t="shared" si="18"/>
        <v>Ryan Brown</v>
      </c>
      <c r="B32" s="10"/>
      <c r="C32" s="11">
        <f t="shared" ref="C32:M32" si="27">IF(ISNUMBER($B11),C11/$B11," ")</f>
        <v>0.75</v>
      </c>
      <c r="D32" s="11">
        <f t="shared" si="27"/>
        <v>0</v>
      </c>
      <c r="E32" s="11">
        <f t="shared" si="27"/>
        <v>0.25</v>
      </c>
      <c r="F32" s="11">
        <f t="shared" si="27"/>
        <v>3.1666666666666665</v>
      </c>
      <c r="G32" s="11">
        <f t="shared" si="27"/>
        <v>0.25</v>
      </c>
      <c r="H32" s="11">
        <f t="shared" si="27"/>
        <v>0.5</v>
      </c>
      <c r="I32" s="11">
        <f t="shared" si="27"/>
        <v>8.3333333333333329E-2</v>
      </c>
      <c r="J32" s="11">
        <f t="shared" si="27"/>
        <v>1.75</v>
      </c>
      <c r="K32" s="11">
        <f t="shared" si="27"/>
        <v>0</v>
      </c>
      <c r="L32" s="11">
        <f t="shared" si="27"/>
        <v>0.16666666666666666</v>
      </c>
      <c r="M32" s="11">
        <f t="shared" si="27"/>
        <v>1.75</v>
      </c>
    </row>
    <row r="33" spans="1:13" x14ac:dyDescent="0.25">
      <c r="A33" s="9" t="str">
        <f t="shared" si="18"/>
        <v>Sean Wilkins</v>
      </c>
      <c r="B33" s="8"/>
      <c r="C33" s="11">
        <f t="shared" ref="C33:M33" si="28">IF(ISNUMBER($B12),C12/$B12," ")</f>
        <v>0.93333333333333335</v>
      </c>
      <c r="D33" s="11">
        <f t="shared" si="28"/>
        <v>1.0666666666666667</v>
      </c>
      <c r="E33" s="11">
        <f t="shared" si="28"/>
        <v>0.4</v>
      </c>
      <c r="F33" s="11">
        <f t="shared" si="28"/>
        <v>3.6666666666666665</v>
      </c>
      <c r="G33" s="11">
        <f t="shared" si="28"/>
        <v>1.7333333333333334</v>
      </c>
      <c r="H33" s="11">
        <f t="shared" si="28"/>
        <v>0.6</v>
      </c>
      <c r="I33" s="11">
        <f t="shared" si="28"/>
        <v>0.6</v>
      </c>
      <c r="J33" s="11">
        <f t="shared" si="28"/>
        <v>0.8666666666666667</v>
      </c>
      <c r="K33" s="11">
        <f t="shared" si="28"/>
        <v>0</v>
      </c>
      <c r="L33" s="11">
        <f t="shared" si="28"/>
        <v>0</v>
      </c>
      <c r="M33" s="11">
        <f t="shared" si="28"/>
        <v>5.4666666666666668</v>
      </c>
    </row>
    <row r="34" spans="1:13" x14ac:dyDescent="0.25">
      <c r="A34" s="9" t="str">
        <f t="shared" si="18"/>
        <v>Sebastian Tobes</v>
      </c>
      <c r="B34" s="17"/>
      <c r="C34" s="11">
        <f t="shared" ref="C34:M34" si="29">IF(ISNUMBER($B13),C13/$B13," ")</f>
        <v>1.8</v>
      </c>
      <c r="D34" s="11">
        <f t="shared" si="29"/>
        <v>0</v>
      </c>
      <c r="E34" s="11">
        <f t="shared" si="29"/>
        <v>0.2</v>
      </c>
      <c r="F34" s="11">
        <f t="shared" si="29"/>
        <v>2.8666666666666667</v>
      </c>
      <c r="G34" s="11">
        <f t="shared" si="29"/>
        <v>0.33333333333333331</v>
      </c>
      <c r="H34" s="11">
        <f t="shared" si="29"/>
        <v>0.66666666666666663</v>
      </c>
      <c r="I34" s="11">
        <f t="shared" si="29"/>
        <v>0.46666666666666667</v>
      </c>
      <c r="J34" s="11">
        <f t="shared" si="29"/>
        <v>1.4666666666666666</v>
      </c>
      <c r="K34" s="11">
        <f t="shared" si="29"/>
        <v>0</v>
      </c>
      <c r="L34" s="11">
        <f t="shared" si="29"/>
        <v>0</v>
      </c>
      <c r="M34" s="11">
        <f t="shared" si="29"/>
        <v>3.8</v>
      </c>
    </row>
    <row r="35" spans="1:13" x14ac:dyDescent="0.25">
      <c r="A35" s="9" t="str">
        <f t="shared" si="18"/>
        <v>Steve Rudic</v>
      </c>
      <c r="B35" s="17"/>
      <c r="C35" s="11">
        <f t="shared" ref="C35:M35" si="30">IF(ISNUMBER($B14),C14/$B14," ")</f>
        <v>4.3</v>
      </c>
      <c r="D35" s="11">
        <f t="shared" si="30"/>
        <v>1.6</v>
      </c>
      <c r="E35" s="11">
        <f t="shared" si="30"/>
        <v>0.95</v>
      </c>
      <c r="F35" s="11">
        <f t="shared" si="30"/>
        <v>6.8</v>
      </c>
      <c r="G35" s="11">
        <f t="shared" si="30"/>
        <v>1.35</v>
      </c>
      <c r="H35" s="11">
        <f t="shared" si="30"/>
        <v>0.45</v>
      </c>
      <c r="I35" s="11">
        <f t="shared" si="30"/>
        <v>0.5</v>
      </c>
      <c r="J35" s="11">
        <f t="shared" si="30"/>
        <v>0.9</v>
      </c>
      <c r="K35" s="11">
        <f t="shared" si="30"/>
        <v>0.1</v>
      </c>
      <c r="L35" s="11">
        <f t="shared" si="30"/>
        <v>0</v>
      </c>
      <c r="M35" s="11">
        <f t="shared" si="30"/>
        <v>14.35</v>
      </c>
    </row>
    <row r="36" spans="1:13" x14ac:dyDescent="0.25">
      <c r="A36" s="9" t="str">
        <f t="shared" si="18"/>
        <v>Steven Perkov</v>
      </c>
      <c r="B36" s="17"/>
      <c r="C36" s="11">
        <f t="shared" ref="C36:M37" si="31">IF(ISNUMBER($B15),C15/$B15," ")</f>
        <v>0</v>
      </c>
      <c r="D36" s="11">
        <f t="shared" si="31"/>
        <v>0</v>
      </c>
      <c r="E36" s="11">
        <f t="shared" si="31"/>
        <v>0</v>
      </c>
      <c r="F36" s="11">
        <f t="shared" si="31"/>
        <v>2.5</v>
      </c>
      <c r="G36" s="11">
        <f t="shared" si="31"/>
        <v>2</v>
      </c>
      <c r="H36" s="11">
        <f t="shared" si="31"/>
        <v>0.5</v>
      </c>
      <c r="I36" s="11">
        <f t="shared" si="31"/>
        <v>0</v>
      </c>
      <c r="J36" s="11">
        <f t="shared" si="31"/>
        <v>2.5</v>
      </c>
      <c r="K36" s="11">
        <f t="shared" si="31"/>
        <v>0</v>
      </c>
      <c r="L36" s="11">
        <f t="shared" si="31"/>
        <v>0</v>
      </c>
      <c r="M36" s="11">
        <f t="shared" si="31"/>
        <v>0</v>
      </c>
    </row>
    <row r="37" spans="1:13" x14ac:dyDescent="0.25">
      <c r="A37" s="9" t="str">
        <f t="shared" si="18"/>
        <v>Zac Gatica</v>
      </c>
      <c r="B37" s="17"/>
      <c r="C37" s="11">
        <f t="shared" si="31"/>
        <v>0.66666666666666663</v>
      </c>
      <c r="D37" s="11">
        <f t="shared" si="31"/>
        <v>0</v>
      </c>
      <c r="E37" s="11">
        <f t="shared" si="31"/>
        <v>0.33333333333333331</v>
      </c>
      <c r="F37" s="11">
        <f t="shared" si="31"/>
        <v>1.3333333333333333</v>
      </c>
      <c r="G37" s="11">
        <f t="shared" si="31"/>
        <v>0.66666666666666663</v>
      </c>
      <c r="H37" s="11">
        <f t="shared" si="31"/>
        <v>0.33333333333333331</v>
      </c>
      <c r="I37" s="11">
        <f t="shared" si="31"/>
        <v>0</v>
      </c>
      <c r="J37" s="11">
        <f t="shared" si="31"/>
        <v>1</v>
      </c>
      <c r="K37" s="11">
        <f t="shared" si="31"/>
        <v>0</v>
      </c>
      <c r="L37" s="11">
        <f t="shared" si="31"/>
        <v>0</v>
      </c>
      <c r="M37" s="11">
        <f t="shared" si="31"/>
        <v>1.6666666666666667</v>
      </c>
    </row>
  </sheetData>
  <mergeCells count="3">
    <mergeCell ref="A21:M21"/>
    <mergeCell ref="A22:M22"/>
    <mergeCell ref="A1:P1"/>
  </mergeCells>
  <conditionalFormatting sqref="A3:A15">
    <cfRule type="expression" dxfId="15" priority="8">
      <formula>O3&gt;13</formula>
    </cfRule>
  </conditionalFormatting>
  <conditionalFormatting sqref="A3:A15">
    <cfRule type="expression" dxfId="14" priority="7">
      <formula>EXACT(A3,T3)</formula>
    </cfRule>
  </conditionalFormatting>
  <conditionalFormatting sqref="A16">
    <cfRule type="expression" dxfId="13" priority="6">
      <formula>O16&gt;13</formula>
    </cfRule>
  </conditionalFormatting>
  <conditionalFormatting sqref="A16">
    <cfRule type="expression" dxfId="12" priority="5">
      <formula>EXACT(A16,T16)</formula>
    </cfRule>
  </conditionalFormatting>
  <conditionalFormatting sqref="A17:A18">
    <cfRule type="expression" dxfId="11" priority="4">
      <formula>O17&gt;13</formula>
    </cfRule>
  </conditionalFormatting>
  <conditionalFormatting sqref="A17:A18">
    <cfRule type="expression" dxfId="10" priority="3">
      <formula>EXACT(A17,T17)</formula>
    </cfRule>
  </conditionalFormatting>
  <conditionalFormatting sqref="A19:A20">
    <cfRule type="expression" dxfId="9" priority="2">
      <formula>O19&gt;13</formula>
    </cfRule>
  </conditionalFormatting>
  <conditionalFormatting sqref="A19:A20">
    <cfRule type="expression" dxfId="8" priority="1">
      <formula>EXACT(A19,T19)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1"/>
  </sheetPr>
  <dimension ref="A1:T31"/>
  <sheetViews>
    <sheetView workbookViewId="0">
      <selection activeCell="Q2" sqref="Q2"/>
    </sheetView>
  </sheetViews>
  <sheetFormatPr defaultRowHeight="15" x14ac:dyDescent="0.25"/>
  <cols>
    <col min="1" max="1" width="23.85546875" style="16" bestFit="1" customWidth="1"/>
    <col min="2" max="13" width="9.140625" style="16"/>
    <col min="14" max="14" width="17" style="16" bestFit="1" customWidth="1"/>
    <col min="15" max="15" width="15.140625" style="16" bestFit="1" customWidth="1"/>
    <col min="16" max="16" width="15.140625" style="16" customWidth="1"/>
    <col min="17" max="17" width="9.140625" style="16"/>
    <col min="18" max="20" width="0" style="16" hidden="1" customWidth="1"/>
    <col min="21" max="16384" width="9.140625" style="16"/>
  </cols>
  <sheetData>
    <row r="1" spans="1:20" x14ac:dyDescent="0.25">
      <c r="A1" s="65" t="s">
        <v>74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7"/>
      <c r="P1" s="30"/>
      <c r="Q1" s="23" t="s">
        <v>74</v>
      </c>
    </row>
    <row r="2" spans="1:20" x14ac:dyDescent="0.25">
      <c r="A2" s="17" t="s">
        <v>24</v>
      </c>
      <c r="B2" s="17" t="s">
        <v>25</v>
      </c>
      <c r="C2" s="17" t="s">
        <v>26</v>
      </c>
      <c r="D2" s="17" t="s">
        <v>27</v>
      </c>
      <c r="E2" s="17" t="s">
        <v>28</v>
      </c>
      <c r="F2" s="17" t="s">
        <v>29</v>
      </c>
      <c r="G2" s="17" t="s">
        <v>30</v>
      </c>
      <c r="H2" s="17" t="s">
        <v>31</v>
      </c>
      <c r="I2" s="17" t="s">
        <v>32</v>
      </c>
      <c r="J2" s="17" t="s">
        <v>33</v>
      </c>
      <c r="K2" s="17" t="s">
        <v>34</v>
      </c>
      <c r="L2" s="17" t="s">
        <v>35</v>
      </c>
      <c r="M2" s="17" t="s">
        <v>36</v>
      </c>
      <c r="N2" s="17" t="s">
        <v>62</v>
      </c>
      <c r="O2" s="17" t="s">
        <v>63</v>
      </c>
      <c r="P2" s="17" t="s">
        <v>83</v>
      </c>
      <c r="R2" s="16" t="s">
        <v>84</v>
      </c>
      <c r="S2" s="16" t="s">
        <v>85</v>
      </c>
    </row>
    <row r="3" spans="1:20" x14ac:dyDescent="0.25">
      <c r="A3" s="9" t="s">
        <v>78</v>
      </c>
      <c r="B3" s="10">
        <v>22</v>
      </c>
      <c r="C3" s="10">
        <v>20</v>
      </c>
      <c r="D3" s="10">
        <v>7</v>
      </c>
      <c r="E3" s="10">
        <v>20</v>
      </c>
      <c r="F3" s="10">
        <v>103</v>
      </c>
      <c r="G3" s="10">
        <v>27</v>
      </c>
      <c r="H3" s="10">
        <v>16</v>
      </c>
      <c r="I3" s="10">
        <v>3</v>
      </c>
      <c r="J3" s="10">
        <v>37</v>
      </c>
      <c r="K3" s="10">
        <v>1</v>
      </c>
      <c r="L3" s="10">
        <v>0</v>
      </c>
      <c r="M3" s="10">
        <v>81</v>
      </c>
      <c r="N3" s="17">
        <f>VLOOKUP(A3,Games!$A$2:$D$527,3,FALSE)</f>
        <v>0</v>
      </c>
      <c r="O3" s="17">
        <f>VLOOKUP(A3,Games!$A$2:$D$527,4,FALSE)</f>
        <v>22</v>
      </c>
      <c r="P3" s="11">
        <f>(R3-S3)/B3</f>
        <v>6.9545454545454541</v>
      </c>
      <c r="R3" s="16">
        <f>SUM(M3,I3,H3,G3,F3)</f>
        <v>230</v>
      </c>
      <c r="S3" s="16">
        <f>SUM((J3*2),(K3*3),(L3*4))</f>
        <v>77</v>
      </c>
      <c r="T3" s="16" t="str">
        <f>IFERROR(VLOOKUP(A3,Games!$I$2:$I$246,1,FALSE)," ")</f>
        <v xml:space="preserve"> </v>
      </c>
    </row>
    <row r="4" spans="1:20" x14ac:dyDescent="0.25">
      <c r="A4" s="9" t="s">
        <v>122</v>
      </c>
      <c r="B4" s="10">
        <v>1</v>
      </c>
      <c r="C4" s="10">
        <v>0</v>
      </c>
      <c r="D4" s="10">
        <v>0</v>
      </c>
      <c r="E4" s="10">
        <v>0</v>
      </c>
      <c r="F4" s="10">
        <v>3</v>
      </c>
      <c r="G4" s="10">
        <v>1</v>
      </c>
      <c r="H4" s="10">
        <v>0</v>
      </c>
      <c r="I4" s="10">
        <v>0</v>
      </c>
      <c r="J4" s="10">
        <v>3</v>
      </c>
      <c r="K4" s="10">
        <v>0</v>
      </c>
      <c r="L4" s="10">
        <v>0</v>
      </c>
      <c r="M4" s="10">
        <v>0</v>
      </c>
      <c r="N4" s="17">
        <f>VLOOKUP(A4,Games!$A$2:$D$527,3,FALSE)</f>
        <v>0</v>
      </c>
      <c r="O4" s="17">
        <f>VLOOKUP(A4,Games!$A$2:$D$527,4,FALSE)</f>
        <v>1</v>
      </c>
      <c r="P4" s="11">
        <f t="shared" ref="P4:P10" si="0">(R4-S4)/B4</f>
        <v>-2</v>
      </c>
      <c r="R4" s="16">
        <f t="shared" ref="R4:R10" si="1">SUM(M4,I4,H4,G4,F4)</f>
        <v>4</v>
      </c>
      <c r="S4" s="16">
        <f t="shared" ref="S4:S10" si="2">SUM((J4*2),(K4*3),(L4*4))</f>
        <v>6</v>
      </c>
      <c r="T4" s="16" t="str">
        <f>IFERROR(VLOOKUP(A4,Games!$I$2:$I$246,1,FALSE)," ")</f>
        <v xml:space="preserve"> </v>
      </c>
    </row>
    <row r="5" spans="1:20" x14ac:dyDescent="0.25">
      <c r="A5" s="9" t="s">
        <v>121</v>
      </c>
      <c r="B5" s="10">
        <v>1</v>
      </c>
      <c r="C5" s="10">
        <v>1</v>
      </c>
      <c r="D5" s="10">
        <v>0</v>
      </c>
      <c r="E5" s="10">
        <v>0</v>
      </c>
      <c r="F5" s="10">
        <v>2</v>
      </c>
      <c r="G5" s="10">
        <v>0</v>
      </c>
      <c r="H5" s="10">
        <v>1</v>
      </c>
      <c r="I5" s="10">
        <v>1</v>
      </c>
      <c r="J5" s="10">
        <v>2</v>
      </c>
      <c r="K5" s="10">
        <v>0</v>
      </c>
      <c r="L5" s="10">
        <v>0</v>
      </c>
      <c r="M5" s="10">
        <v>2</v>
      </c>
      <c r="N5" s="17">
        <f>VLOOKUP(A5,Games!$A$2:$D$527,3,FALSE)</f>
        <v>0</v>
      </c>
      <c r="O5" s="17">
        <f>VLOOKUP(A5,Games!$A$2:$D$527,4,FALSE)</f>
        <v>1</v>
      </c>
      <c r="P5" s="11">
        <f t="shared" si="0"/>
        <v>2</v>
      </c>
      <c r="R5" s="16">
        <f t="shared" si="1"/>
        <v>6</v>
      </c>
      <c r="S5" s="16">
        <f t="shared" si="2"/>
        <v>4</v>
      </c>
      <c r="T5" s="16" t="str">
        <f>IFERROR(VLOOKUP(A5,Games!$I$2:$I$246,1,FALSE)," ")</f>
        <v xml:space="preserve"> </v>
      </c>
    </row>
    <row r="6" spans="1:20" x14ac:dyDescent="0.25">
      <c r="A6" s="9" t="s">
        <v>75</v>
      </c>
      <c r="B6" s="10">
        <v>20</v>
      </c>
      <c r="C6" s="10">
        <v>89</v>
      </c>
      <c r="D6" s="10">
        <v>4</v>
      </c>
      <c r="E6" s="10">
        <v>38</v>
      </c>
      <c r="F6" s="10">
        <v>153</v>
      </c>
      <c r="G6" s="10">
        <v>49</v>
      </c>
      <c r="H6" s="10">
        <v>41</v>
      </c>
      <c r="I6" s="10">
        <v>6</v>
      </c>
      <c r="J6" s="10">
        <v>38</v>
      </c>
      <c r="K6" s="10">
        <v>1</v>
      </c>
      <c r="L6" s="10">
        <v>0</v>
      </c>
      <c r="M6" s="10">
        <v>228</v>
      </c>
      <c r="N6" s="17">
        <f>VLOOKUP(A6,Games!$A$2:$D$527,3,FALSE)</f>
        <v>0</v>
      </c>
      <c r="O6" s="17">
        <f>VLOOKUP(A6,Games!$A$2:$D$527,4,FALSE)</f>
        <v>20</v>
      </c>
      <c r="P6" s="11">
        <f t="shared" si="0"/>
        <v>19.899999999999999</v>
      </c>
      <c r="R6" s="16">
        <f t="shared" si="1"/>
        <v>477</v>
      </c>
      <c r="S6" s="16">
        <f t="shared" si="2"/>
        <v>79</v>
      </c>
      <c r="T6" s="16" t="str">
        <f>IFERROR(VLOOKUP(A6,Games!$I$2:$I$246,1,FALSE)," ")</f>
        <v xml:space="preserve"> </v>
      </c>
    </row>
    <row r="7" spans="1:20" x14ac:dyDescent="0.25">
      <c r="A7" s="9" t="s">
        <v>76</v>
      </c>
      <c r="B7" s="10">
        <v>12</v>
      </c>
      <c r="C7" s="10">
        <v>11</v>
      </c>
      <c r="D7" s="10">
        <v>7</v>
      </c>
      <c r="E7" s="10">
        <v>14</v>
      </c>
      <c r="F7" s="10">
        <v>41</v>
      </c>
      <c r="G7" s="10">
        <v>19</v>
      </c>
      <c r="H7" s="10">
        <v>16</v>
      </c>
      <c r="I7" s="10">
        <v>1</v>
      </c>
      <c r="J7" s="10">
        <v>12</v>
      </c>
      <c r="K7" s="10">
        <v>0</v>
      </c>
      <c r="L7" s="10">
        <v>0</v>
      </c>
      <c r="M7" s="10">
        <v>57</v>
      </c>
      <c r="N7" s="17">
        <f>VLOOKUP(A7,Games!$A$2:$D$527,3,FALSE)</f>
        <v>0</v>
      </c>
      <c r="O7" s="17">
        <f>VLOOKUP(A7,Games!$A$2:$D$527,4,FALSE)</f>
        <v>12</v>
      </c>
      <c r="P7" s="11">
        <f t="shared" si="0"/>
        <v>9.1666666666666661</v>
      </c>
      <c r="R7" s="16">
        <f t="shared" si="1"/>
        <v>134</v>
      </c>
      <c r="S7" s="16">
        <f t="shared" si="2"/>
        <v>24</v>
      </c>
      <c r="T7" s="16" t="str">
        <f>IFERROR(VLOOKUP(A7,Games!$I$2:$I$246,1,FALSE)," ")</f>
        <v xml:space="preserve"> </v>
      </c>
    </row>
    <row r="8" spans="1:20" x14ac:dyDescent="0.25">
      <c r="A8" s="9" t="s">
        <v>135</v>
      </c>
      <c r="B8" s="10">
        <v>17</v>
      </c>
      <c r="C8" s="10">
        <v>13</v>
      </c>
      <c r="D8" s="10">
        <v>25</v>
      </c>
      <c r="E8" s="10">
        <v>9</v>
      </c>
      <c r="F8" s="10">
        <v>67</v>
      </c>
      <c r="G8" s="10">
        <v>18</v>
      </c>
      <c r="H8" s="10">
        <v>25</v>
      </c>
      <c r="I8" s="10">
        <v>6</v>
      </c>
      <c r="J8" s="10">
        <v>22</v>
      </c>
      <c r="K8" s="10">
        <v>0</v>
      </c>
      <c r="L8" s="10">
        <v>0</v>
      </c>
      <c r="M8" s="10">
        <v>110</v>
      </c>
      <c r="N8" s="17">
        <f>VLOOKUP(A8,Games!$A$2:$D$527,3,FALSE)</f>
        <v>0</v>
      </c>
      <c r="O8" s="17">
        <f>VLOOKUP(A8,Games!$A$2:$D$527,4,FALSE)</f>
        <v>17</v>
      </c>
      <c r="P8" s="11">
        <f t="shared" si="0"/>
        <v>10.705882352941176</v>
      </c>
      <c r="R8" s="16">
        <f t="shared" si="1"/>
        <v>226</v>
      </c>
      <c r="S8" s="16">
        <f t="shared" si="2"/>
        <v>44</v>
      </c>
      <c r="T8" s="16" t="str">
        <f>IFERROR(VLOOKUP(A8,Games!$I$2:$I$246,1,FALSE)," ")</f>
        <v xml:space="preserve"> </v>
      </c>
    </row>
    <row r="9" spans="1:20" x14ac:dyDescent="0.25">
      <c r="A9" s="9" t="s">
        <v>97</v>
      </c>
      <c r="B9" s="10">
        <v>10</v>
      </c>
      <c r="C9" s="10">
        <v>11</v>
      </c>
      <c r="D9" s="10">
        <v>2</v>
      </c>
      <c r="E9" s="10">
        <v>9</v>
      </c>
      <c r="F9" s="10">
        <v>46</v>
      </c>
      <c r="G9" s="10">
        <v>5</v>
      </c>
      <c r="H9" s="10">
        <v>6</v>
      </c>
      <c r="I9" s="10">
        <v>3</v>
      </c>
      <c r="J9" s="10">
        <v>12</v>
      </c>
      <c r="K9" s="10">
        <v>0</v>
      </c>
      <c r="L9" s="10">
        <v>0</v>
      </c>
      <c r="M9" s="10">
        <v>37</v>
      </c>
      <c r="N9" s="17">
        <f>VLOOKUP(A9,Games!$A$2:$D$527,3,FALSE)</f>
        <v>0</v>
      </c>
      <c r="O9" s="17">
        <f>VLOOKUP(A9,Games!$A$2:$D$527,4,FALSE)</f>
        <v>10</v>
      </c>
      <c r="P9" s="11">
        <f t="shared" si="0"/>
        <v>7.3</v>
      </c>
      <c r="R9" s="16">
        <f t="shared" si="1"/>
        <v>97</v>
      </c>
      <c r="S9" s="16">
        <f t="shared" si="2"/>
        <v>24</v>
      </c>
      <c r="T9" s="16" t="str">
        <f>IFERROR(VLOOKUP(A9,Games!$I$2:$I$246,1,FALSE)," ")</f>
        <v xml:space="preserve"> </v>
      </c>
    </row>
    <row r="10" spans="1:20" x14ac:dyDescent="0.25">
      <c r="A10" s="9" t="s">
        <v>77</v>
      </c>
      <c r="B10" s="10">
        <v>16</v>
      </c>
      <c r="C10" s="10">
        <v>8</v>
      </c>
      <c r="D10" s="10">
        <v>3</v>
      </c>
      <c r="E10" s="10">
        <v>3</v>
      </c>
      <c r="F10" s="10">
        <v>56</v>
      </c>
      <c r="G10" s="10">
        <v>9</v>
      </c>
      <c r="H10" s="10">
        <v>6</v>
      </c>
      <c r="I10" s="10">
        <v>1</v>
      </c>
      <c r="J10" s="10">
        <v>19</v>
      </c>
      <c r="K10" s="10">
        <v>2</v>
      </c>
      <c r="L10" s="10">
        <v>0</v>
      </c>
      <c r="M10" s="10">
        <v>28</v>
      </c>
      <c r="N10" s="17">
        <f>VLOOKUP(A10,Games!$A$2:$D$527,3,FALSE)</f>
        <v>0</v>
      </c>
      <c r="O10" s="17">
        <f>VLOOKUP(A10,Games!$A$2:$D$527,4,FALSE)</f>
        <v>16</v>
      </c>
      <c r="P10" s="11">
        <f t="shared" si="0"/>
        <v>3.5</v>
      </c>
      <c r="R10" s="16">
        <f t="shared" si="1"/>
        <v>100</v>
      </c>
      <c r="S10" s="16">
        <f t="shared" si="2"/>
        <v>44</v>
      </c>
      <c r="T10" s="16" t="str">
        <f>IFERROR(VLOOKUP(A10,Games!$I$2:$I$246,1,FALSE)," ")</f>
        <v xml:space="preserve"> </v>
      </c>
    </row>
    <row r="11" spans="1:20" x14ac:dyDescent="0.25">
      <c r="A11" s="9" t="s">
        <v>120</v>
      </c>
      <c r="B11" s="10">
        <v>14</v>
      </c>
      <c r="C11" s="10">
        <v>30</v>
      </c>
      <c r="D11" s="10">
        <v>19</v>
      </c>
      <c r="E11" s="10">
        <v>11</v>
      </c>
      <c r="F11" s="10">
        <v>82</v>
      </c>
      <c r="G11" s="10">
        <v>12</v>
      </c>
      <c r="H11" s="10">
        <v>16</v>
      </c>
      <c r="I11" s="10">
        <v>2</v>
      </c>
      <c r="J11" s="10">
        <v>19</v>
      </c>
      <c r="K11" s="10">
        <v>2</v>
      </c>
      <c r="L11" s="10">
        <v>1</v>
      </c>
      <c r="M11" s="10">
        <v>128</v>
      </c>
      <c r="N11" s="17">
        <f>VLOOKUP(A11,Games!$A$2:$D$527,3,FALSE)</f>
        <v>0</v>
      </c>
      <c r="O11" s="17">
        <f>VLOOKUP(A11,Games!$A$2:$D$527,4,FALSE)</f>
        <v>14</v>
      </c>
      <c r="P11" s="11">
        <f t="shared" ref="P11" si="3">(R11-S11)/B11</f>
        <v>13.714285714285714</v>
      </c>
      <c r="R11" s="16">
        <f t="shared" ref="R11" si="4">SUM(M11,I11,H11,G11,F11)</f>
        <v>240</v>
      </c>
      <c r="S11" s="16">
        <f t="shared" ref="S11" si="5">SUM((J11*2),(K11*3),(L11*4))</f>
        <v>48</v>
      </c>
      <c r="T11" s="16" t="str">
        <f>IFERROR(VLOOKUP(A11,Games!$I$2:$I$246,1,FALSE)," ")</f>
        <v xml:space="preserve"> </v>
      </c>
    </row>
    <row r="12" spans="1:20" x14ac:dyDescent="0.25">
      <c r="A12" s="9" t="s">
        <v>90</v>
      </c>
      <c r="B12" s="17">
        <v>18</v>
      </c>
      <c r="C12" s="17">
        <v>29</v>
      </c>
      <c r="D12" s="17">
        <v>6</v>
      </c>
      <c r="E12" s="17">
        <v>9</v>
      </c>
      <c r="F12" s="17">
        <v>54</v>
      </c>
      <c r="G12" s="17">
        <v>26</v>
      </c>
      <c r="H12" s="17">
        <v>10</v>
      </c>
      <c r="I12" s="17">
        <v>0</v>
      </c>
      <c r="J12" s="17">
        <v>20</v>
      </c>
      <c r="K12" s="17">
        <v>0</v>
      </c>
      <c r="L12" s="17">
        <v>0</v>
      </c>
      <c r="M12" s="17">
        <v>85</v>
      </c>
      <c r="N12" s="17">
        <f>VLOOKUP(A12,Games!$A$2:$D$527,3,FALSE)</f>
        <v>0</v>
      </c>
      <c r="O12" s="17">
        <f>VLOOKUP(A12,Games!$A$2:$D$527,4,FALSE)</f>
        <v>18</v>
      </c>
      <c r="P12" s="11">
        <f t="shared" ref="P12:P13" si="6">(R12-S12)/B12</f>
        <v>7.5</v>
      </c>
      <c r="R12" s="16">
        <f t="shared" ref="R12:R13" si="7">SUM(M12,I12,H12,G12,F12)</f>
        <v>175</v>
      </c>
      <c r="S12" s="16">
        <f t="shared" ref="S12:S13" si="8">SUM((J12*2),(K12*3),(L12*4))</f>
        <v>40</v>
      </c>
      <c r="T12" s="16" t="str">
        <f>IFERROR(VLOOKUP(A12,Games!$I$2:$I$246,1,FALSE)," ")</f>
        <v xml:space="preserve"> </v>
      </c>
    </row>
    <row r="13" spans="1:20" x14ac:dyDescent="0.25">
      <c r="A13" s="9" t="s">
        <v>134</v>
      </c>
      <c r="B13" s="17">
        <v>17</v>
      </c>
      <c r="C13" s="17">
        <v>21</v>
      </c>
      <c r="D13" s="17">
        <v>7</v>
      </c>
      <c r="E13" s="17">
        <v>8</v>
      </c>
      <c r="F13" s="17">
        <v>77</v>
      </c>
      <c r="G13" s="17">
        <v>22</v>
      </c>
      <c r="H13" s="17">
        <v>16</v>
      </c>
      <c r="I13" s="17">
        <v>2</v>
      </c>
      <c r="J13" s="17">
        <v>28</v>
      </c>
      <c r="K13" s="17">
        <v>1</v>
      </c>
      <c r="L13" s="17">
        <v>0</v>
      </c>
      <c r="M13" s="17">
        <v>71</v>
      </c>
      <c r="N13" s="17">
        <f>VLOOKUP(A13,Games!$A$2:$D$527,3,FALSE)</f>
        <v>0</v>
      </c>
      <c r="O13" s="17">
        <f>VLOOKUP(A13,Games!$A$2:$D$527,4,FALSE)</f>
        <v>17</v>
      </c>
      <c r="P13" s="11">
        <f t="shared" si="6"/>
        <v>7.5882352941176467</v>
      </c>
      <c r="R13" s="16">
        <f t="shared" si="7"/>
        <v>188</v>
      </c>
      <c r="S13" s="16">
        <f t="shared" si="8"/>
        <v>59</v>
      </c>
      <c r="T13" s="16" t="str">
        <f>IFERROR(VLOOKUP(A13,Games!$I$2:$I$246,1,FALSE)," ")</f>
        <v xml:space="preserve"> </v>
      </c>
    </row>
    <row r="14" spans="1:20" x14ac:dyDescent="0.25">
      <c r="A14" s="9" t="s">
        <v>379</v>
      </c>
      <c r="B14" s="17">
        <v>7</v>
      </c>
      <c r="C14" s="17">
        <v>19</v>
      </c>
      <c r="D14" s="17">
        <v>8</v>
      </c>
      <c r="E14" s="17">
        <v>8</v>
      </c>
      <c r="F14" s="17">
        <v>53</v>
      </c>
      <c r="G14" s="17">
        <v>9</v>
      </c>
      <c r="H14" s="17">
        <v>12</v>
      </c>
      <c r="I14" s="17">
        <v>7</v>
      </c>
      <c r="J14" s="17">
        <v>12</v>
      </c>
      <c r="K14" s="17">
        <v>2</v>
      </c>
      <c r="L14" s="17">
        <v>0</v>
      </c>
      <c r="M14" s="17">
        <v>70</v>
      </c>
      <c r="N14" s="17">
        <f>VLOOKUP(A14,Games!$A$2:$D$527,3,FALSE)</f>
        <v>0</v>
      </c>
      <c r="O14" s="17">
        <f>VLOOKUP(A14,Games!$A$2:$D$527,4,FALSE)</f>
        <v>7</v>
      </c>
      <c r="P14" s="11">
        <f t="shared" ref="P14" si="9">(R14-S14)/B14</f>
        <v>17.285714285714285</v>
      </c>
      <c r="R14" s="16">
        <f t="shared" ref="R14" si="10">SUM(M14,I14,H14,G14,F14)</f>
        <v>151</v>
      </c>
      <c r="S14" s="16">
        <f t="shared" ref="S14" si="11">SUM((J14*2),(K14*3),(L14*4))</f>
        <v>30</v>
      </c>
      <c r="T14" s="16" t="str">
        <f>IFERROR(VLOOKUP(A14,Games!$I$2:$I$246,1,FALSE)," ")</f>
        <v xml:space="preserve"> </v>
      </c>
    </row>
    <row r="15" spans="1:20" x14ac:dyDescent="0.25">
      <c r="A15" s="9" t="s">
        <v>388</v>
      </c>
      <c r="B15" s="17">
        <v>2</v>
      </c>
      <c r="C15" s="17">
        <v>0</v>
      </c>
      <c r="D15" s="17">
        <v>0</v>
      </c>
      <c r="E15" s="17">
        <v>0</v>
      </c>
      <c r="F15" s="17">
        <v>2</v>
      </c>
      <c r="G15" s="17">
        <v>1</v>
      </c>
      <c r="H15" s="17">
        <v>1</v>
      </c>
      <c r="I15" s="17">
        <v>0</v>
      </c>
      <c r="J15" s="17">
        <v>2</v>
      </c>
      <c r="K15" s="17">
        <v>0</v>
      </c>
      <c r="L15" s="17">
        <v>0</v>
      </c>
      <c r="M15" s="17">
        <v>0</v>
      </c>
      <c r="N15" s="17">
        <f>VLOOKUP(A15,Games!$A$2:$D$527,3,FALSE)</f>
        <v>0</v>
      </c>
      <c r="O15" s="17">
        <f>VLOOKUP(A15,Games!$A$2:$D$527,4,FALSE)</f>
        <v>2</v>
      </c>
      <c r="P15" s="11">
        <f t="shared" ref="P15" si="12">(R15-S15)/B15</f>
        <v>0</v>
      </c>
      <c r="R15" s="16">
        <f t="shared" ref="R15" si="13">SUM(M15,I15,H15,G15,F15)</f>
        <v>4</v>
      </c>
      <c r="S15" s="16">
        <f t="shared" ref="S15" si="14">SUM((J15*2),(K15*3),(L15*4))</f>
        <v>4</v>
      </c>
      <c r="T15" s="16" t="str">
        <f>IFERROR(VLOOKUP(A15,Games!$I$2:$I$246,1,FALSE)," ")</f>
        <v xml:space="preserve"> </v>
      </c>
    </row>
    <row r="16" spans="1:20" x14ac:dyDescent="0.25">
      <c r="A16" s="9" t="s">
        <v>394</v>
      </c>
      <c r="B16" s="17">
        <v>2</v>
      </c>
      <c r="C16" s="17">
        <v>4</v>
      </c>
      <c r="D16" s="17">
        <v>3</v>
      </c>
      <c r="E16" s="17">
        <v>4</v>
      </c>
      <c r="F16" s="17">
        <v>5</v>
      </c>
      <c r="G16" s="17">
        <v>2</v>
      </c>
      <c r="H16" s="17">
        <v>2</v>
      </c>
      <c r="I16" s="17">
        <v>0</v>
      </c>
      <c r="J16" s="17">
        <v>3</v>
      </c>
      <c r="K16" s="17">
        <v>0</v>
      </c>
      <c r="L16" s="17">
        <v>0</v>
      </c>
      <c r="M16" s="17">
        <v>21</v>
      </c>
      <c r="N16" s="17">
        <f>VLOOKUP(A16,Games!$A$2:$D$527,3,FALSE)</f>
        <v>0</v>
      </c>
      <c r="O16" s="17">
        <f>VLOOKUP(A16,Games!$A$2:$D$527,4,FALSE)</f>
        <v>2</v>
      </c>
      <c r="P16" s="11">
        <f t="shared" ref="P16" si="15">(R16-S16)/B16</f>
        <v>12</v>
      </c>
      <c r="R16" s="16">
        <f t="shared" ref="R16" si="16">SUM(M16,I16,H16,G16,F16)</f>
        <v>30</v>
      </c>
      <c r="S16" s="16">
        <f t="shared" ref="S16" si="17">SUM((J16*2),(K16*3),(L16*4))</f>
        <v>6</v>
      </c>
      <c r="T16" s="16" t="str">
        <f>IFERROR(VLOOKUP(A16,Games!$I$2:$I$246,1,FALSE)," ")</f>
        <v xml:space="preserve"> </v>
      </c>
    </row>
    <row r="17" spans="1:13" x14ac:dyDescent="0.25">
      <c r="A17" s="37" t="s">
        <v>37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x14ac:dyDescent="0.25">
      <c r="A18" s="65" t="s">
        <v>74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</row>
    <row r="19" spans="1:13" x14ac:dyDescent="0.25">
      <c r="A19" s="17" t="s">
        <v>24</v>
      </c>
      <c r="B19" s="17" t="s">
        <v>25</v>
      </c>
      <c r="C19" s="17" t="s">
        <v>26</v>
      </c>
      <c r="D19" s="17" t="s">
        <v>27</v>
      </c>
      <c r="E19" s="17" t="s">
        <v>28</v>
      </c>
      <c r="F19" s="17" t="s">
        <v>29</v>
      </c>
      <c r="G19" s="17" t="s">
        <v>30</v>
      </c>
      <c r="H19" s="17" t="s">
        <v>31</v>
      </c>
      <c r="I19" s="17" t="s">
        <v>32</v>
      </c>
      <c r="J19" s="17" t="s">
        <v>33</v>
      </c>
      <c r="K19" s="17" t="s">
        <v>34</v>
      </c>
      <c r="L19" s="17" t="s">
        <v>35</v>
      </c>
      <c r="M19" s="17" t="s">
        <v>36</v>
      </c>
    </row>
    <row r="20" spans="1:13" x14ac:dyDescent="0.25">
      <c r="A20" s="9" t="str">
        <f t="shared" ref="A20:A31" si="18">IF(A3=""," ",A3)</f>
        <v>Andrew Baird</v>
      </c>
      <c r="B20" s="10"/>
      <c r="C20" s="11">
        <f t="shared" ref="C20:M20" si="19">IF(ISNUMBER($B3),C3/$B3," ")</f>
        <v>0.90909090909090906</v>
      </c>
      <c r="D20" s="11">
        <f t="shared" si="19"/>
        <v>0.31818181818181818</v>
      </c>
      <c r="E20" s="11">
        <f t="shared" si="19"/>
        <v>0.90909090909090906</v>
      </c>
      <c r="F20" s="11">
        <f t="shared" si="19"/>
        <v>4.6818181818181817</v>
      </c>
      <c r="G20" s="11">
        <f t="shared" si="19"/>
        <v>1.2272727272727273</v>
      </c>
      <c r="H20" s="11">
        <f t="shared" si="19"/>
        <v>0.72727272727272729</v>
      </c>
      <c r="I20" s="11">
        <f t="shared" si="19"/>
        <v>0.13636363636363635</v>
      </c>
      <c r="J20" s="11">
        <f t="shared" si="19"/>
        <v>1.6818181818181819</v>
      </c>
      <c r="K20" s="11">
        <f t="shared" si="19"/>
        <v>4.5454545454545456E-2</v>
      </c>
      <c r="L20" s="11">
        <f t="shared" si="19"/>
        <v>0</v>
      </c>
      <c r="M20" s="11">
        <f t="shared" si="19"/>
        <v>3.6818181818181817</v>
      </c>
    </row>
    <row r="21" spans="1:13" x14ac:dyDescent="0.25">
      <c r="A21" s="9" t="str">
        <f t="shared" si="18"/>
        <v>Colin Haiming</v>
      </c>
      <c r="B21" s="10"/>
      <c r="C21" s="11">
        <f t="shared" ref="C21:M21" si="20">IF(ISNUMBER($B4),C4/$B4," ")</f>
        <v>0</v>
      </c>
      <c r="D21" s="11">
        <f t="shared" si="20"/>
        <v>0</v>
      </c>
      <c r="E21" s="11">
        <f t="shared" si="20"/>
        <v>0</v>
      </c>
      <c r="F21" s="11">
        <f t="shared" si="20"/>
        <v>3</v>
      </c>
      <c r="G21" s="11">
        <f t="shared" si="20"/>
        <v>1</v>
      </c>
      <c r="H21" s="11">
        <f t="shared" si="20"/>
        <v>0</v>
      </c>
      <c r="I21" s="11">
        <f t="shared" si="20"/>
        <v>0</v>
      </c>
      <c r="J21" s="11">
        <f t="shared" si="20"/>
        <v>3</v>
      </c>
      <c r="K21" s="11">
        <f t="shared" si="20"/>
        <v>0</v>
      </c>
      <c r="L21" s="11">
        <f t="shared" si="20"/>
        <v>0</v>
      </c>
      <c r="M21" s="11">
        <f t="shared" si="20"/>
        <v>0</v>
      </c>
    </row>
    <row r="22" spans="1:13" x14ac:dyDescent="0.25">
      <c r="A22" s="9" t="str">
        <f t="shared" si="18"/>
        <v>Darren Beer</v>
      </c>
      <c r="B22" s="10"/>
      <c r="C22" s="11">
        <f t="shared" ref="C22:M22" si="21">IF(ISNUMBER($B5),C5/$B5," ")</f>
        <v>1</v>
      </c>
      <c r="D22" s="11">
        <f t="shared" si="21"/>
        <v>0</v>
      </c>
      <c r="E22" s="11">
        <f t="shared" si="21"/>
        <v>0</v>
      </c>
      <c r="F22" s="11">
        <f t="shared" si="21"/>
        <v>2</v>
      </c>
      <c r="G22" s="11">
        <f t="shared" si="21"/>
        <v>0</v>
      </c>
      <c r="H22" s="11">
        <f t="shared" si="21"/>
        <v>1</v>
      </c>
      <c r="I22" s="11">
        <f t="shared" si="21"/>
        <v>1</v>
      </c>
      <c r="J22" s="11">
        <f t="shared" si="21"/>
        <v>2</v>
      </c>
      <c r="K22" s="11">
        <f t="shared" si="21"/>
        <v>0</v>
      </c>
      <c r="L22" s="11">
        <f t="shared" si="21"/>
        <v>0</v>
      </c>
      <c r="M22" s="11">
        <f t="shared" si="21"/>
        <v>2</v>
      </c>
    </row>
    <row r="23" spans="1:13" x14ac:dyDescent="0.25">
      <c r="A23" s="9" t="str">
        <f t="shared" si="18"/>
        <v>Graeme Dickson</v>
      </c>
      <c r="B23" s="10"/>
      <c r="C23" s="11">
        <f t="shared" ref="C23:M23" si="22">IF(ISNUMBER($B6),C6/$B6," ")</f>
        <v>4.45</v>
      </c>
      <c r="D23" s="11">
        <f t="shared" si="22"/>
        <v>0.2</v>
      </c>
      <c r="E23" s="11">
        <f t="shared" si="22"/>
        <v>1.9</v>
      </c>
      <c r="F23" s="11">
        <f t="shared" si="22"/>
        <v>7.65</v>
      </c>
      <c r="G23" s="11">
        <f t="shared" si="22"/>
        <v>2.4500000000000002</v>
      </c>
      <c r="H23" s="11">
        <f t="shared" si="22"/>
        <v>2.0499999999999998</v>
      </c>
      <c r="I23" s="11">
        <f t="shared" si="22"/>
        <v>0.3</v>
      </c>
      <c r="J23" s="11">
        <f t="shared" si="22"/>
        <v>1.9</v>
      </c>
      <c r="K23" s="11">
        <f t="shared" si="22"/>
        <v>0.05</v>
      </c>
      <c r="L23" s="11">
        <f t="shared" si="22"/>
        <v>0</v>
      </c>
      <c r="M23" s="11">
        <f t="shared" si="22"/>
        <v>11.4</v>
      </c>
    </row>
    <row r="24" spans="1:13" x14ac:dyDescent="0.25">
      <c r="A24" s="9" t="str">
        <f t="shared" si="18"/>
        <v>Ian Meagher</v>
      </c>
      <c r="B24" s="10"/>
      <c r="C24" s="11">
        <f t="shared" ref="C24:M24" si="23">IF(ISNUMBER($B7),C7/$B7," ")</f>
        <v>0.91666666666666663</v>
      </c>
      <c r="D24" s="11">
        <f t="shared" si="23"/>
        <v>0.58333333333333337</v>
      </c>
      <c r="E24" s="11">
        <f t="shared" si="23"/>
        <v>1.1666666666666667</v>
      </c>
      <c r="F24" s="11">
        <f t="shared" si="23"/>
        <v>3.4166666666666665</v>
      </c>
      <c r="G24" s="11">
        <f t="shared" si="23"/>
        <v>1.5833333333333333</v>
      </c>
      <c r="H24" s="11">
        <f t="shared" si="23"/>
        <v>1.3333333333333333</v>
      </c>
      <c r="I24" s="11">
        <f t="shared" si="23"/>
        <v>8.3333333333333329E-2</v>
      </c>
      <c r="J24" s="11">
        <f t="shared" si="23"/>
        <v>1</v>
      </c>
      <c r="K24" s="11">
        <f t="shared" si="23"/>
        <v>0</v>
      </c>
      <c r="L24" s="11">
        <f t="shared" si="23"/>
        <v>0</v>
      </c>
      <c r="M24" s="11">
        <f t="shared" si="23"/>
        <v>4.75</v>
      </c>
    </row>
    <row r="25" spans="1:13" x14ac:dyDescent="0.25">
      <c r="A25" s="9" t="str">
        <f t="shared" si="18"/>
        <v>Josh Howard</v>
      </c>
      <c r="B25" s="10"/>
      <c r="C25" s="11">
        <f t="shared" ref="C25:M25" si="24">IF(ISNUMBER($B8),C8/$B8," ")</f>
        <v>0.76470588235294112</v>
      </c>
      <c r="D25" s="11">
        <f t="shared" si="24"/>
        <v>1.4705882352941178</v>
      </c>
      <c r="E25" s="11">
        <f t="shared" si="24"/>
        <v>0.52941176470588236</v>
      </c>
      <c r="F25" s="11">
        <f t="shared" si="24"/>
        <v>3.9411764705882355</v>
      </c>
      <c r="G25" s="11">
        <f t="shared" si="24"/>
        <v>1.0588235294117647</v>
      </c>
      <c r="H25" s="11">
        <f t="shared" si="24"/>
        <v>1.4705882352941178</v>
      </c>
      <c r="I25" s="11">
        <f t="shared" si="24"/>
        <v>0.35294117647058826</v>
      </c>
      <c r="J25" s="11">
        <f t="shared" si="24"/>
        <v>1.2941176470588236</v>
      </c>
      <c r="K25" s="11">
        <f t="shared" si="24"/>
        <v>0</v>
      </c>
      <c r="L25" s="11">
        <f t="shared" si="24"/>
        <v>0</v>
      </c>
      <c r="M25" s="11">
        <f t="shared" si="24"/>
        <v>6.4705882352941178</v>
      </c>
    </row>
    <row r="26" spans="1:13" x14ac:dyDescent="0.25">
      <c r="A26" s="9" t="str">
        <f t="shared" si="18"/>
        <v>Lachlan Fry</v>
      </c>
      <c r="B26" s="10"/>
      <c r="C26" s="11">
        <f t="shared" ref="C26:M26" si="25">IF(ISNUMBER($B9),C9/$B9," ")</f>
        <v>1.1000000000000001</v>
      </c>
      <c r="D26" s="11">
        <f t="shared" si="25"/>
        <v>0.2</v>
      </c>
      <c r="E26" s="11">
        <f t="shared" si="25"/>
        <v>0.9</v>
      </c>
      <c r="F26" s="11">
        <f t="shared" si="25"/>
        <v>4.5999999999999996</v>
      </c>
      <c r="G26" s="11">
        <f t="shared" si="25"/>
        <v>0.5</v>
      </c>
      <c r="H26" s="11">
        <f t="shared" si="25"/>
        <v>0.6</v>
      </c>
      <c r="I26" s="11">
        <f t="shared" si="25"/>
        <v>0.3</v>
      </c>
      <c r="J26" s="11">
        <f t="shared" si="25"/>
        <v>1.2</v>
      </c>
      <c r="K26" s="11">
        <f t="shared" si="25"/>
        <v>0</v>
      </c>
      <c r="L26" s="11">
        <f t="shared" si="25"/>
        <v>0</v>
      </c>
      <c r="M26" s="11">
        <f t="shared" si="25"/>
        <v>3.7</v>
      </c>
    </row>
    <row r="27" spans="1:13" x14ac:dyDescent="0.25">
      <c r="A27" s="9" t="str">
        <f t="shared" si="18"/>
        <v>Matt McMahon</v>
      </c>
      <c r="B27" s="10"/>
      <c r="C27" s="11">
        <f t="shared" ref="C27:M27" si="26">IF(ISNUMBER($B10),C10/$B10," ")</f>
        <v>0.5</v>
      </c>
      <c r="D27" s="11">
        <f t="shared" si="26"/>
        <v>0.1875</v>
      </c>
      <c r="E27" s="11">
        <f t="shared" si="26"/>
        <v>0.1875</v>
      </c>
      <c r="F27" s="11">
        <f t="shared" si="26"/>
        <v>3.5</v>
      </c>
      <c r="G27" s="11">
        <f t="shared" si="26"/>
        <v>0.5625</v>
      </c>
      <c r="H27" s="11">
        <f t="shared" si="26"/>
        <v>0.375</v>
      </c>
      <c r="I27" s="11">
        <f t="shared" si="26"/>
        <v>6.25E-2</v>
      </c>
      <c r="J27" s="11">
        <f t="shared" si="26"/>
        <v>1.1875</v>
      </c>
      <c r="K27" s="11">
        <f t="shared" si="26"/>
        <v>0.125</v>
      </c>
      <c r="L27" s="11">
        <f t="shared" si="26"/>
        <v>0</v>
      </c>
      <c r="M27" s="11">
        <f t="shared" si="26"/>
        <v>1.75</v>
      </c>
    </row>
    <row r="28" spans="1:13" x14ac:dyDescent="0.25">
      <c r="A28" s="9" t="str">
        <f t="shared" si="18"/>
        <v>Matthew Goodwin</v>
      </c>
      <c r="B28" s="10"/>
      <c r="C28" s="11">
        <f t="shared" ref="C28:M28" si="27">IF(ISNUMBER($B11),C11/$B11," ")</f>
        <v>2.1428571428571428</v>
      </c>
      <c r="D28" s="11">
        <f t="shared" si="27"/>
        <v>1.3571428571428572</v>
      </c>
      <c r="E28" s="11">
        <f t="shared" si="27"/>
        <v>0.7857142857142857</v>
      </c>
      <c r="F28" s="11">
        <f t="shared" si="27"/>
        <v>5.8571428571428568</v>
      </c>
      <c r="G28" s="11">
        <f t="shared" si="27"/>
        <v>0.8571428571428571</v>
      </c>
      <c r="H28" s="11">
        <f t="shared" si="27"/>
        <v>1.1428571428571428</v>
      </c>
      <c r="I28" s="11">
        <f t="shared" si="27"/>
        <v>0.14285714285714285</v>
      </c>
      <c r="J28" s="11">
        <f t="shared" si="27"/>
        <v>1.3571428571428572</v>
      </c>
      <c r="K28" s="11">
        <f t="shared" si="27"/>
        <v>0.14285714285714285</v>
      </c>
      <c r="L28" s="11">
        <f t="shared" si="27"/>
        <v>7.1428571428571425E-2</v>
      </c>
      <c r="M28" s="11">
        <f t="shared" si="27"/>
        <v>9.1428571428571423</v>
      </c>
    </row>
    <row r="29" spans="1:13" x14ac:dyDescent="0.25">
      <c r="A29" s="9" t="str">
        <f t="shared" si="18"/>
        <v>Shannan Pye</v>
      </c>
      <c r="B29" s="17"/>
      <c r="C29" s="11">
        <f t="shared" ref="C29:M29" si="28">IF(ISNUMBER($B12),C12/$B12," ")</f>
        <v>1.6111111111111112</v>
      </c>
      <c r="D29" s="11">
        <f t="shared" si="28"/>
        <v>0.33333333333333331</v>
      </c>
      <c r="E29" s="11">
        <f t="shared" si="28"/>
        <v>0.5</v>
      </c>
      <c r="F29" s="11">
        <f t="shared" si="28"/>
        <v>3</v>
      </c>
      <c r="G29" s="11">
        <f t="shared" si="28"/>
        <v>1.4444444444444444</v>
      </c>
      <c r="H29" s="11">
        <f t="shared" si="28"/>
        <v>0.55555555555555558</v>
      </c>
      <c r="I29" s="11">
        <f t="shared" si="28"/>
        <v>0</v>
      </c>
      <c r="J29" s="11">
        <f t="shared" si="28"/>
        <v>1.1111111111111112</v>
      </c>
      <c r="K29" s="11">
        <f t="shared" si="28"/>
        <v>0</v>
      </c>
      <c r="L29" s="11">
        <f t="shared" si="28"/>
        <v>0</v>
      </c>
      <c r="M29" s="11">
        <f t="shared" si="28"/>
        <v>4.7222222222222223</v>
      </c>
    </row>
    <row r="30" spans="1:13" x14ac:dyDescent="0.25">
      <c r="A30" s="9" t="str">
        <f t="shared" si="18"/>
        <v>Simon Boyes</v>
      </c>
      <c r="B30" s="17"/>
      <c r="C30" s="11">
        <f t="shared" ref="C30:M31" si="29">IF(ISNUMBER($B13),C13/$B13," ")</f>
        <v>1.2352941176470589</v>
      </c>
      <c r="D30" s="11">
        <f t="shared" si="29"/>
        <v>0.41176470588235292</v>
      </c>
      <c r="E30" s="11">
        <f t="shared" si="29"/>
        <v>0.47058823529411764</v>
      </c>
      <c r="F30" s="11">
        <f t="shared" si="29"/>
        <v>4.5294117647058822</v>
      </c>
      <c r="G30" s="11">
        <f t="shared" si="29"/>
        <v>1.2941176470588236</v>
      </c>
      <c r="H30" s="11">
        <f t="shared" si="29"/>
        <v>0.94117647058823528</v>
      </c>
      <c r="I30" s="11">
        <f t="shared" si="29"/>
        <v>0.11764705882352941</v>
      </c>
      <c r="J30" s="11">
        <f t="shared" si="29"/>
        <v>1.6470588235294117</v>
      </c>
      <c r="K30" s="11">
        <f t="shared" si="29"/>
        <v>5.8823529411764705E-2</v>
      </c>
      <c r="L30" s="11">
        <f t="shared" si="29"/>
        <v>0</v>
      </c>
      <c r="M30" s="11">
        <f t="shared" si="29"/>
        <v>4.1764705882352944</v>
      </c>
    </row>
    <row r="31" spans="1:13" x14ac:dyDescent="0.25">
      <c r="A31" s="9" t="str">
        <f t="shared" si="18"/>
        <v>Daniel Richardson</v>
      </c>
      <c r="B31" s="17"/>
      <c r="C31" s="11">
        <f t="shared" si="29"/>
        <v>2.7142857142857144</v>
      </c>
      <c r="D31" s="11">
        <f t="shared" si="29"/>
        <v>1.1428571428571428</v>
      </c>
      <c r="E31" s="11">
        <f t="shared" si="29"/>
        <v>1.1428571428571428</v>
      </c>
      <c r="F31" s="11">
        <f t="shared" si="29"/>
        <v>7.5714285714285712</v>
      </c>
      <c r="G31" s="11">
        <f t="shared" si="29"/>
        <v>1.2857142857142858</v>
      </c>
      <c r="H31" s="11">
        <f t="shared" si="29"/>
        <v>1.7142857142857142</v>
      </c>
      <c r="I31" s="11">
        <f t="shared" si="29"/>
        <v>1</v>
      </c>
      <c r="J31" s="11">
        <f t="shared" si="29"/>
        <v>1.7142857142857142</v>
      </c>
      <c r="K31" s="11">
        <f t="shared" si="29"/>
        <v>0.2857142857142857</v>
      </c>
      <c r="L31" s="11">
        <f t="shared" si="29"/>
        <v>0</v>
      </c>
      <c r="M31" s="11">
        <f t="shared" si="29"/>
        <v>10</v>
      </c>
    </row>
  </sheetData>
  <mergeCells count="3">
    <mergeCell ref="A17:M17"/>
    <mergeCell ref="A18:M18"/>
    <mergeCell ref="A1:O1"/>
  </mergeCells>
  <conditionalFormatting sqref="A3:A13">
    <cfRule type="expression" dxfId="7" priority="8">
      <formula>O3&gt;13</formula>
    </cfRule>
  </conditionalFormatting>
  <conditionalFormatting sqref="A3:A13">
    <cfRule type="expression" dxfId="6" priority="7">
      <formula>EXACT(A3,T3)</formula>
    </cfRule>
  </conditionalFormatting>
  <conditionalFormatting sqref="A14">
    <cfRule type="expression" dxfId="5" priority="6">
      <formula>O14&gt;13</formula>
    </cfRule>
  </conditionalFormatting>
  <conditionalFormatting sqref="A14">
    <cfRule type="expression" dxfId="4" priority="5">
      <formula>EXACT(A14,T14)</formula>
    </cfRule>
  </conditionalFormatting>
  <conditionalFormatting sqref="A15">
    <cfRule type="expression" dxfId="3" priority="4">
      <formula>O15&gt;13</formula>
    </cfRule>
  </conditionalFormatting>
  <conditionalFormatting sqref="A15">
    <cfRule type="expression" dxfId="2" priority="3">
      <formula>EXACT(A15,T15)</formula>
    </cfRule>
  </conditionalFormatting>
  <conditionalFormatting sqref="A16">
    <cfRule type="expression" dxfId="1" priority="2">
      <formula>O16&gt;13</formula>
    </cfRule>
  </conditionalFormatting>
  <conditionalFormatting sqref="A16">
    <cfRule type="expression" dxfId="0" priority="1">
      <formula>EXACT(A16,T16)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46"/>
  <sheetViews>
    <sheetView workbookViewId="0">
      <selection activeCell="A2" sqref="A2:D131"/>
    </sheetView>
  </sheetViews>
  <sheetFormatPr defaultRowHeight="15" x14ac:dyDescent="0.25"/>
  <cols>
    <col min="1" max="1" width="23.85546875" bestFit="1" customWidth="1"/>
    <col min="9" max="9" width="24.28515625" style="16" bestFit="1" customWidth="1"/>
    <col min="10" max="10" width="9.140625" style="16"/>
  </cols>
  <sheetData>
    <row r="1" spans="1:10" x14ac:dyDescent="0.25">
      <c r="B1" s="25">
        <v>1</v>
      </c>
      <c r="C1" s="25" t="s">
        <v>60</v>
      </c>
      <c r="D1" s="25" t="s">
        <v>61</v>
      </c>
      <c r="I1" s="31" t="s">
        <v>41</v>
      </c>
    </row>
    <row r="2" spans="1:10" x14ac:dyDescent="0.25">
      <c r="A2" s="14" t="s">
        <v>0</v>
      </c>
      <c r="B2" s="24">
        <v>137</v>
      </c>
      <c r="C2" s="24">
        <v>14</v>
      </c>
      <c r="D2" s="24">
        <v>151</v>
      </c>
      <c r="I2" s="16" t="s">
        <v>150</v>
      </c>
      <c r="J2" s="16" t="s">
        <v>151</v>
      </c>
    </row>
    <row r="3" spans="1:10" x14ac:dyDescent="0.25">
      <c r="A3" s="6" t="s">
        <v>1</v>
      </c>
      <c r="B3" s="7">
        <v>22</v>
      </c>
      <c r="C3" s="7"/>
      <c r="D3" s="7">
        <v>22</v>
      </c>
      <c r="I3" s="16" t="s">
        <v>152</v>
      </c>
      <c r="J3" s="16" t="s">
        <v>151</v>
      </c>
    </row>
    <row r="4" spans="1:10" x14ac:dyDescent="0.25">
      <c r="A4" s="6" t="s">
        <v>138</v>
      </c>
      <c r="B4" s="7">
        <v>1</v>
      </c>
      <c r="C4" s="7"/>
      <c r="D4" s="7">
        <v>1</v>
      </c>
      <c r="I4" s="16" t="s">
        <v>153</v>
      </c>
      <c r="J4" s="16" t="s">
        <v>151</v>
      </c>
    </row>
    <row r="5" spans="1:10" x14ac:dyDescent="0.25">
      <c r="A5" s="6" t="s">
        <v>2</v>
      </c>
      <c r="B5" s="7">
        <v>18</v>
      </c>
      <c r="C5" s="7">
        <v>1</v>
      </c>
      <c r="D5" s="7">
        <v>19</v>
      </c>
      <c r="I5" s="16" t="s">
        <v>154</v>
      </c>
      <c r="J5" s="16" t="s">
        <v>151</v>
      </c>
    </row>
    <row r="6" spans="1:10" x14ac:dyDescent="0.25">
      <c r="A6" s="6" t="s">
        <v>123</v>
      </c>
      <c r="B6" s="7">
        <v>6</v>
      </c>
      <c r="C6" s="7"/>
      <c r="D6" s="7">
        <v>6</v>
      </c>
      <c r="I6" s="16" t="s">
        <v>155</v>
      </c>
      <c r="J6" s="16" t="s">
        <v>151</v>
      </c>
    </row>
    <row r="7" spans="1:10" x14ac:dyDescent="0.25">
      <c r="A7" s="6" t="s">
        <v>3</v>
      </c>
      <c r="B7" s="7">
        <v>1</v>
      </c>
      <c r="C7" s="7">
        <v>9</v>
      </c>
      <c r="D7" s="7">
        <v>10</v>
      </c>
      <c r="I7" s="16" t="s">
        <v>156</v>
      </c>
      <c r="J7" s="16" t="s">
        <v>151</v>
      </c>
    </row>
    <row r="8" spans="1:10" x14ac:dyDescent="0.25">
      <c r="A8" s="6" t="s">
        <v>91</v>
      </c>
      <c r="B8" s="7">
        <v>22</v>
      </c>
      <c r="C8" s="7"/>
      <c r="D8" s="7">
        <v>22</v>
      </c>
      <c r="I8" s="16" t="s">
        <v>157</v>
      </c>
      <c r="J8" s="16" t="s">
        <v>151</v>
      </c>
    </row>
    <row r="9" spans="1:10" x14ac:dyDescent="0.25">
      <c r="A9" s="6" t="s">
        <v>4</v>
      </c>
      <c r="B9" s="7">
        <v>15</v>
      </c>
      <c r="C9" s="7"/>
      <c r="D9" s="7">
        <v>15</v>
      </c>
      <c r="I9" s="16" t="s">
        <v>158</v>
      </c>
      <c r="J9" s="16" t="s">
        <v>151</v>
      </c>
    </row>
    <row r="10" spans="1:10" x14ac:dyDescent="0.25">
      <c r="A10" s="6" t="s">
        <v>125</v>
      </c>
      <c r="B10" s="7">
        <v>16</v>
      </c>
      <c r="C10" s="7"/>
      <c r="D10" s="7">
        <v>16</v>
      </c>
      <c r="I10" s="16" t="s">
        <v>159</v>
      </c>
      <c r="J10" s="16" t="s">
        <v>151</v>
      </c>
    </row>
    <row r="11" spans="1:10" x14ac:dyDescent="0.25">
      <c r="A11" s="6" t="s">
        <v>124</v>
      </c>
      <c r="B11" s="7">
        <v>15</v>
      </c>
      <c r="C11" s="7"/>
      <c r="D11" s="7">
        <v>15</v>
      </c>
      <c r="I11" s="16" t="s">
        <v>160</v>
      </c>
      <c r="J11" s="16" t="s">
        <v>151</v>
      </c>
    </row>
    <row r="12" spans="1:10" x14ac:dyDescent="0.25">
      <c r="A12" s="6" t="s">
        <v>5</v>
      </c>
      <c r="B12" s="7">
        <v>16</v>
      </c>
      <c r="C12" s="7">
        <v>4</v>
      </c>
      <c r="D12" s="7">
        <v>20</v>
      </c>
      <c r="I12" s="16" t="s">
        <v>161</v>
      </c>
      <c r="J12" s="16" t="s">
        <v>151</v>
      </c>
    </row>
    <row r="13" spans="1:10" x14ac:dyDescent="0.25">
      <c r="A13" s="14" t="s">
        <v>380</v>
      </c>
      <c r="B13" s="24">
        <v>2</v>
      </c>
      <c r="C13" s="24"/>
      <c r="D13" s="24">
        <v>2</v>
      </c>
      <c r="I13" s="16" t="s">
        <v>162</v>
      </c>
      <c r="J13" s="16" t="s">
        <v>151</v>
      </c>
    </row>
    <row r="14" spans="1:10" x14ac:dyDescent="0.25">
      <c r="A14" s="6" t="s">
        <v>383</v>
      </c>
      <c r="B14" s="7">
        <v>1</v>
      </c>
      <c r="C14" s="7"/>
      <c r="D14" s="7">
        <v>1</v>
      </c>
      <c r="I14" s="16" t="s">
        <v>163</v>
      </c>
      <c r="J14" s="16" t="s">
        <v>151</v>
      </c>
    </row>
    <row r="15" spans="1:10" x14ac:dyDescent="0.25">
      <c r="A15" s="6" t="s">
        <v>390</v>
      </c>
      <c r="B15" s="7">
        <v>2</v>
      </c>
      <c r="C15" s="7"/>
      <c r="D15" s="7">
        <v>2</v>
      </c>
      <c r="I15" s="16" t="s">
        <v>164</v>
      </c>
      <c r="J15" s="16" t="s">
        <v>151</v>
      </c>
    </row>
    <row r="16" spans="1:10" x14ac:dyDescent="0.25">
      <c r="A16" s="6" t="s">
        <v>6</v>
      </c>
      <c r="B16" s="7">
        <v>155</v>
      </c>
      <c r="C16" s="7">
        <v>16</v>
      </c>
      <c r="D16" s="7">
        <v>171</v>
      </c>
      <c r="I16" s="16" t="s">
        <v>165</v>
      </c>
      <c r="J16" s="16" t="s">
        <v>151</v>
      </c>
    </row>
    <row r="17" spans="1:10" x14ac:dyDescent="0.25">
      <c r="A17" s="6" t="s">
        <v>126</v>
      </c>
      <c r="B17" s="7">
        <v>3</v>
      </c>
      <c r="C17" s="7"/>
      <c r="D17" s="7">
        <v>3</v>
      </c>
      <c r="I17" s="16" t="s">
        <v>166</v>
      </c>
      <c r="J17" s="16" t="s">
        <v>151</v>
      </c>
    </row>
    <row r="18" spans="1:10" x14ac:dyDescent="0.25">
      <c r="A18" s="6" t="s">
        <v>127</v>
      </c>
      <c r="B18" s="7">
        <v>19</v>
      </c>
      <c r="C18" s="7"/>
      <c r="D18" s="7">
        <v>19</v>
      </c>
      <c r="I18" s="16" t="s">
        <v>167</v>
      </c>
      <c r="J18" s="16" t="s">
        <v>151</v>
      </c>
    </row>
    <row r="19" spans="1:10" x14ac:dyDescent="0.25">
      <c r="A19" s="6" t="s">
        <v>128</v>
      </c>
      <c r="B19" s="7"/>
      <c r="C19" s="7">
        <v>9</v>
      </c>
      <c r="D19" s="7">
        <v>9</v>
      </c>
      <c r="I19" s="16" t="s">
        <v>168</v>
      </c>
      <c r="J19" s="16" t="s">
        <v>151</v>
      </c>
    </row>
    <row r="20" spans="1:10" x14ac:dyDescent="0.25">
      <c r="A20" s="6" t="s">
        <v>67</v>
      </c>
      <c r="B20" s="7">
        <v>20</v>
      </c>
      <c r="C20" s="7"/>
      <c r="D20" s="7">
        <v>20</v>
      </c>
      <c r="I20" s="16" t="s">
        <v>169</v>
      </c>
      <c r="J20" s="16" t="s">
        <v>151</v>
      </c>
    </row>
    <row r="21" spans="1:10" x14ac:dyDescent="0.25">
      <c r="A21" s="6" t="s">
        <v>101</v>
      </c>
      <c r="B21" s="7">
        <v>12</v>
      </c>
      <c r="C21" s="7">
        <v>5</v>
      </c>
      <c r="D21" s="7">
        <v>17</v>
      </c>
      <c r="I21" s="16" t="s">
        <v>170</v>
      </c>
      <c r="J21" s="16" t="s">
        <v>151</v>
      </c>
    </row>
    <row r="22" spans="1:10" x14ac:dyDescent="0.25">
      <c r="A22" s="6" t="s">
        <v>7</v>
      </c>
      <c r="B22" s="7">
        <v>20</v>
      </c>
      <c r="C22" s="7"/>
      <c r="D22" s="7">
        <v>20</v>
      </c>
      <c r="I22" s="16" t="s">
        <v>171</v>
      </c>
      <c r="J22" s="16" t="s">
        <v>151</v>
      </c>
    </row>
    <row r="23" spans="1:10" x14ac:dyDescent="0.25">
      <c r="A23" s="6" t="s">
        <v>137</v>
      </c>
      <c r="B23" s="7">
        <v>2</v>
      </c>
      <c r="C23" s="7"/>
      <c r="D23" s="7">
        <v>2</v>
      </c>
      <c r="I23" s="16" t="s">
        <v>172</v>
      </c>
      <c r="J23" s="16" t="s">
        <v>151</v>
      </c>
    </row>
    <row r="24" spans="1:10" x14ac:dyDescent="0.25">
      <c r="A24" s="6" t="s">
        <v>96</v>
      </c>
      <c r="B24" s="7">
        <v>20</v>
      </c>
      <c r="C24" s="7"/>
      <c r="D24" s="7">
        <v>20</v>
      </c>
      <c r="I24" s="16" t="s">
        <v>173</v>
      </c>
      <c r="J24" s="16" t="s">
        <v>151</v>
      </c>
    </row>
    <row r="25" spans="1:10" x14ac:dyDescent="0.25">
      <c r="A25" s="6" t="s">
        <v>102</v>
      </c>
      <c r="B25" s="7">
        <v>20</v>
      </c>
      <c r="C25" s="7">
        <v>2</v>
      </c>
      <c r="D25" s="7">
        <v>22</v>
      </c>
      <c r="I25" s="16" t="s">
        <v>174</v>
      </c>
      <c r="J25" s="16" t="s">
        <v>151</v>
      </c>
    </row>
    <row r="26" spans="1:10" x14ac:dyDescent="0.25">
      <c r="A26" s="6" t="s">
        <v>103</v>
      </c>
      <c r="B26" s="7">
        <v>23</v>
      </c>
      <c r="C26" s="7"/>
      <c r="D26" s="7">
        <v>23</v>
      </c>
      <c r="I26" s="16" t="s">
        <v>175</v>
      </c>
      <c r="J26" s="16" t="s">
        <v>151</v>
      </c>
    </row>
    <row r="27" spans="1:10" x14ac:dyDescent="0.25">
      <c r="A27" s="6" t="s">
        <v>104</v>
      </c>
      <c r="B27" s="7">
        <v>8</v>
      </c>
      <c r="C27" s="7"/>
      <c r="D27" s="7">
        <v>8</v>
      </c>
      <c r="I27" s="16" t="s">
        <v>176</v>
      </c>
      <c r="J27" s="16" t="s">
        <v>151</v>
      </c>
    </row>
    <row r="28" spans="1:10" x14ac:dyDescent="0.25">
      <c r="A28" s="6" t="s">
        <v>136</v>
      </c>
      <c r="B28" s="7">
        <v>4</v>
      </c>
      <c r="C28" s="7"/>
      <c r="D28" s="7">
        <v>4</v>
      </c>
      <c r="I28" s="16" t="s">
        <v>177</v>
      </c>
      <c r="J28" s="16" t="s">
        <v>151</v>
      </c>
    </row>
    <row r="29" spans="1:10" x14ac:dyDescent="0.25">
      <c r="A29" s="6" t="s">
        <v>385</v>
      </c>
      <c r="B29" s="7">
        <v>3</v>
      </c>
      <c r="C29" s="7"/>
      <c r="D29" s="7">
        <v>3</v>
      </c>
      <c r="I29" s="16" t="s">
        <v>178</v>
      </c>
      <c r="J29" s="16" t="s">
        <v>151</v>
      </c>
    </row>
    <row r="30" spans="1:10" x14ac:dyDescent="0.25">
      <c r="A30" s="6" t="s">
        <v>391</v>
      </c>
      <c r="B30" s="7">
        <v>1</v>
      </c>
      <c r="C30" s="7"/>
      <c r="D30" s="7">
        <v>1</v>
      </c>
      <c r="I30" s="16" t="s">
        <v>179</v>
      </c>
      <c r="J30" s="16" t="s">
        <v>151</v>
      </c>
    </row>
    <row r="31" spans="1:10" x14ac:dyDescent="0.25">
      <c r="A31" s="14" t="s">
        <v>8</v>
      </c>
      <c r="B31" s="24">
        <v>162</v>
      </c>
      <c r="C31" s="24">
        <v>20</v>
      </c>
      <c r="D31" s="24">
        <v>182</v>
      </c>
      <c r="I31" s="16" t="s">
        <v>180</v>
      </c>
      <c r="J31" s="16" t="s">
        <v>151</v>
      </c>
    </row>
    <row r="32" spans="1:10" x14ac:dyDescent="0.25">
      <c r="A32" s="6" t="s">
        <v>9</v>
      </c>
      <c r="B32" s="7">
        <v>23</v>
      </c>
      <c r="C32" s="7"/>
      <c r="D32" s="7">
        <v>23</v>
      </c>
      <c r="I32" s="16" t="s">
        <v>181</v>
      </c>
      <c r="J32" s="16" t="s">
        <v>151</v>
      </c>
    </row>
    <row r="33" spans="1:10" x14ac:dyDescent="0.25">
      <c r="A33" s="6" t="s">
        <v>80</v>
      </c>
      <c r="B33" s="7">
        <v>22</v>
      </c>
      <c r="C33" s="7"/>
      <c r="D33" s="7">
        <v>22</v>
      </c>
      <c r="I33" s="16" t="s">
        <v>182</v>
      </c>
      <c r="J33" s="16" t="s">
        <v>151</v>
      </c>
    </row>
    <row r="34" spans="1:10" x14ac:dyDescent="0.25">
      <c r="A34" s="6" t="s">
        <v>10</v>
      </c>
      <c r="B34" s="7">
        <v>22</v>
      </c>
      <c r="C34" s="7"/>
      <c r="D34" s="7">
        <v>22</v>
      </c>
      <c r="I34" s="16" t="s">
        <v>183</v>
      </c>
      <c r="J34" s="16" t="s">
        <v>151</v>
      </c>
    </row>
    <row r="35" spans="1:10" x14ac:dyDescent="0.25">
      <c r="A35" s="6" t="s">
        <v>68</v>
      </c>
      <c r="B35" s="7">
        <v>4</v>
      </c>
      <c r="C35" s="7">
        <v>1</v>
      </c>
      <c r="D35" s="7">
        <v>5</v>
      </c>
      <c r="I35" s="16" t="s">
        <v>184</v>
      </c>
      <c r="J35" s="16" t="s">
        <v>151</v>
      </c>
    </row>
    <row r="36" spans="1:10" x14ac:dyDescent="0.25">
      <c r="A36" s="6" t="s">
        <v>95</v>
      </c>
      <c r="B36" s="7">
        <v>18</v>
      </c>
      <c r="C36" s="7">
        <v>1</v>
      </c>
      <c r="D36" s="7">
        <v>19</v>
      </c>
      <c r="I36" s="16" t="s">
        <v>185</v>
      </c>
      <c r="J36" s="16" t="s">
        <v>151</v>
      </c>
    </row>
    <row r="37" spans="1:10" x14ac:dyDescent="0.25">
      <c r="A37" s="6" t="s">
        <v>11</v>
      </c>
      <c r="B37" s="7">
        <v>2</v>
      </c>
      <c r="C37" s="7">
        <v>16</v>
      </c>
      <c r="D37" s="7">
        <v>18</v>
      </c>
      <c r="I37" s="16" t="s">
        <v>186</v>
      </c>
      <c r="J37" s="16" t="s">
        <v>151</v>
      </c>
    </row>
    <row r="38" spans="1:10" x14ac:dyDescent="0.25">
      <c r="A38" s="6" t="s">
        <v>92</v>
      </c>
      <c r="B38" s="7">
        <v>23</v>
      </c>
      <c r="C38" s="7"/>
      <c r="D38" s="7">
        <v>23</v>
      </c>
      <c r="I38" s="16" t="s">
        <v>187</v>
      </c>
      <c r="J38" s="16" t="s">
        <v>151</v>
      </c>
    </row>
    <row r="39" spans="1:10" x14ac:dyDescent="0.25">
      <c r="A39" s="6" t="s">
        <v>12</v>
      </c>
      <c r="B39" s="7">
        <v>15</v>
      </c>
      <c r="C39" s="7"/>
      <c r="D39" s="7">
        <v>15</v>
      </c>
      <c r="I39" s="16" t="s">
        <v>188</v>
      </c>
      <c r="J39" s="16" t="s">
        <v>151</v>
      </c>
    </row>
    <row r="40" spans="1:10" x14ac:dyDescent="0.25">
      <c r="A40" s="6" t="s">
        <v>139</v>
      </c>
      <c r="B40" s="7">
        <v>21</v>
      </c>
      <c r="C40" s="7"/>
      <c r="D40" s="7">
        <v>21</v>
      </c>
      <c r="I40" s="16" t="s">
        <v>189</v>
      </c>
      <c r="J40" s="16" t="s">
        <v>151</v>
      </c>
    </row>
    <row r="41" spans="1:10" x14ac:dyDescent="0.25">
      <c r="A41" s="6" t="s">
        <v>58</v>
      </c>
      <c r="B41" s="7">
        <v>12</v>
      </c>
      <c r="C41" s="7">
        <v>2</v>
      </c>
      <c r="D41" s="7">
        <v>14</v>
      </c>
      <c r="I41" s="16" t="s">
        <v>190</v>
      </c>
      <c r="J41" s="16" t="s">
        <v>151</v>
      </c>
    </row>
    <row r="42" spans="1:10" x14ac:dyDescent="0.25">
      <c r="A42" s="14" t="s">
        <v>105</v>
      </c>
      <c r="B42" s="24">
        <v>153</v>
      </c>
      <c r="C42" s="24">
        <v>15</v>
      </c>
      <c r="D42" s="24">
        <v>168</v>
      </c>
      <c r="I42" s="16" t="s">
        <v>191</v>
      </c>
      <c r="J42" s="16" t="s">
        <v>151</v>
      </c>
    </row>
    <row r="43" spans="1:10" x14ac:dyDescent="0.25">
      <c r="A43" s="6" t="s">
        <v>386</v>
      </c>
      <c r="B43" s="7">
        <v>3</v>
      </c>
      <c r="C43" s="7"/>
      <c r="D43" s="7">
        <v>3</v>
      </c>
      <c r="I43" s="16" t="s">
        <v>192</v>
      </c>
      <c r="J43" s="16" t="s">
        <v>151</v>
      </c>
    </row>
    <row r="44" spans="1:10" x14ac:dyDescent="0.25">
      <c r="A44" s="6" t="s">
        <v>69</v>
      </c>
      <c r="B44" s="7">
        <v>22</v>
      </c>
      <c r="C44" s="7"/>
      <c r="D44" s="7">
        <v>22</v>
      </c>
      <c r="I44" s="16" t="s">
        <v>193</v>
      </c>
      <c r="J44" s="16" t="s">
        <v>151</v>
      </c>
    </row>
    <row r="45" spans="1:10" x14ac:dyDescent="0.25">
      <c r="A45" s="6" t="s">
        <v>129</v>
      </c>
      <c r="B45" s="7">
        <v>12</v>
      </c>
      <c r="C45" s="7"/>
      <c r="D45" s="7">
        <v>12</v>
      </c>
      <c r="I45" s="16" t="s">
        <v>194</v>
      </c>
      <c r="J45" s="16" t="s">
        <v>151</v>
      </c>
    </row>
    <row r="46" spans="1:10" x14ac:dyDescent="0.25">
      <c r="A46" s="6" t="s">
        <v>377</v>
      </c>
      <c r="B46" s="7">
        <v>1</v>
      </c>
      <c r="C46" s="7"/>
      <c r="D46" s="7">
        <v>1</v>
      </c>
      <c r="I46" s="16" t="s">
        <v>195</v>
      </c>
      <c r="J46" s="16" t="s">
        <v>151</v>
      </c>
    </row>
    <row r="47" spans="1:10" x14ac:dyDescent="0.25">
      <c r="A47" s="6" t="s">
        <v>93</v>
      </c>
      <c r="B47" s="7">
        <v>11</v>
      </c>
      <c r="C47" s="7"/>
      <c r="D47" s="7">
        <v>11</v>
      </c>
      <c r="I47" s="16" t="s">
        <v>196</v>
      </c>
      <c r="J47" s="16" t="s">
        <v>151</v>
      </c>
    </row>
    <row r="48" spans="1:10" x14ac:dyDescent="0.25">
      <c r="A48" s="6" t="s">
        <v>378</v>
      </c>
      <c r="B48" s="7">
        <v>1</v>
      </c>
      <c r="C48" s="7"/>
      <c r="D48" s="7">
        <v>1</v>
      </c>
      <c r="I48" s="16" t="s">
        <v>197</v>
      </c>
      <c r="J48" s="16" t="s">
        <v>151</v>
      </c>
    </row>
    <row r="49" spans="1:10" x14ac:dyDescent="0.25">
      <c r="A49" s="6" t="s">
        <v>94</v>
      </c>
      <c r="B49" s="7">
        <v>11</v>
      </c>
      <c r="C49" s="7">
        <v>1</v>
      </c>
      <c r="D49" s="7">
        <v>12</v>
      </c>
      <c r="I49" s="16" t="s">
        <v>198</v>
      </c>
      <c r="J49" s="16" t="s">
        <v>151</v>
      </c>
    </row>
    <row r="50" spans="1:10" x14ac:dyDescent="0.25">
      <c r="A50" s="6" t="s">
        <v>13</v>
      </c>
      <c r="B50" s="7">
        <v>2</v>
      </c>
      <c r="C50" s="7">
        <v>10</v>
      </c>
      <c r="D50" s="7">
        <v>12</v>
      </c>
      <c r="I50" s="16" t="s">
        <v>199</v>
      </c>
      <c r="J50" s="16" t="s">
        <v>151</v>
      </c>
    </row>
    <row r="51" spans="1:10" x14ac:dyDescent="0.25">
      <c r="A51" s="6" t="s">
        <v>87</v>
      </c>
      <c r="B51" s="7">
        <v>13</v>
      </c>
      <c r="C51" s="7"/>
      <c r="D51" s="7">
        <v>13</v>
      </c>
      <c r="I51" s="16" t="s">
        <v>200</v>
      </c>
      <c r="J51" s="16" t="s">
        <v>151</v>
      </c>
    </row>
    <row r="52" spans="1:10" x14ac:dyDescent="0.25">
      <c r="A52" s="6" t="s">
        <v>88</v>
      </c>
      <c r="B52" s="7">
        <v>17</v>
      </c>
      <c r="C52" s="7"/>
      <c r="D52" s="7">
        <v>17</v>
      </c>
      <c r="I52" s="16" t="s">
        <v>201</v>
      </c>
      <c r="J52" s="16" t="s">
        <v>151</v>
      </c>
    </row>
    <row r="53" spans="1:10" x14ac:dyDescent="0.25">
      <c r="A53" s="6" t="s">
        <v>14</v>
      </c>
      <c r="B53" s="7">
        <v>19</v>
      </c>
      <c r="C53" s="7">
        <v>3</v>
      </c>
      <c r="D53" s="7">
        <v>22</v>
      </c>
      <c r="I53" s="16" t="s">
        <v>202</v>
      </c>
      <c r="J53" s="16" t="s">
        <v>151</v>
      </c>
    </row>
    <row r="54" spans="1:10" x14ac:dyDescent="0.25">
      <c r="A54" s="6" t="s">
        <v>15</v>
      </c>
      <c r="B54" s="7">
        <v>15</v>
      </c>
      <c r="C54" s="7">
        <v>1</v>
      </c>
      <c r="D54" s="7">
        <v>16</v>
      </c>
      <c r="I54" s="16" t="s">
        <v>203</v>
      </c>
      <c r="J54" s="16" t="s">
        <v>151</v>
      </c>
    </row>
    <row r="55" spans="1:10" x14ac:dyDescent="0.25">
      <c r="A55" s="6" t="s">
        <v>16</v>
      </c>
      <c r="B55" s="7">
        <v>21</v>
      </c>
      <c r="C55" s="7"/>
      <c r="D55" s="7">
        <v>21</v>
      </c>
      <c r="I55" s="16" t="s">
        <v>204</v>
      </c>
      <c r="J55" s="16" t="s">
        <v>151</v>
      </c>
    </row>
    <row r="56" spans="1:10" x14ac:dyDescent="0.25">
      <c r="A56" s="6" t="s">
        <v>146</v>
      </c>
      <c r="B56" s="7">
        <v>1</v>
      </c>
      <c r="C56" s="7"/>
      <c r="D56" s="7">
        <v>1</v>
      </c>
      <c r="I56" s="16" t="s">
        <v>205</v>
      </c>
      <c r="J56" s="16" t="s">
        <v>151</v>
      </c>
    </row>
    <row r="57" spans="1:10" x14ac:dyDescent="0.25">
      <c r="A57" s="6" t="s">
        <v>384</v>
      </c>
      <c r="B57" s="7">
        <v>2</v>
      </c>
      <c r="C57" s="7"/>
      <c r="D57" s="7">
        <v>2</v>
      </c>
      <c r="I57" s="16" t="s">
        <v>206</v>
      </c>
      <c r="J57" s="16" t="s">
        <v>151</v>
      </c>
    </row>
    <row r="58" spans="1:10" x14ac:dyDescent="0.25">
      <c r="A58" s="6" t="s">
        <v>398</v>
      </c>
      <c r="B58" s="7">
        <v>1</v>
      </c>
      <c r="C58" s="7"/>
      <c r="D58" s="7">
        <v>1</v>
      </c>
      <c r="I58" s="16" t="s">
        <v>207</v>
      </c>
      <c r="J58" s="16" t="s">
        <v>151</v>
      </c>
    </row>
    <row r="59" spans="1:10" x14ac:dyDescent="0.25">
      <c r="A59" s="14" t="s">
        <v>399</v>
      </c>
      <c r="B59" s="24">
        <v>1</v>
      </c>
      <c r="C59" s="24"/>
      <c r="D59" s="24">
        <v>1</v>
      </c>
      <c r="I59" s="16" t="s">
        <v>208</v>
      </c>
      <c r="J59" s="16" t="s">
        <v>151</v>
      </c>
    </row>
    <row r="60" spans="1:10" x14ac:dyDescent="0.25">
      <c r="A60" s="6" t="s">
        <v>17</v>
      </c>
      <c r="B60" s="7">
        <v>145</v>
      </c>
      <c r="C60" s="7">
        <v>2</v>
      </c>
      <c r="D60" s="7">
        <v>147</v>
      </c>
      <c r="I60" s="16" t="s">
        <v>209</v>
      </c>
      <c r="J60" s="16" t="s">
        <v>151</v>
      </c>
    </row>
    <row r="61" spans="1:10" x14ac:dyDescent="0.25">
      <c r="A61" s="6" t="s">
        <v>106</v>
      </c>
      <c r="B61" s="7">
        <v>20</v>
      </c>
      <c r="C61" s="7"/>
      <c r="D61" s="7">
        <v>20</v>
      </c>
      <c r="I61" s="16" t="s">
        <v>210</v>
      </c>
      <c r="J61" s="16" t="s">
        <v>151</v>
      </c>
    </row>
    <row r="62" spans="1:10" x14ac:dyDescent="0.25">
      <c r="A62" s="6" t="s">
        <v>89</v>
      </c>
      <c r="B62" s="7">
        <v>17</v>
      </c>
      <c r="C62" s="7"/>
      <c r="D62" s="7">
        <v>17</v>
      </c>
      <c r="I62" s="16" t="s">
        <v>211</v>
      </c>
      <c r="J62" s="16" t="s">
        <v>151</v>
      </c>
    </row>
    <row r="63" spans="1:10" x14ac:dyDescent="0.25">
      <c r="A63" s="6" t="s">
        <v>64</v>
      </c>
      <c r="B63" s="7">
        <v>18</v>
      </c>
      <c r="C63" s="7"/>
      <c r="D63" s="7">
        <v>18</v>
      </c>
      <c r="I63" s="16" t="s">
        <v>212</v>
      </c>
      <c r="J63" s="16" t="s">
        <v>151</v>
      </c>
    </row>
    <row r="64" spans="1:10" x14ac:dyDescent="0.25">
      <c r="A64" s="6" t="s">
        <v>18</v>
      </c>
      <c r="B64" s="7">
        <v>14</v>
      </c>
      <c r="C64" s="7"/>
      <c r="D64" s="7">
        <v>14</v>
      </c>
      <c r="I64" s="16" t="s">
        <v>213</v>
      </c>
      <c r="J64" s="16" t="s">
        <v>151</v>
      </c>
    </row>
    <row r="65" spans="1:10" x14ac:dyDescent="0.25">
      <c r="A65" s="6" t="s">
        <v>107</v>
      </c>
      <c r="B65" s="7">
        <v>20</v>
      </c>
      <c r="C65" s="7"/>
      <c r="D65" s="7">
        <v>20</v>
      </c>
      <c r="I65" s="16" t="s">
        <v>214</v>
      </c>
      <c r="J65" s="16" t="s">
        <v>151</v>
      </c>
    </row>
    <row r="66" spans="1:10" x14ac:dyDescent="0.25">
      <c r="A66" s="6" t="s">
        <v>141</v>
      </c>
      <c r="B66" s="7">
        <v>11</v>
      </c>
      <c r="C66" s="7"/>
      <c r="D66" s="7">
        <v>11</v>
      </c>
      <c r="I66" s="16" t="s">
        <v>215</v>
      </c>
      <c r="J66" s="16" t="s">
        <v>151</v>
      </c>
    </row>
    <row r="67" spans="1:10" x14ac:dyDescent="0.25">
      <c r="A67" s="6" t="s">
        <v>130</v>
      </c>
      <c r="B67" s="7">
        <v>20</v>
      </c>
      <c r="C67" s="7">
        <v>2</v>
      </c>
      <c r="D67" s="7">
        <v>22</v>
      </c>
      <c r="I67" s="16" t="s">
        <v>216</v>
      </c>
      <c r="J67" s="16" t="s">
        <v>151</v>
      </c>
    </row>
    <row r="68" spans="1:10" x14ac:dyDescent="0.25">
      <c r="A68" s="6" t="s">
        <v>19</v>
      </c>
      <c r="B68" s="7">
        <v>21</v>
      </c>
      <c r="C68" s="7"/>
      <c r="D68" s="7">
        <v>21</v>
      </c>
      <c r="I68" s="16" t="s">
        <v>217</v>
      </c>
      <c r="J68" s="16" t="s">
        <v>151</v>
      </c>
    </row>
    <row r="69" spans="1:10" x14ac:dyDescent="0.25">
      <c r="A69" s="6" t="s">
        <v>142</v>
      </c>
      <c r="B69" s="7">
        <v>2</v>
      </c>
      <c r="C69" s="7"/>
      <c r="D69" s="7">
        <v>2</v>
      </c>
      <c r="I69" s="16" t="s">
        <v>218</v>
      </c>
      <c r="J69" s="16" t="s">
        <v>151</v>
      </c>
    </row>
    <row r="70" spans="1:10" x14ac:dyDescent="0.25">
      <c r="A70" s="6" t="s">
        <v>381</v>
      </c>
      <c r="B70" s="7">
        <v>1</v>
      </c>
      <c r="C70" s="7"/>
      <c r="D70" s="7">
        <v>1</v>
      </c>
      <c r="I70" s="16" t="s">
        <v>219</v>
      </c>
      <c r="J70" s="16" t="s">
        <v>151</v>
      </c>
    </row>
    <row r="71" spans="1:10" x14ac:dyDescent="0.25">
      <c r="A71" s="6" t="s">
        <v>382</v>
      </c>
      <c r="B71" s="7">
        <v>1</v>
      </c>
      <c r="C71" s="7"/>
      <c r="D71" s="7">
        <v>1</v>
      </c>
      <c r="I71" s="16" t="s">
        <v>220</v>
      </c>
      <c r="J71" s="16" t="s">
        <v>151</v>
      </c>
    </row>
    <row r="72" spans="1:10" x14ac:dyDescent="0.25">
      <c r="A72" s="6" t="s">
        <v>108</v>
      </c>
      <c r="B72" s="7">
        <v>157</v>
      </c>
      <c r="C72" s="7">
        <v>3</v>
      </c>
      <c r="D72" s="7">
        <v>160</v>
      </c>
      <c r="I72" s="16" t="s">
        <v>221</v>
      </c>
      <c r="J72" s="16" t="s">
        <v>151</v>
      </c>
    </row>
    <row r="73" spans="1:10" x14ac:dyDescent="0.25">
      <c r="A73" s="6" t="s">
        <v>113</v>
      </c>
      <c r="B73" s="7">
        <v>5</v>
      </c>
      <c r="C73" s="7"/>
      <c r="D73" s="7">
        <v>5</v>
      </c>
      <c r="I73" s="16" t="s">
        <v>222</v>
      </c>
      <c r="J73" s="16" t="s">
        <v>151</v>
      </c>
    </row>
    <row r="74" spans="1:10" x14ac:dyDescent="0.25">
      <c r="A74" s="6" t="s">
        <v>116</v>
      </c>
      <c r="B74" s="7">
        <v>20</v>
      </c>
      <c r="C74" s="7"/>
      <c r="D74" s="7">
        <v>20</v>
      </c>
      <c r="I74" s="16" t="s">
        <v>223</v>
      </c>
      <c r="J74" s="16" t="s">
        <v>151</v>
      </c>
    </row>
    <row r="75" spans="1:10" x14ac:dyDescent="0.25">
      <c r="A75" s="6" t="s">
        <v>117</v>
      </c>
      <c r="B75" s="7">
        <v>17</v>
      </c>
      <c r="C75" s="7"/>
      <c r="D75" s="7">
        <v>17</v>
      </c>
      <c r="I75" s="16" t="s">
        <v>224</v>
      </c>
      <c r="J75" s="16" t="s">
        <v>151</v>
      </c>
    </row>
    <row r="76" spans="1:10" x14ac:dyDescent="0.25">
      <c r="A76" s="6" t="s">
        <v>109</v>
      </c>
      <c r="B76" s="7">
        <v>20</v>
      </c>
      <c r="C76" s="7"/>
      <c r="D76" s="7">
        <v>20</v>
      </c>
      <c r="I76" s="16" t="s">
        <v>225</v>
      </c>
      <c r="J76" s="16" t="s">
        <v>151</v>
      </c>
    </row>
    <row r="77" spans="1:10" x14ac:dyDescent="0.25">
      <c r="A77" s="14" t="s">
        <v>110</v>
      </c>
      <c r="B77" s="24">
        <v>10</v>
      </c>
      <c r="C77" s="24"/>
      <c r="D77" s="24">
        <v>10</v>
      </c>
      <c r="I77" s="16" t="s">
        <v>226</v>
      </c>
      <c r="J77" s="16" t="s">
        <v>151</v>
      </c>
    </row>
    <row r="78" spans="1:10" x14ac:dyDescent="0.25">
      <c r="A78" s="6" t="s">
        <v>111</v>
      </c>
      <c r="B78" s="7">
        <v>19</v>
      </c>
      <c r="C78" s="7"/>
      <c r="D78" s="7">
        <v>19</v>
      </c>
      <c r="I78" s="16" t="s">
        <v>227</v>
      </c>
      <c r="J78" s="16" t="s">
        <v>151</v>
      </c>
    </row>
    <row r="79" spans="1:10" x14ac:dyDescent="0.25">
      <c r="A79" s="6" t="s">
        <v>147</v>
      </c>
      <c r="B79" s="7">
        <v>1</v>
      </c>
      <c r="C79" s="7"/>
      <c r="D79" s="7">
        <v>1</v>
      </c>
      <c r="I79" s="16" t="s">
        <v>228</v>
      </c>
      <c r="J79" s="16" t="s">
        <v>151</v>
      </c>
    </row>
    <row r="80" spans="1:10" x14ac:dyDescent="0.25">
      <c r="A80" s="6" t="s">
        <v>114</v>
      </c>
      <c r="B80" s="7">
        <v>9</v>
      </c>
      <c r="C80" s="7">
        <v>3</v>
      </c>
      <c r="D80" s="7">
        <v>12</v>
      </c>
      <c r="I80" s="16" t="s">
        <v>229</v>
      </c>
      <c r="J80" s="16" t="s">
        <v>151</v>
      </c>
    </row>
    <row r="81" spans="1:10" x14ac:dyDescent="0.25">
      <c r="A81" s="6" t="s">
        <v>115</v>
      </c>
      <c r="B81" s="7">
        <v>17</v>
      </c>
      <c r="C81" s="7"/>
      <c r="D81" s="7">
        <v>17</v>
      </c>
      <c r="I81" s="16" t="s">
        <v>230</v>
      </c>
      <c r="J81" s="16" t="s">
        <v>151</v>
      </c>
    </row>
    <row r="82" spans="1:10" x14ac:dyDescent="0.25">
      <c r="A82" s="6" t="s">
        <v>112</v>
      </c>
      <c r="B82" s="7">
        <v>19</v>
      </c>
      <c r="C82" s="7"/>
      <c r="D82" s="7">
        <v>19</v>
      </c>
      <c r="I82" s="16" t="s">
        <v>231</v>
      </c>
      <c r="J82" s="16" t="s">
        <v>151</v>
      </c>
    </row>
    <row r="83" spans="1:10" x14ac:dyDescent="0.25">
      <c r="A83" s="6" t="s">
        <v>131</v>
      </c>
      <c r="B83" s="7">
        <v>15</v>
      </c>
      <c r="C83" s="7"/>
      <c r="D83" s="7">
        <v>15</v>
      </c>
      <c r="I83" s="16" t="s">
        <v>232</v>
      </c>
      <c r="J83" s="16" t="s">
        <v>151</v>
      </c>
    </row>
    <row r="84" spans="1:10" x14ac:dyDescent="0.25">
      <c r="A84" s="6" t="s">
        <v>148</v>
      </c>
      <c r="B84" s="7">
        <v>2</v>
      </c>
      <c r="C84" s="7"/>
      <c r="D84" s="7">
        <v>2</v>
      </c>
      <c r="I84" s="16" t="s">
        <v>233</v>
      </c>
      <c r="J84" s="16" t="s">
        <v>151</v>
      </c>
    </row>
    <row r="85" spans="1:10" x14ac:dyDescent="0.25">
      <c r="A85" s="6" t="s">
        <v>395</v>
      </c>
      <c r="B85" s="7">
        <v>1</v>
      </c>
      <c r="C85" s="7"/>
      <c r="D85" s="7">
        <v>1</v>
      </c>
      <c r="I85" s="16" t="s">
        <v>234</v>
      </c>
      <c r="J85" s="16" t="s">
        <v>151</v>
      </c>
    </row>
    <row r="86" spans="1:10" x14ac:dyDescent="0.25">
      <c r="A86" s="6" t="s">
        <v>400</v>
      </c>
      <c r="B86" s="7">
        <v>1</v>
      </c>
      <c r="C86" s="7"/>
      <c r="D86" s="7">
        <v>1</v>
      </c>
      <c r="I86" s="16" t="s">
        <v>235</v>
      </c>
      <c r="J86" s="16" t="s">
        <v>151</v>
      </c>
    </row>
    <row r="87" spans="1:10" x14ac:dyDescent="0.25">
      <c r="A87" s="6" t="s">
        <v>401</v>
      </c>
      <c r="B87" s="7">
        <v>1</v>
      </c>
      <c r="C87" s="7"/>
      <c r="D87" s="7">
        <v>1</v>
      </c>
      <c r="I87" s="16" t="s">
        <v>236</v>
      </c>
      <c r="J87" s="16" t="s">
        <v>151</v>
      </c>
    </row>
    <row r="88" spans="1:10" x14ac:dyDescent="0.25">
      <c r="A88" s="6" t="s">
        <v>20</v>
      </c>
      <c r="B88" s="7">
        <v>146</v>
      </c>
      <c r="C88" s="7">
        <v>9</v>
      </c>
      <c r="D88" s="7">
        <v>155</v>
      </c>
      <c r="I88" s="16" t="s">
        <v>237</v>
      </c>
      <c r="J88" s="16" t="s">
        <v>151</v>
      </c>
    </row>
    <row r="89" spans="1:10" x14ac:dyDescent="0.25">
      <c r="A89" s="6" t="s">
        <v>21</v>
      </c>
      <c r="B89" s="7">
        <v>21</v>
      </c>
      <c r="C89" s="7"/>
      <c r="D89" s="7">
        <v>21</v>
      </c>
      <c r="I89" s="16" t="s">
        <v>238</v>
      </c>
      <c r="J89" s="16" t="s">
        <v>151</v>
      </c>
    </row>
    <row r="90" spans="1:10" x14ac:dyDescent="0.25">
      <c r="A90" s="6" t="s">
        <v>71</v>
      </c>
      <c r="B90" s="7">
        <v>16</v>
      </c>
      <c r="C90" s="7"/>
      <c r="D90" s="7">
        <v>16</v>
      </c>
      <c r="I90" s="16" t="s">
        <v>239</v>
      </c>
      <c r="J90" s="16" t="s">
        <v>151</v>
      </c>
    </row>
    <row r="91" spans="1:10" x14ac:dyDescent="0.25">
      <c r="A91" s="6" t="s">
        <v>23</v>
      </c>
      <c r="B91" s="7">
        <v>23</v>
      </c>
      <c r="C91" s="7"/>
      <c r="D91" s="7">
        <v>23</v>
      </c>
      <c r="I91" s="16" t="s">
        <v>240</v>
      </c>
      <c r="J91" s="16" t="s">
        <v>151</v>
      </c>
    </row>
    <row r="92" spans="1:10" x14ac:dyDescent="0.25">
      <c r="A92" s="6" t="s">
        <v>140</v>
      </c>
      <c r="B92" s="7">
        <v>5</v>
      </c>
      <c r="C92" s="7"/>
      <c r="D92" s="7">
        <v>5</v>
      </c>
      <c r="I92" s="16" t="s">
        <v>241</v>
      </c>
      <c r="J92" s="16" t="s">
        <v>151</v>
      </c>
    </row>
    <row r="93" spans="1:10" x14ac:dyDescent="0.25">
      <c r="A93" s="14" t="s">
        <v>50</v>
      </c>
      <c r="B93" s="24">
        <v>19</v>
      </c>
      <c r="C93" s="24">
        <v>3</v>
      </c>
      <c r="D93" s="24">
        <v>22</v>
      </c>
      <c r="I93" s="16" t="s">
        <v>242</v>
      </c>
      <c r="J93" s="16" t="s">
        <v>151</v>
      </c>
    </row>
    <row r="94" spans="1:10" x14ac:dyDescent="0.25">
      <c r="A94" s="6" t="s">
        <v>81</v>
      </c>
      <c r="B94" s="7">
        <v>20</v>
      </c>
      <c r="C94" s="7">
        <v>1</v>
      </c>
      <c r="D94" s="7">
        <v>21</v>
      </c>
      <c r="I94" s="16" t="s">
        <v>243</v>
      </c>
      <c r="J94" s="16" t="s">
        <v>151</v>
      </c>
    </row>
    <row r="95" spans="1:10" x14ac:dyDescent="0.25">
      <c r="A95" s="6" t="s">
        <v>79</v>
      </c>
      <c r="B95" s="7">
        <v>3</v>
      </c>
      <c r="C95" s="7">
        <v>5</v>
      </c>
      <c r="D95" s="7">
        <v>8</v>
      </c>
      <c r="I95" s="16" t="s">
        <v>244</v>
      </c>
      <c r="J95" s="16" t="s">
        <v>151</v>
      </c>
    </row>
    <row r="96" spans="1:10" x14ac:dyDescent="0.25">
      <c r="A96" s="6" t="s">
        <v>70</v>
      </c>
      <c r="B96" s="7">
        <v>22</v>
      </c>
      <c r="C96" s="7"/>
      <c r="D96" s="7">
        <v>22</v>
      </c>
      <c r="I96" s="16" t="s">
        <v>245</v>
      </c>
      <c r="J96" s="16" t="s">
        <v>151</v>
      </c>
    </row>
    <row r="97" spans="1:10" x14ac:dyDescent="0.25">
      <c r="A97" s="6" t="s">
        <v>72</v>
      </c>
      <c r="B97" s="7">
        <v>17</v>
      </c>
      <c r="C97" s="7"/>
      <c r="D97" s="7">
        <v>17</v>
      </c>
      <c r="I97" s="16" t="s">
        <v>246</v>
      </c>
      <c r="J97" s="16" t="s">
        <v>151</v>
      </c>
    </row>
    <row r="98" spans="1:10" x14ac:dyDescent="0.25">
      <c r="A98" s="6" t="s">
        <v>22</v>
      </c>
      <c r="B98" s="7">
        <v>150</v>
      </c>
      <c r="C98" s="7">
        <v>1</v>
      </c>
      <c r="D98" s="7">
        <v>151</v>
      </c>
      <c r="I98" s="16" t="s">
        <v>247</v>
      </c>
      <c r="J98" s="16" t="s">
        <v>151</v>
      </c>
    </row>
    <row r="99" spans="1:10" x14ac:dyDescent="0.25">
      <c r="A99" s="6" t="s">
        <v>133</v>
      </c>
      <c r="B99" s="7">
        <v>17</v>
      </c>
      <c r="C99" s="7">
        <v>1</v>
      </c>
      <c r="D99" s="7">
        <v>18</v>
      </c>
      <c r="I99" s="16" t="s">
        <v>248</v>
      </c>
      <c r="J99" s="16" t="s">
        <v>151</v>
      </c>
    </row>
    <row r="100" spans="1:10" x14ac:dyDescent="0.25">
      <c r="A100" s="6" t="s">
        <v>100</v>
      </c>
      <c r="B100" s="7">
        <v>15</v>
      </c>
      <c r="C100" s="7"/>
      <c r="D100" s="7">
        <v>15</v>
      </c>
      <c r="I100" s="16" t="s">
        <v>132</v>
      </c>
      <c r="J100" s="16" t="s">
        <v>151</v>
      </c>
    </row>
    <row r="101" spans="1:10" x14ac:dyDescent="0.25">
      <c r="A101" s="6" t="s">
        <v>119</v>
      </c>
      <c r="B101" s="7">
        <v>1</v>
      </c>
      <c r="C101" s="7"/>
      <c r="D101" s="7">
        <v>1</v>
      </c>
      <c r="I101" s="16" t="s">
        <v>249</v>
      </c>
      <c r="J101" s="16" t="s">
        <v>151</v>
      </c>
    </row>
    <row r="102" spans="1:10" x14ac:dyDescent="0.25">
      <c r="A102" s="6" t="s">
        <v>143</v>
      </c>
      <c r="B102" s="7">
        <v>3</v>
      </c>
      <c r="C102" s="7"/>
      <c r="D102" s="7">
        <v>3</v>
      </c>
      <c r="I102" s="16" t="s">
        <v>250</v>
      </c>
      <c r="J102" s="16" t="s">
        <v>151</v>
      </c>
    </row>
    <row r="103" spans="1:10" x14ac:dyDescent="0.25">
      <c r="A103" s="6" t="s">
        <v>145</v>
      </c>
      <c r="B103" s="7">
        <v>1</v>
      </c>
      <c r="C103" s="7"/>
      <c r="D103" s="7">
        <v>1</v>
      </c>
      <c r="I103" s="16" t="s">
        <v>251</v>
      </c>
      <c r="J103" s="16" t="s">
        <v>151</v>
      </c>
    </row>
    <row r="104" spans="1:10" x14ac:dyDescent="0.25">
      <c r="A104" s="6" t="s">
        <v>149</v>
      </c>
      <c r="B104" s="7">
        <v>9</v>
      </c>
      <c r="C104" s="7"/>
      <c r="D104" s="7">
        <v>9</v>
      </c>
      <c r="I104" s="16" t="s">
        <v>252</v>
      </c>
      <c r="J104" s="16" t="s">
        <v>151</v>
      </c>
    </row>
    <row r="105" spans="1:10" x14ac:dyDescent="0.25">
      <c r="A105" s="14" t="s">
        <v>132</v>
      </c>
      <c r="B105" s="24">
        <v>4</v>
      </c>
      <c r="C105" s="24"/>
      <c r="D105" s="24">
        <v>4</v>
      </c>
      <c r="I105" s="16" t="s">
        <v>253</v>
      </c>
      <c r="J105" s="16" t="s">
        <v>151</v>
      </c>
    </row>
    <row r="106" spans="1:10" x14ac:dyDescent="0.25">
      <c r="A106" s="6" t="s">
        <v>73</v>
      </c>
      <c r="B106" s="7">
        <v>21</v>
      </c>
      <c r="C106" s="7"/>
      <c r="D106" s="7">
        <v>21</v>
      </c>
      <c r="I106" s="32" t="s">
        <v>254</v>
      </c>
      <c r="J106" s="16" t="s">
        <v>151</v>
      </c>
    </row>
    <row r="107" spans="1:10" x14ac:dyDescent="0.25">
      <c r="A107" s="6" t="s">
        <v>66</v>
      </c>
      <c r="B107" s="7">
        <v>12</v>
      </c>
      <c r="C107" s="7"/>
      <c r="D107" s="7">
        <v>12</v>
      </c>
      <c r="I107" s="32" t="s">
        <v>255</v>
      </c>
      <c r="J107" s="16" t="s">
        <v>151</v>
      </c>
    </row>
    <row r="108" spans="1:10" x14ac:dyDescent="0.25">
      <c r="A108" s="6" t="s">
        <v>65</v>
      </c>
      <c r="B108" s="7">
        <v>15</v>
      </c>
      <c r="C108" s="7"/>
      <c r="D108" s="7">
        <v>15</v>
      </c>
      <c r="I108" s="16" t="s">
        <v>256</v>
      </c>
      <c r="J108" s="16" t="s">
        <v>151</v>
      </c>
    </row>
    <row r="109" spans="1:10" x14ac:dyDescent="0.25">
      <c r="A109" s="6" t="s">
        <v>118</v>
      </c>
      <c r="B109" s="7">
        <v>15</v>
      </c>
      <c r="C109" s="7"/>
      <c r="D109" s="7">
        <v>15</v>
      </c>
      <c r="I109" s="16" t="s">
        <v>190</v>
      </c>
      <c r="J109" s="16" t="s">
        <v>257</v>
      </c>
    </row>
    <row r="110" spans="1:10" x14ac:dyDescent="0.25">
      <c r="A110" s="6" t="s">
        <v>82</v>
      </c>
      <c r="B110" s="7">
        <v>20</v>
      </c>
      <c r="C110" s="7"/>
      <c r="D110" s="7">
        <v>20</v>
      </c>
      <c r="I110" s="16" t="s">
        <v>258</v>
      </c>
      <c r="J110" s="16" t="s">
        <v>257</v>
      </c>
    </row>
    <row r="111" spans="1:10" x14ac:dyDescent="0.25">
      <c r="A111" s="6" t="s">
        <v>387</v>
      </c>
      <c r="B111" s="7">
        <v>2</v>
      </c>
      <c r="C111" s="7"/>
      <c r="D111" s="7">
        <v>2</v>
      </c>
      <c r="I111" s="16" t="s">
        <v>259</v>
      </c>
      <c r="J111" s="16" t="s">
        <v>257</v>
      </c>
    </row>
    <row r="112" spans="1:10" x14ac:dyDescent="0.25">
      <c r="A112" s="6" t="s">
        <v>144</v>
      </c>
      <c r="B112" s="7">
        <v>3</v>
      </c>
      <c r="C112" s="7"/>
      <c r="D112" s="7">
        <v>3</v>
      </c>
      <c r="I112" s="16" t="s">
        <v>260</v>
      </c>
      <c r="J112" s="16" t="s">
        <v>257</v>
      </c>
    </row>
    <row r="113" spans="1:10" x14ac:dyDescent="0.25">
      <c r="A113" s="6" t="s">
        <v>392</v>
      </c>
      <c r="B113" s="7">
        <v>2</v>
      </c>
      <c r="C113" s="7"/>
      <c r="D113" s="7">
        <v>2</v>
      </c>
      <c r="I113" s="16" t="s">
        <v>261</v>
      </c>
      <c r="J113" s="16" t="s">
        <v>257</v>
      </c>
    </row>
    <row r="114" spans="1:10" x14ac:dyDescent="0.25">
      <c r="A114" s="6" t="s">
        <v>393</v>
      </c>
      <c r="B114" s="7">
        <v>6</v>
      </c>
      <c r="C114" s="7"/>
      <c r="D114" s="7">
        <v>6</v>
      </c>
      <c r="I114" s="16" t="s">
        <v>262</v>
      </c>
      <c r="J114" s="16" t="s">
        <v>257</v>
      </c>
    </row>
    <row r="115" spans="1:10" x14ac:dyDescent="0.25">
      <c r="A115" s="6" t="s">
        <v>396</v>
      </c>
      <c r="B115" s="7">
        <v>3</v>
      </c>
      <c r="C115" s="7"/>
      <c r="D115" s="7">
        <v>3</v>
      </c>
      <c r="I115" s="16" t="s">
        <v>263</v>
      </c>
      <c r="J115" s="16" t="s">
        <v>257</v>
      </c>
    </row>
    <row r="116" spans="1:10" x14ac:dyDescent="0.25">
      <c r="A116" s="6" t="s">
        <v>397</v>
      </c>
      <c r="B116" s="7">
        <v>1</v>
      </c>
      <c r="C116" s="7"/>
      <c r="D116" s="7">
        <v>1</v>
      </c>
      <c r="I116" s="16" t="s">
        <v>264</v>
      </c>
      <c r="J116" s="16" t="s">
        <v>257</v>
      </c>
    </row>
    <row r="117" spans="1:10" x14ac:dyDescent="0.25">
      <c r="A117" s="6" t="s">
        <v>74</v>
      </c>
      <c r="B117" s="7">
        <v>159</v>
      </c>
      <c r="C117" s="7"/>
      <c r="D117" s="7">
        <v>159</v>
      </c>
      <c r="I117" s="16" t="s">
        <v>265</v>
      </c>
      <c r="J117" s="16" t="s">
        <v>257</v>
      </c>
    </row>
    <row r="118" spans="1:10" x14ac:dyDescent="0.25">
      <c r="A118" s="14" t="s">
        <v>78</v>
      </c>
      <c r="B118" s="24">
        <v>22</v>
      </c>
      <c r="C118" s="24"/>
      <c r="D118" s="24">
        <v>22</v>
      </c>
      <c r="I118" s="16" t="s">
        <v>266</v>
      </c>
      <c r="J118" s="16" t="s">
        <v>257</v>
      </c>
    </row>
    <row r="119" spans="1:10" x14ac:dyDescent="0.25">
      <c r="A119" s="6" t="s">
        <v>122</v>
      </c>
      <c r="B119" s="7">
        <v>1</v>
      </c>
      <c r="C119" s="7"/>
      <c r="D119" s="7">
        <v>1</v>
      </c>
      <c r="I119" s="16" t="s">
        <v>229</v>
      </c>
      <c r="J119" s="16" t="s">
        <v>257</v>
      </c>
    </row>
    <row r="120" spans="1:10" x14ac:dyDescent="0.25">
      <c r="A120" s="6" t="s">
        <v>121</v>
      </c>
      <c r="B120" s="7">
        <v>1</v>
      </c>
      <c r="C120" s="7"/>
      <c r="D120" s="7">
        <v>1</v>
      </c>
      <c r="I120" s="16" t="s">
        <v>267</v>
      </c>
      <c r="J120" s="16" t="s">
        <v>257</v>
      </c>
    </row>
    <row r="121" spans="1:10" x14ac:dyDescent="0.25">
      <c r="A121" s="6" t="s">
        <v>75</v>
      </c>
      <c r="B121" s="7">
        <v>20</v>
      </c>
      <c r="C121" s="7"/>
      <c r="D121" s="7">
        <v>20</v>
      </c>
      <c r="I121" s="16" t="s">
        <v>268</v>
      </c>
      <c r="J121" s="16" t="s">
        <v>257</v>
      </c>
    </row>
    <row r="122" spans="1:10" x14ac:dyDescent="0.25">
      <c r="A122" s="6" t="s">
        <v>76</v>
      </c>
      <c r="B122" s="7">
        <v>12</v>
      </c>
      <c r="C122" s="7"/>
      <c r="D122" s="7">
        <v>12</v>
      </c>
      <c r="I122" s="16" t="s">
        <v>231</v>
      </c>
      <c r="J122" s="16" t="s">
        <v>257</v>
      </c>
    </row>
    <row r="123" spans="1:10" x14ac:dyDescent="0.25">
      <c r="A123" s="6" t="s">
        <v>135</v>
      </c>
      <c r="B123" s="7">
        <v>17</v>
      </c>
      <c r="C123" s="7"/>
      <c r="D123" s="7">
        <v>17</v>
      </c>
      <c r="I123" s="16" t="s">
        <v>269</v>
      </c>
      <c r="J123" s="16" t="s">
        <v>257</v>
      </c>
    </row>
    <row r="124" spans="1:10" x14ac:dyDescent="0.25">
      <c r="A124" s="6" t="s">
        <v>97</v>
      </c>
      <c r="B124" s="7">
        <v>10</v>
      </c>
      <c r="C124" s="7"/>
      <c r="D124" s="7">
        <v>10</v>
      </c>
      <c r="I124" s="16" t="s">
        <v>270</v>
      </c>
      <c r="J124" s="16" t="s">
        <v>257</v>
      </c>
    </row>
    <row r="125" spans="1:10" x14ac:dyDescent="0.25">
      <c r="A125" s="6" t="s">
        <v>77</v>
      </c>
      <c r="B125" s="7">
        <v>16</v>
      </c>
      <c r="C125" s="7"/>
      <c r="D125" s="7">
        <v>16</v>
      </c>
      <c r="I125" s="16" t="s">
        <v>271</v>
      </c>
      <c r="J125" s="16" t="s">
        <v>257</v>
      </c>
    </row>
    <row r="126" spans="1:10" x14ac:dyDescent="0.25">
      <c r="A126" s="6" t="s">
        <v>120</v>
      </c>
      <c r="B126" s="7">
        <v>14</v>
      </c>
      <c r="C126" s="7"/>
      <c r="D126" s="7">
        <v>14</v>
      </c>
      <c r="I126" s="16" t="s">
        <v>272</v>
      </c>
      <c r="J126" s="16" t="s">
        <v>257</v>
      </c>
    </row>
    <row r="127" spans="1:10" x14ac:dyDescent="0.25">
      <c r="A127" s="6" t="s">
        <v>90</v>
      </c>
      <c r="B127" s="7">
        <v>18</v>
      </c>
      <c r="C127" s="7"/>
      <c r="D127" s="7">
        <v>18</v>
      </c>
      <c r="I127" s="16" t="s">
        <v>234</v>
      </c>
      <c r="J127" s="16" t="s">
        <v>257</v>
      </c>
    </row>
    <row r="128" spans="1:10" x14ac:dyDescent="0.25">
      <c r="A128" s="6" t="s">
        <v>134</v>
      </c>
      <c r="B128" s="7">
        <v>17</v>
      </c>
      <c r="C128" s="7"/>
      <c r="D128" s="7">
        <v>17</v>
      </c>
      <c r="I128" s="16" t="s">
        <v>273</v>
      </c>
      <c r="J128" s="16" t="s">
        <v>257</v>
      </c>
    </row>
    <row r="129" spans="1:10" x14ac:dyDescent="0.25">
      <c r="A129" s="6" t="s">
        <v>379</v>
      </c>
      <c r="B129" s="7">
        <v>7</v>
      </c>
      <c r="C129" s="7"/>
      <c r="D129" s="7">
        <v>7</v>
      </c>
      <c r="I129" s="16" t="s">
        <v>274</v>
      </c>
      <c r="J129" s="16" t="s">
        <v>257</v>
      </c>
    </row>
    <row r="130" spans="1:10" x14ac:dyDescent="0.25">
      <c r="A130" s="6" t="s">
        <v>388</v>
      </c>
      <c r="B130" s="7">
        <v>2</v>
      </c>
      <c r="C130" s="7"/>
      <c r="D130" s="7">
        <v>2</v>
      </c>
      <c r="I130" s="16" t="s">
        <v>275</v>
      </c>
      <c r="J130" s="16" t="s">
        <v>257</v>
      </c>
    </row>
    <row r="131" spans="1:10" x14ac:dyDescent="0.25">
      <c r="A131" s="6" t="s">
        <v>394</v>
      </c>
      <c r="B131" s="7">
        <v>2</v>
      </c>
      <c r="C131" s="7"/>
      <c r="D131" s="7">
        <v>2</v>
      </c>
      <c r="I131" s="16" t="s">
        <v>276</v>
      </c>
      <c r="J131" s="16" t="s">
        <v>257</v>
      </c>
    </row>
    <row r="132" spans="1:10" x14ac:dyDescent="0.25">
      <c r="A132" s="6"/>
      <c r="B132" s="7"/>
      <c r="C132" s="7"/>
      <c r="D132" s="7"/>
      <c r="I132" s="16" t="s">
        <v>277</v>
      </c>
      <c r="J132" s="16" t="s">
        <v>257</v>
      </c>
    </row>
    <row r="133" spans="1:10" x14ac:dyDescent="0.25">
      <c r="A133" s="6"/>
      <c r="B133" s="7"/>
      <c r="C133" s="7"/>
      <c r="D133" s="7"/>
      <c r="I133" s="16" t="s">
        <v>278</v>
      </c>
      <c r="J133" s="16" t="s">
        <v>257</v>
      </c>
    </row>
    <row r="134" spans="1:10" x14ac:dyDescent="0.25">
      <c r="A134" s="6"/>
      <c r="B134" s="7"/>
      <c r="C134" s="7"/>
      <c r="D134" s="7"/>
      <c r="I134" s="16" t="s">
        <v>279</v>
      </c>
      <c r="J134" s="16" t="s">
        <v>257</v>
      </c>
    </row>
    <row r="135" spans="1:10" x14ac:dyDescent="0.25">
      <c r="A135" s="6"/>
      <c r="B135" s="7"/>
      <c r="C135" s="7"/>
      <c r="D135" s="7"/>
      <c r="I135" s="16" t="s">
        <v>280</v>
      </c>
      <c r="J135" s="16" t="s">
        <v>257</v>
      </c>
    </row>
    <row r="136" spans="1:10" x14ac:dyDescent="0.25">
      <c r="A136" s="6"/>
      <c r="B136" s="7"/>
      <c r="C136" s="7"/>
      <c r="D136" s="7"/>
      <c r="I136" s="16" t="s">
        <v>281</v>
      </c>
      <c r="J136" s="16" t="s">
        <v>257</v>
      </c>
    </row>
    <row r="137" spans="1:10" x14ac:dyDescent="0.25">
      <c r="A137" s="6"/>
      <c r="B137" s="7"/>
      <c r="C137" s="7"/>
      <c r="D137" s="7"/>
      <c r="I137" s="16" t="s">
        <v>282</v>
      </c>
      <c r="J137" s="16" t="s">
        <v>257</v>
      </c>
    </row>
    <row r="138" spans="1:10" x14ac:dyDescent="0.25">
      <c r="I138" s="16" t="s">
        <v>283</v>
      </c>
      <c r="J138" s="16" t="s">
        <v>257</v>
      </c>
    </row>
    <row r="139" spans="1:10" x14ac:dyDescent="0.25">
      <c r="I139" s="16" t="s">
        <v>284</v>
      </c>
      <c r="J139" s="16" t="s">
        <v>257</v>
      </c>
    </row>
    <row r="140" spans="1:10" x14ac:dyDescent="0.25">
      <c r="A140" t="s">
        <v>98</v>
      </c>
      <c r="B140">
        <v>1</v>
      </c>
      <c r="D140">
        <v>1</v>
      </c>
      <c r="I140" s="16" t="s">
        <v>285</v>
      </c>
      <c r="J140" s="16" t="s">
        <v>257</v>
      </c>
    </row>
    <row r="141" spans="1:10" x14ac:dyDescent="0.25">
      <c r="A141" t="s">
        <v>99</v>
      </c>
      <c r="B141">
        <v>1</v>
      </c>
      <c r="D141">
        <v>1</v>
      </c>
      <c r="I141" s="16" t="s">
        <v>286</v>
      </c>
      <c r="J141" s="16" t="s">
        <v>257</v>
      </c>
    </row>
    <row r="142" spans="1:10" x14ac:dyDescent="0.25">
      <c r="I142" s="16" t="s">
        <v>287</v>
      </c>
      <c r="J142" s="16" t="s">
        <v>257</v>
      </c>
    </row>
    <row r="143" spans="1:10" x14ac:dyDescent="0.25">
      <c r="I143" s="16" t="s">
        <v>288</v>
      </c>
      <c r="J143" s="16" t="s">
        <v>257</v>
      </c>
    </row>
    <row r="144" spans="1:10" x14ac:dyDescent="0.25">
      <c r="I144" s="16" t="s">
        <v>289</v>
      </c>
      <c r="J144" s="16" t="s">
        <v>257</v>
      </c>
    </row>
    <row r="145" spans="9:10" x14ac:dyDescent="0.25">
      <c r="I145" s="16" t="s">
        <v>290</v>
      </c>
      <c r="J145" s="16" t="s">
        <v>257</v>
      </c>
    </row>
    <row r="146" spans="9:10" x14ac:dyDescent="0.25">
      <c r="I146" s="16" t="s">
        <v>291</v>
      </c>
      <c r="J146" s="16" t="s">
        <v>257</v>
      </c>
    </row>
    <row r="147" spans="9:10" x14ac:dyDescent="0.25">
      <c r="I147" s="16" t="s">
        <v>292</v>
      </c>
      <c r="J147" s="16" t="s">
        <v>257</v>
      </c>
    </row>
    <row r="148" spans="9:10" x14ac:dyDescent="0.25">
      <c r="I148" s="16" t="s">
        <v>293</v>
      </c>
      <c r="J148" s="16" t="s">
        <v>257</v>
      </c>
    </row>
    <row r="149" spans="9:10" x14ac:dyDescent="0.25">
      <c r="I149" s="16" t="s">
        <v>294</v>
      </c>
      <c r="J149" s="16" t="s">
        <v>257</v>
      </c>
    </row>
    <row r="150" spans="9:10" x14ac:dyDescent="0.25">
      <c r="I150" s="16" t="s">
        <v>109</v>
      </c>
      <c r="J150" s="16" t="s">
        <v>257</v>
      </c>
    </row>
    <row r="151" spans="9:10" x14ac:dyDescent="0.25">
      <c r="I151" s="16" t="s">
        <v>295</v>
      </c>
      <c r="J151" s="16" t="s">
        <v>257</v>
      </c>
    </row>
    <row r="152" spans="9:10" x14ac:dyDescent="0.25">
      <c r="I152" s="16" t="s">
        <v>296</v>
      </c>
      <c r="J152" s="16" t="s">
        <v>257</v>
      </c>
    </row>
    <row r="153" spans="9:10" x14ac:dyDescent="0.25">
      <c r="I153" s="16" t="s">
        <v>297</v>
      </c>
      <c r="J153" s="16" t="s">
        <v>257</v>
      </c>
    </row>
    <row r="154" spans="9:10" x14ac:dyDescent="0.25">
      <c r="I154" s="16" t="s">
        <v>298</v>
      </c>
      <c r="J154" s="16" t="s">
        <v>257</v>
      </c>
    </row>
    <row r="155" spans="9:10" x14ac:dyDescent="0.25">
      <c r="I155" s="16" t="s">
        <v>299</v>
      </c>
      <c r="J155" s="16" t="s">
        <v>257</v>
      </c>
    </row>
    <row r="156" spans="9:10" x14ac:dyDescent="0.25">
      <c r="I156" s="16" t="s">
        <v>300</v>
      </c>
      <c r="J156" s="16" t="s">
        <v>257</v>
      </c>
    </row>
    <row r="157" spans="9:10" x14ac:dyDescent="0.25">
      <c r="I157" s="16" t="s">
        <v>301</v>
      </c>
      <c r="J157" s="16" t="s">
        <v>257</v>
      </c>
    </row>
    <row r="158" spans="9:10" x14ac:dyDescent="0.25">
      <c r="I158" s="16" t="s">
        <v>131</v>
      </c>
      <c r="J158" s="16" t="s">
        <v>257</v>
      </c>
    </row>
    <row r="159" spans="9:10" x14ac:dyDescent="0.25">
      <c r="I159" s="16" t="s">
        <v>302</v>
      </c>
      <c r="J159" s="16" t="s">
        <v>257</v>
      </c>
    </row>
    <row r="160" spans="9:10" x14ac:dyDescent="0.25">
      <c r="I160" s="16" t="s">
        <v>303</v>
      </c>
      <c r="J160" s="16" t="s">
        <v>257</v>
      </c>
    </row>
    <row r="161" spans="9:10" x14ac:dyDescent="0.25">
      <c r="I161" s="16" t="s">
        <v>304</v>
      </c>
      <c r="J161" s="16" t="s">
        <v>257</v>
      </c>
    </row>
    <row r="162" spans="9:10" x14ac:dyDescent="0.25">
      <c r="I162" s="16" t="s">
        <v>305</v>
      </c>
      <c r="J162" s="16" t="s">
        <v>257</v>
      </c>
    </row>
    <row r="163" spans="9:10" x14ac:dyDescent="0.25">
      <c r="I163" s="16" t="s">
        <v>306</v>
      </c>
      <c r="J163" s="16" t="s">
        <v>257</v>
      </c>
    </row>
    <row r="164" spans="9:10" x14ac:dyDescent="0.25">
      <c r="I164" s="16" t="s">
        <v>201</v>
      </c>
      <c r="J164" s="16" t="s">
        <v>257</v>
      </c>
    </row>
    <row r="165" spans="9:10" x14ac:dyDescent="0.25">
      <c r="I165" s="16" t="s">
        <v>307</v>
      </c>
      <c r="J165" s="16" t="s">
        <v>257</v>
      </c>
    </row>
    <row r="166" spans="9:10" x14ac:dyDescent="0.25">
      <c r="I166" s="16" t="s">
        <v>204</v>
      </c>
      <c r="J166" s="16" t="s">
        <v>257</v>
      </c>
    </row>
    <row r="167" spans="9:10" x14ac:dyDescent="0.25">
      <c r="I167" s="16" t="s">
        <v>308</v>
      </c>
      <c r="J167" s="16" t="s">
        <v>257</v>
      </c>
    </row>
    <row r="168" spans="9:10" x14ac:dyDescent="0.25">
      <c r="I168" s="16" t="s">
        <v>309</v>
      </c>
      <c r="J168" s="16" t="s">
        <v>257</v>
      </c>
    </row>
    <row r="169" spans="9:10" x14ac:dyDescent="0.25">
      <c r="I169" s="16" t="s">
        <v>310</v>
      </c>
      <c r="J169" s="16" t="s">
        <v>257</v>
      </c>
    </row>
    <row r="170" spans="9:10" x14ac:dyDescent="0.25">
      <c r="I170" s="16" t="s">
        <v>215</v>
      </c>
      <c r="J170" s="16" t="s">
        <v>257</v>
      </c>
    </row>
    <row r="171" spans="9:10" x14ac:dyDescent="0.25">
      <c r="I171" s="16" t="s">
        <v>311</v>
      </c>
      <c r="J171" s="16" t="s">
        <v>257</v>
      </c>
    </row>
    <row r="172" spans="9:10" x14ac:dyDescent="0.25">
      <c r="I172" s="16" t="s">
        <v>218</v>
      </c>
      <c r="J172" s="16" t="s">
        <v>257</v>
      </c>
    </row>
    <row r="173" spans="9:10" x14ac:dyDescent="0.25">
      <c r="I173" s="16" t="s">
        <v>221</v>
      </c>
      <c r="J173" s="16" t="s">
        <v>257</v>
      </c>
    </row>
    <row r="174" spans="9:10" x14ac:dyDescent="0.25">
      <c r="I174" s="16" t="s">
        <v>223</v>
      </c>
      <c r="J174" s="16" t="s">
        <v>257</v>
      </c>
    </row>
    <row r="175" spans="9:10" x14ac:dyDescent="0.25">
      <c r="I175" s="16" t="s">
        <v>312</v>
      </c>
      <c r="J175" s="16" t="s">
        <v>257</v>
      </c>
    </row>
    <row r="176" spans="9:10" x14ac:dyDescent="0.25">
      <c r="I176" s="16" t="s">
        <v>313</v>
      </c>
      <c r="J176" s="16" t="s">
        <v>257</v>
      </c>
    </row>
    <row r="177" spans="9:10" x14ac:dyDescent="0.25">
      <c r="I177" s="16" t="s">
        <v>314</v>
      </c>
      <c r="J177" s="16" t="s">
        <v>257</v>
      </c>
    </row>
    <row r="178" spans="9:10" x14ac:dyDescent="0.25">
      <c r="I178" s="16" t="s">
        <v>249</v>
      </c>
      <c r="J178" s="16" t="s">
        <v>257</v>
      </c>
    </row>
    <row r="179" spans="9:10" x14ac:dyDescent="0.25">
      <c r="I179" s="16" t="s">
        <v>315</v>
      </c>
      <c r="J179" s="16" t="s">
        <v>257</v>
      </c>
    </row>
    <row r="180" spans="9:10" x14ac:dyDescent="0.25">
      <c r="I180" s="16" t="s">
        <v>316</v>
      </c>
      <c r="J180" s="16" t="s">
        <v>257</v>
      </c>
    </row>
    <row r="181" spans="9:10" x14ac:dyDescent="0.25">
      <c r="I181" s="16" t="s">
        <v>317</v>
      </c>
      <c r="J181" s="16" t="s">
        <v>257</v>
      </c>
    </row>
    <row r="182" spans="9:10" x14ac:dyDescent="0.25">
      <c r="I182" s="16" t="s">
        <v>318</v>
      </c>
      <c r="J182" s="16" t="s">
        <v>257</v>
      </c>
    </row>
    <row r="183" spans="9:10" x14ac:dyDescent="0.25">
      <c r="I183" s="16" t="s">
        <v>319</v>
      </c>
      <c r="J183" s="16" t="s">
        <v>257</v>
      </c>
    </row>
    <row r="184" spans="9:10" x14ac:dyDescent="0.25">
      <c r="I184" s="16" t="s">
        <v>320</v>
      </c>
      <c r="J184" s="16" t="s">
        <v>257</v>
      </c>
    </row>
    <row r="185" spans="9:10" x14ac:dyDescent="0.25">
      <c r="I185" s="16" t="s">
        <v>321</v>
      </c>
      <c r="J185" s="16" t="s">
        <v>257</v>
      </c>
    </row>
    <row r="186" spans="9:10" x14ac:dyDescent="0.25">
      <c r="I186" s="16" t="s">
        <v>322</v>
      </c>
      <c r="J186" s="16" t="s">
        <v>257</v>
      </c>
    </row>
    <row r="187" spans="9:10" x14ac:dyDescent="0.25">
      <c r="I187" s="16" t="s">
        <v>256</v>
      </c>
      <c r="J187" s="16" t="s">
        <v>257</v>
      </c>
    </row>
    <row r="188" spans="9:10" x14ac:dyDescent="0.25">
      <c r="I188" s="16" t="s">
        <v>323</v>
      </c>
      <c r="J188" s="16" t="s">
        <v>257</v>
      </c>
    </row>
    <row r="189" spans="9:10" x14ac:dyDescent="0.25">
      <c r="I189" s="16" t="s">
        <v>324</v>
      </c>
      <c r="J189" s="16" t="s">
        <v>257</v>
      </c>
    </row>
    <row r="190" spans="9:10" x14ac:dyDescent="0.25">
      <c r="I190" s="16" t="s">
        <v>325</v>
      </c>
      <c r="J190" s="16" t="s">
        <v>257</v>
      </c>
    </row>
    <row r="191" spans="9:10" x14ac:dyDescent="0.25">
      <c r="I191" s="16" t="s">
        <v>326</v>
      </c>
      <c r="J191" s="16" t="s">
        <v>257</v>
      </c>
    </row>
    <row r="192" spans="9:10" x14ac:dyDescent="0.25">
      <c r="I192" s="16" t="s">
        <v>327</v>
      </c>
      <c r="J192" s="16" t="s">
        <v>257</v>
      </c>
    </row>
    <row r="193" spans="9:10" x14ac:dyDescent="0.25">
      <c r="I193" s="16" t="s">
        <v>225</v>
      </c>
      <c r="J193" s="16" t="s">
        <v>257</v>
      </c>
    </row>
    <row r="194" spans="9:10" x14ac:dyDescent="0.25">
      <c r="I194" s="16" t="s">
        <v>328</v>
      </c>
      <c r="J194" s="16" t="s">
        <v>257</v>
      </c>
    </row>
    <row r="195" spans="9:10" x14ac:dyDescent="0.25">
      <c r="I195" s="16" t="s">
        <v>329</v>
      </c>
      <c r="J195" s="16" t="s">
        <v>257</v>
      </c>
    </row>
    <row r="196" spans="9:10" x14ac:dyDescent="0.25">
      <c r="I196" s="16" t="s">
        <v>330</v>
      </c>
      <c r="J196" s="16" t="s">
        <v>257</v>
      </c>
    </row>
    <row r="197" spans="9:10" x14ac:dyDescent="0.25">
      <c r="I197" s="16" t="s">
        <v>331</v>
      </c>
      <c r="J197" s="16" t="s">
        <v>257</v>
      </c>
    </row>
    <row r="198" spans="9:10" x14ac:dyDescent="0.25">
      <c r="I198" s="16" t="s">
        <v>332</v>
      </c>
      <c r="J198" s="16" t="s">
        <v>257</v>
      </c>
    </row>
    <row r="199" spans="9:10" x14ac:dyDescent="0.25">
      <c r="I199" s="16" t="s">
        <v>333</v>
      </c>
      <c r="J199" s="16" t="s">
        <v>257</v>
      </c>
    </row>
    <row r="200" spans="9:10" x14ac:dyDescent="0.25">
      <c r="I200" s="16" t="s">
        <v>334</v>
      </c>
      <c r="J200" s="16" t="s">
        <v>257</v>
      </c>
    </row>
    <row r="201" spans="9:10" x14ac:dyDescent="0.25">
      <c r="I201" s="16" t="s">
        <v>335</v>
      </c>
      <c r="J201" s="16" t="s">
        <v>257</v>
      </c>
    </row>
    <row r="202" spans="9:10" x14ac:dyDescent="0.25">
      <c r="I202" s="16" t="s">
        <v>336</v>
      </c>
      <c r="J202" s="16" t="s">
        <v>257</v>
      </c>
    </row>
    <row r="203" spans="9:10" x14ac:dyDescent="0.25">
      <c r="I203" s="16" t="s">
        <v>337</v>
      </c>
      <c r="J203" s="16" t="s">
        <v>257</v>
      </c>
    </row>
    <row r="204" spans="9:10" x14ac:dyDescent="0.25">
      <c r="I204" s="16" t="s">
        <v>338</v>
      </c>
      <c r="J204" s="16" t="s">
        <v>257</v>
      </c>
    </row>
    <row r="205" spans="9:10" x14ac:dyDescent="0.25">
      <c r="I205" s="16" t="s">
        <v>339</v>
      </c>
      <c r="J205" s="16" t="s">
        <v>257</v>
      </c>
    </row>
    <row r="206" spans="9:10" x14ac:dyDescent="0.25">
      <c r="I206" s="16" t="s">
        <v>340</v>
      </c>
      <c r="J206" s="16" t="s">
        <v>257</v>
      </c>
    </row>
    <row r="207" spans="9:10" x14ac:dyDescent="0.25">
      <c r="I207" s="16" t="s">
        <v>341</v>
      </c>
      <c r="J207" s="16" t="s">
        <v>257</v>
      </c>
    </row>
    <row r="208" spans="9:10" x14ac:dyDescent="0.25">
      <c r="I208" s="16" t="s">
        <v>213</v>
      </c>
      <c r="J208" s="16" t="s">
        <v>257</v>
      </c>
    </row>
    <row r="209" spans="9:10" x14ac:dyDescent="0.25">
      <c r="I209" s="16" t="s">
        <v>342</v>
      </c>
      <c r="J209" s="16" t="s">
        <v>257</v>
      </c>
    </row>
    <row r="210" spans="9:10" x14ac:dyDescent="0.25">
      <c r="I210" s="16" t="s">
        <v>343</v>
      </c>
      <c r="J210" s="16" t="s">
        <v>257</v>
      </c>
    </row>
    <row r="211" spans="9:10" x14ac:dyDescent="0.25">
      <c r="I211" s="16" t="s">
        <v>344</v>
      </c>
      <c r="J211" s="16" t="s">
        <v>257</v>
      </c>
    </row>
    <row r="212" spans="9:10" x14ac:dyDescent="0.25">
      <c r="I212" s="16" t="s">
        <v>345</v>
      </c>
      <c r="J212" s="16" t="s">
        <v>257</v>
      </c>
    </row>
    <row r="213" spans="9:10" x14ac:dyDescent="0.25">
      <c r="I213" s="16" t="s">
        <v>346</v>
      </c>
      <c r="J213" s="16" t="s">
        <v>257</v>
      </c>
    </row>
    <row r="214" spans="9:10" x14ac:dyDescent="0.25">
      <c r="I214" s="16" t="s">
        <v>347</v>
      </c>
      <c r="J214" s="16" t="s">
        <v>257</v>
      </c>
    </row>
    <row r="215" spans="9:10" x14ac:dyDescent="0.25">
      <c r="I215" s="16" t="s">
        <v>348</v>
      </c>
      <c r="J215" s="16" t="s">
        <v>257</v>
      </c>
    </row>
    <row r="216" spans="9:10" x14ac:dyDescent="0.25">
      <c r="I216" s="16" t="s">
        <v>349</v>
      </c>
      <c r="J216" s="16" t="s">
        <v>257</v>
      </c>
    </row>
    <row r="217" spans="9:10" x14ac:dyDescent="0.25">
      <c r="I217" s="16" t="s">
        <v>350</v>
      </c>
      <c r="J217" s="16" t="s">
        <v>257</v>
      </c>
    </row>
    <row r="218" spans="9:10" x14ac:dyDescent="0.25">
      <c r="I218" s="16" t="s">
        <v>351</v>
      </c>
      <c r="J218" s="16" t="s">
        <v>257</v>
      </c>
    </row>
    <row r="219" spans="9:10" x14ac:dyDescent="0.25">
      <c r="I219" s="16" t="s">
        <v>352</v>
      </c>
      <c r="J219" s="16" t="s">
        <v>257</v>
      </c>
    </row>
    <row r="220" spans="9:10" x14ac:dyDescent="0.25">
      <c r="I220" s="16" t="s">
        <v>353</v>
      </c>
      <c r="J220" s="16" t="s">
        <v>257</v>
      </c>
    </row>
    <row r="221" spans="9:10" x14ac:dyDescent="0.25">
      <c r="I221" s="16" t="s">
        <v>354</v>
      </c>
      <c r="J221" s="16" t="s">
        <v>257</v>
      </c>
    </row>
    <row r="222" spans="9:10" x14ac:dyDescent="0.25">
      <c r="I222" s="16" t="s">
        <v>355</v>
      </c>
      <c r="J222" s="16" t="s">
        <v>257</v>
      </c>
    </row>
    <row r="223" spans="9:10" x14ac:dyDescent="0.25">
      <c r="I223" s="16" t="s">
        <v>356</v>
      </c>
      <c r="J223" s="16" t="s">
        <v>257</v>
      </c>
    </row>
    <row r="224" spans="9:10" x14ac:dyDescent="0.25">
      <c r="I224" s="16" t="s">
        <v>357</v>
      </c>
      <c r="J224" s="16" t="s">
        <v>257</v>
      </c>
    </row>
    <row r="225" spans="9:10" x14ac:dyDescent="0.25">
      <c r="I225" s="16" t="s">
        <v>358</v>
      </c>
      <c r="J225" s="16" t="s">
        <v>257</v>
      </c>
    </row>
    <row r="226" spans="9:10" x14ac:dyDescent="0.25">
      <c r="I226" s="16" t="s">
        <v>359</v>
      </c>
      <c r="J226" s="16" t="s">
        <v>257</v>
      </c>
    </row>
    <row r="227" spans="9:10" x14ac:dyDescent="0.25">
      <c r="I227" s="16" t="s">
        <v>360</v>
      </c>
      <c r="J227" s="16" t="s">
        <v>257</v>
      </c>
    </row>
    <row r="228" spans="9:10" x14ac:dyDescent="0.25">
      <c r="I228" s="16" t="s">
        <v>152</v>
      </c>
      <c r="J228" s="16" t="s">
        <v>257</v>
      </c>
    </row>
    <row r="229" spans="9:10" x14ac:dyDescent="0.25">
      <c r="I229" s="16" t="s">
        <v>361</v>
      </c>
      <c r="J229" s="16" t="s">
        <v>257</v>
      </c>
    </row>
    <row r="230" spans="9:10" x14ac:dyDescent="0.25">
      <c r="I230" s="16" t="s">
        <v>362</v>
      </c>
      <c r="J230" s="16" t="s">
        <v>257</v>
      </c>
    </row>
    <row r="231" spans="9:10" x14ac:dyDescent="0.25">
      <c r="I231" s="16" t="s">
        <v>363</v>
      </c>
      <c r="J231" s="16" t="s">
        <v>257</v>
      </c>
    </row>
    <row r="232" spans="9:10" x14ac:dyDescent="0.25">
      <c r="I232" s="16" t="s">
        <v>364</v>
      </c>
      <c r="J232" s="16" t="s">
        <v>257</v>
      </c>
    </row>
    <row r="233" spans="9:10" x14ac:dyDescent="0.25">
      <c r="I233" s="16" t="s">
        <v>365</v>
      </c>
      <c r="J233" s="16" t="s">
        <v>257</v>
      </c>
    </row>
    <row r="234" spans="9:10" x14ac:dyDescent="0.25">
      <c r="I234" s="16" t="s">
        <v>366</v>
      </c>
      <c r="J234" s="16" t="s">
        <v>257</v>
      </c>
    </row>
    <row r="235" spans="9:10" x14ac:dyDescent="0.25">
      <c r="I235" s="16" t="s">
        <v>367</v>
      </c>
      <c r="J235" s="16" t="s">
        <v>257</v>
      </c>
    </row>
    <row r="236" spans="9:10" x14ac:dyDescent="0.25">
      <c r="I236" s="16" t="s">
        <v>368</v>
      </c>
      <c r="J236" s="16" t="s">
        <v>257</v>
      </c>
    </row>
    <row r="237" spans="9:10" x14ac:dyDescent="0.25">
      <c r="I237" s="16" t="s">
        <v>369</v>
      </c>
      <c r="J237" s="16" t="s">
        <v>257</v>
      </c>
    </row>
    <row r="238" spans="9:10" x14ac:dyDescent="0.25">
      <c r="I238" s="16" t="s">
        <v>370</v>
      </c>
      <c r="J238" s="16" t="s">
        <v>257</v>
      </c>
    </row>
    <row r="239" spans="9:10" x14ac:dyDescent="0.25">
      <c r="I239" s="16" t="s">
        <v>241</v>
      </c>
      <c r="J239" s="16" t="s">
        <v>257</v>
      </c>
    </row>
    <row r="240" spans="9:10" x14ac:dyDescent="0.25">
      <c r="I240" s="16" t="s">
        <v>371</v>
      </c>
      <c r="J240" s="16" t="s">
        <v>257</v>
      </c>
    </row>
    <row r="241" spans="9:10" x14ac:dyDescent="0.25">
      <c r="I241" s="16" t="s">
        <v>372</v>
      </c>
      <c r="J241" s="16" t="s">
        <v>257</v>
      </c>
    </row>
    <row r="242" spans="9:10" x14ac:dyDescent="0.25">
      <c r="I242" s="16" t="s">
        <v>373</v>
      </c>
      <c r="J242" s="16" t="s">
        <v>257</v>
      </c>
    </row>
    <row r="243" spans="9:10" x14ac:dyDescent="0.25">
      <c r="I243" s="16" t="s">
        <v>244</v>
      </c>
      <c r="J243" s="16" t="s">
        <v>257</v>
      </c>
    </row>
    <row r="244" spans="9:10" x14ac:dyDescent="0.25">
      <c r="I244" s="16" t="s">
        <v>374</v>
      </c>
      <c r="J244" s="16" t="s">
        <v>257</v>
      </c>
    </row>
    <row r="245" spans="9:10" x14ac:dyDescent="0.25">
      <c r="I245" s="16" t="s">
        <v>375</v>
      </c>
      <c r="J245" s="16" t="s">
        <v>257</v>
      </c>
    </row>
    <row r="246" spans="9:10" x14ac:dyDescent="0.25">
      <c r="I246" s="16" t="s">
        <v>376</v>
      </c>
      <c r="J246" s="16" t="s">
        <v>257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37"/>
  <sheetViews>
    <sheetView topLeftCell="B1" workbookViewId="0">
      <selection activeCell="B2" sqref="B2"/>
    </sheetView>
  </sheetViews>
  <sheetFormatPr defaultRowHeight="15" x14ac:dyDescent="0.25"/>
  <cols>
    <col min="1" max="1" width="3" style="16" hidden="1" customWidth="1"/>
    <col min="2" max="2" width="21.140625" style="16" bestFit="1" customWidth="1"/>
    <col min="3" max="3" width="14.28515625" style="16" bestFit="1" customWidth="1"/>
    <col min="4" max="4" width="7.28515625" style="16" bestFit="1" customWidth="1"/>
    <col min="5" max="5" width="4.7109375" style="16" bestFit="1" customWidth="1"/>
    <col min="6" max="6" width="2" style="16" customWidth="1"/>
    <col min="7" max="7" width="18" style="16" bestFit="1" customWidth="1"/>
    <col min="8" max="8" width="14.28515625" style="16" bestFit="1" customWidth="1"/>
    <col min="9" max="9" width="7.28515625" style="16" bestFit="1" customWidth="1"/>
    <col min="10" max="10" width="4.7109375" style="16" bestFit="1" customWidth="1"/>
    <col min="11" max="11" width="2.140625" style="16" customWidth="1"/>
    <col min="12" max="12" width="20.140625" style="16" bestFit="1" customWidth="1"/>
    <col min="13" max="13" width="14.28515625" style="16" bestFit="1" customWidth="1"/>
    <col min="14" max="14" width="7.28515625" style="16" bestFit="1" customWidth="1"/>
    <col min="15" max="15" width="4.7109375" style="16" bestFit="1" customWidth="1"/>
    <col min="16" max="16" width="2.28515625" style="16" customWidth="1"/>
    <col min="17" max="17" width="21.140625" style="16" bestFit="1" customWidth="1"/>
    <col min="18" max="18" width="14.28515625" style="16" bestFit="1" customWidth="1"/>
    <col min="19" max="19" width="7.28515625" style="16" bestFit="1" customWidth="1"/>
    <col min="20" max="20" width="4.7109375" style="16" bestFit="1" customWidth="1"/>
    <col min="21" max="16384" width="9.140625" style="16"/>
  </cols>
  <sheetData>
    <row r="1" spans="1:20" ht="15.75" x14ac:dyDescent="0.25">
      <c r="B1" s="35" t="s">
        <v>59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6.75" customHeight="1" x14ac:dyDescent="0.25"/>
    <row r="3" spans="1:20" x14ac:dyDescent="0.25">
      <c r="B3" s="34" t="s">
        <v>44</v>
      </c>
      <c r="C3" s="34"/>
      <c r="D3" s="34"/>
      <c r="E3" s="34"/>
      <c r="G3" s="34" t="s">
        <v>51</v>
      </c>
      <c r="H3" s="34"/>
      <c r="I3" s="34"/>
      <c r="J3" s="34"/>
      <c r="L3" s="34" t="s">
        <v>52</v>
      </c>
      <c r="M3" s="34"/>
      <c r="N3" s="34"/>
      <c r="O3" s="34"/>
      <c r="Q3" s="34" t="s">
        <v>53</v>
      </c>
      <c r="R3" s="34"/>
      <c r="S3" s="34"/>
      <c r="T3" s="34"/>
    </row>
    <row r="4" spans="1:20" x14ac:dyDescent="0.25">
      <c r="B4" s="12" t="s">
        <v>41</v>
      </c>
      <c r="C4" s="12" t="s">
        <v>42</v>
      </c>
      <c r="D4" s="12" t="s">
        <v>43</v>
      </c>
      <c r="E4" s="13" t="s">
        <v>36</v>
      </c>
      <c r="G4" s="12" t="s">
        <v>41</v>
      </c>
      <c r="H4" s="12" t="s">
        <v>42</v>
      </c>
      <c r="I4" s="12" t="s">
        <v>43</v>
      </c>
      <c r="J4" s="12" t="s">
        <v>29</v>
      </c>
      <c r="L4" s="12" t="s">
        <v>41</v>
      </c>
      <c r="M4" s="12" t="s">
        <v>42</v>
      </c>
      <c r="N4" s="12" t="s">
        <v>43</v>
      </c>
      <c r="O4" s="12" t="s">
        <v>30</v>
      </c>
      <c r="Q4" s="12" t="s">
        <v>41</v>
      </c>
      <c r="R4" s="12" t="s">
        <v>42</v>
      </c>
      <c r="S4" s="12" t="s">
        <v>43</v>
      </c>
      <c r="T4" s="12" t="s">
        <v>31</v>
      </c>
    </row>
    <row r="5" spans="1:20" x14ac:dyDescent="0.25">
      <c r="A5" s="16">
        <v>1</v>
      </c>
      <c r="B5" s="17" t="s">
        <v>91</v>
      </c>
      <c r="C5" s="17" t="s">
        <v>0</v>
      </c>
      <c r="D5" s="17">
        <v>22</v>
      </c>
      <c r="E5" s="17">
        <v>313</v>
      </c>
      <c r="G5" s="17" t="s">
        <v>10</v>
      </c>
      <c r="H5" s="17" t="s">
        <v>8</v>
      </c>
      <c r="I5" s="17">
        <v>22</v>
      </c>
      <c r="J5" s="17">
        <v>243</v>
      </c>
      <c r="L5" s="17" t="s">
        <v>23</v>
      </c>
      <c r="M5" s="17" t="s">
        <v>20</v>
      </c>
      <c r="N5" s="17">
        <v>23</v>
      </c>
      <c r="O5" s="17">
        <v>121</v>
      </c>
      <c r="Q5" s="17" t="s">
        <v>10</v>
      </c>
      <c r="R5" s="17" t="s">
        <v>8</v>
      </c>
      <c r="S5" s="17">
        <v>22</v>
      </c>
      <c r="T5" s="17">
        <v>84</v>
      </c>
    </row>
    <row r="6" spans="1:20" x14ac:dyDescent="0.25">
      <c r="A6" s="16">
        <v>2</v>
      </c>
      <c r="B6" s="17" t="s">
        <v>82</v>
      </c>
      <c r="C6" s="17" t="s">
        <v>22</v>
      </c>
      <c r="D6" s="17">
        <v>20</v>
      </c>
      <c r="E6" s="17">
        <v>287</v>
      </c>
      <c r="G6" s="17" t="s">
        <v>1</v>
      </c>
      <c r="H6" s="17" t="s">
        <v>0</v>
      </c>
      <c r="I6" s="17">
        <v>22</v>
      </c>
      <c r="J6" s="17">
        <v>213</v>
      </c>
      <c r="L6" s="17" t="s">
        <v>64</v>
      </c>
      <c r="M6" s="17" t="s">
        <v>17</v>
      </c>
      <c r="N6" s="17">
        <v>18</v>
      </c>
      <c r="O6" s="17">
        <v>104</v>
      </c>
      <c r="Q6" s="17" t="s">
        <v>23</v>
      </c>
      <c r="R6" s="17" t="s">
        <v>20</v>
      </c>
      <c r="S6" s="17">
        <v>23</v>
      </c>
      <c r="T6" s="17">
        <v>58</v>
      </c>
    </row>
    <row r="7" spans="1:20" x14ac:dyDescent="0.25">
      <c r="A7" s="16">
        <v>3</v>
      </c>
      <c r="B7" s="17" t="s">
        <v>1</v>
      </c>
      <c r="C7" s="17" t="s">
        <v>0</v>
      </c>
      <c r="D7" s="17">
        <v>22</v>
      </c>
      <c r="E7" s="17">
        <v>286</v>
      </c>
      <c r="G7" s="17" t="s">
        <v>50</v>
      </c>
      <c r="H7" s="17" t="s">
        <v>20</v>
      </c>
      <c r="I7" s="17">
        <v>19</v>
      </c>
      <c r="J7" s="17">
        <v>194</v>
      </c>
      <c r="L7" s="17" t="s">
        <v>4</v>
      </c>
      <c r="M7" s="17" t="s">
        <v>0</v>
      </c>
      <c r="N7" s="17">
        <v>15</v>
      </c>
      <c r="O7" s="17">
        <v>73</v>
      </c>
      <c r="Q7" s="17" t="s">
        <v>16</v>
      </c>
      <c r="R7" s="17" t="s">
        <v>105</v>
      </c>
      <c r="S7" s="17">
        <v>21</v>
      </c>
      <c r="T7" s="17">
        <v>54</v>
      </c>
    </row>
    <row r="8" spans="1:20" x14ac:dyDescent="0.25">
      <c r="A8" s="20">
        <v>4</v>
      </c>
      <c r="B8" s="17" t="s">
        <v>23</v>
      </c>
      <c r="C8" s="17" t="s">
        <v>20</v>
      </c>
      <c r="D8" s="17">
        <v>23</v>
      </c>
      <c r="E8" s="17">
        <v>281</v>
      </c>
      <c r="G8" s="17" t="s">
        <v>91</v>
      </c>
      <c r="H8" s="17" t="s">
        <v>0</v>
      </c>
      <c r="I8" s="17">
        <v>22</v>
      </c>
      <c r="J8" s="17">
        <v>193</v>
      </c>
      <c r="L8" s="17" t="s">
        <v>91</v>
      </c>
      <c r="M8" s="17" t="s">
        <v>0</v>
      </c>
      <c r="N8" s="17">
        <v>22</v>
      </c>
      <c r="O8" s="17">
        <v>72</v>
      </c>
      <c r="Q8" s="17" t="s">
        <v>127</v>
      </c>
      <c r="R8" s="17" t="s">
        <v>6</v>
      </c>
      <c r="S8" s="17">
        <v>19</v>
      </c>
      <c r="T8" s="17">
        <v>43</v>
      </c>
    </row>
    <row r="9" spans="1:20" x14ac:dyDescent="0.25">
      <c r="A9" s="20">
        <v>5</v>
      </c>
      <c r="B9" s="17" t="s">
        <v>16</v>
      </c>
      <c r="C9" s="17" t="s">
        <v>105</v>
      </c>
      <c r="D9" s="17">
        <v>21</v>
      </c>
      <c r="E9" s="17">
        <v>273</v>
      </c>
      <c r="G9" s="17" t="s">
        <v>81</v>
      </c>
      <c r="H9" s="17" t="s">
        <v>20</v>
      </c>
      <c r="I9" s="17">
        <v>20</v>
      </c>
      <c r="J9" s="17">
        <v>159</v>
      </c>
      <c r="L9" s="17" t="s">
        <v>16</v>
      </c>
      <c r="M9" s="17" t="s">
        <v>105</v>
      </c>
      <c r="N9" s="17">
        <v>21</v>
      </c>
      <c r="O9" s="17">
        <v>67</v>
      </c>
      <c r="Q9" s="17" t="s">
        <v>64</v>
      </c>
      <c r="R9" s="17" t="s">
        <v>17</v>
      </c>
      <c r="S9" s="17">
        <v>18</v>
      </c>
      <c r="T9" s="17">
        <v>43</v>
      </c>
    </row>
    <row r="10" spans="1:20" x14ac:dyDescent="0.25">
      <c r="A10" s="20">
        <v>6</v>
      </c>
      <c r="B10" s="17" t="s">
        <v>81</v>
      </c>
      <c r="C10" s="17" t="s">
        <v>20</v>
      </c>
      <c r="D10" s="17">
        <v>20</v>
      </c>
      <c r="E10" s="17">
        <v>269</v>
      </c>
      <c r="G10" s="17" t="s">
        <v>75</v>
      </c>
      <c r="H10" s="17" t="s">
        <v>74</v>
      </c>
      <c r="I10" s="17">
        <v>20</v>
      </c>
      <c r="J10" s="17">
        <v>153</v>
      </c>
      <c r="L10" s="17" t="s">
        <v>89</v>
      </c>
      <c r="M10" s="17" t="s">
        <v>17</v>
      </c>
      <c r="N10" s="17">
        <v>17</v>
      </c>
      <c r="O10" s="17">
        <v>63</v>
      </c>
      <c r="Q10" s="17" t="s">
        <v>75</v>
      </c>
      <c r="R10" s="17" t="s">
        <v>74</v>
      </c>
      <c r="S10" s="17">
        <v>20</v>
      </c>
      <c r="T10" s="17">
        <v>41</v>
      </c>
    </row>
    <row r="11" spans="1:20" x14ac:dyDescent="0.25">
      <c r="A11" s="20">
        <v>7</v>
      </c>
      <c r="B11" s="17" t="s">
        <v>10</v>
      </c>
      <c r="C11" s="17" t="s">
        <v>8</v>
      </c>
      <c r="D11" s="17">
        <v>22</v>
      </c>
      <c r="E11" s="17">
        <v>257</v>
      </c>
      <c r="G11" s="17" t="s">
        <v>71</v>
      </c>
      <c r="H11" s="17" t="s">
        <v>20</v>
      </c>
      <c r="I11" s="17">
        <v>16</v>
      </c>
      <c r="J11" s="17">
        <v>150</v>
      </c>
      <c r="L11" s="17" t="s">
        <v>109</v>
      </c>
      <c r="M11" s="17" t="s">
        <v>108</v>
      </c>
      <c r="N11" s="17">
        <v>20</v>
      </c>
      <c r="O11" s="17">
        <v>62</v>
      </c>
      <c r="Q11" s="17" t="s">
        <v>9</v>
      </c>
      <c r="R11" s="17" t="s">
        <v>8</v>
      </c>
      <c r="S11" s="17">
        <v>23</v>
      </c>
      <c r="T11" s="17">
        <v>40</v>
      </c>
    </row>
    <row r="12" spans="1:20" x14ac:dyDescent="0.25">
      <c r="A12" s="20">
        <v>8</v>
      </c>
      <c r="B12" s="17" t="s">
        <v>19</v>
      </c>
      <c r="C12" s="17" t="s">
        <v>17</v>
      </c>
      <c r="D12" s="17">
        <v>21</v>
      </c>
      <c r="E12" s="17">
        <v>247</v>
      </c>
      <c r="G12" s="17" t="s">
        <v>131</v>
      </c>
      <c r="H12" s="17" t="s">
        <v>108</v>
      </c>
      <c r="I12" s="17">
        <v>15</v>
      </c>
      <c r="J12" s="17">
        <v>140</v>
      </c>
      <c r="L12" s="17" t="s">
        <v>70</v>
      </c>
      <c r="M12" s="17" t="s">
        <v>20</v>
      </c>
      <c r="N12" s="17">
        <v>22</v>
      </c>
      <c r="O12" s="17">
        <v>60</v>
      </c>
      <c r="Q12" s="17" t="s">
        <v>139</v>
      </c>
      <c r="R12" s="17" t="s">
        <v>8</v>
      </c>
      <c r="S12" s="17">
        <v>21</v>
      </c>
      <c r="T12" s="17">
        <v>37</v>
      </c>
    </row>
    <row r="13" spans="1:20" x14ac:dyDescent="0.25">
      <c r="A13" s="20">
        <v>9</v>
      </c>
      <c r="B13" s="17" t="s">
        <v>75</v>
      </c>
      <c r="C13" s="17" t="s">
        <v>74</v>
      </c>
      <c r="D13" s="17">
        <v>20</v>
      </c>
      <c r="E13" s="17">
        <v>228</v>
      </c>
      <c r="G13" s="17" t="s">
        <v>107</v>
      </c>
      <c r="H13" s="17" t="s">
        <v>17</v>
      </c>
      <c r="I13" s="17">
        <v>20</v>
      </c>
      <c r="J13" s="17">
        <v>138</v>
      </c>
      <c r="L13" s="17" t="s">
        <v>21</v>
      </c>
      <c r="M13" s="17" t="s">
        <v>20</v>
      </c>
      <c r="N13" s="17">
        <v>21</v>
      </c>
      <c r="O13" s="17">
        <v>59</v>
      </c>
      <c r="Q13" s="17" t="s">
        <v>69</v>
      </c>
      <c r="R13" s="17" t="s">
        <v>105</v>
      </c>
      <c r="S13" s="17">
        <v>22</v>
      </c>
      <c r="T13" s="17">
        <v>37</v>
      </c>
    </row>
    <row r="14" spans="1:20" x14ac:dyDescent="0.25">
      <c r="A14" s="20">
        <v>10</v>
      </c>
      <c r="B14" s="17" t="s">
        <v>50</v>
      </c>
      <c r="C14" s="17" t="s">
        <v>20</v>
      </c>
      <c r="D14" s="17">
        <v>19</v>
      </c>
      <c r="E14" s="17">
        <v>207</v>
      </c>
      <c r="G14" s="17" t="s">
        <v>73</v>
      </c>
      <c r="H14" s="17" t="s">
        <v>22</v>
      </c>
      <c r="I14" s="17">
        <v>21</v>
      </c>
      <c r="J14" s="17">
        <v>137</v>
      </c>
      <c r="L14" s="17" t="s">
        <v>127</v>
      </c>
      <c r="M14" s="17" t="s">
        <v>6</v>
      </c>
      <c r="N14" s="17">
        <v>19</v>
      </c>
      <c r="O14" s="17">
        <v>53</v>
      </c>
      <c r="Q14" s="17" t="s">
        <v>21</v>
      </c>
      <c r="R14" s="17" t="s">
        <v>20</v>
      </c>
      <c r="S14" s="17">
        <v>21</v>
      </c>
      <c r="T14" s="17">
        <v>35</v>
      </c>
    </row>
    <row r="15" spans="1:20" x14ac:dyDescent="0.25">
      <c r="A15" s="20">
        <v>11</v>
      </c>
      <c r="B15" s="17" t="s">
        <v>5</v>
      </c>
      <c r="C15" s="17" t="s">
        <v>0</v>
      </c>
      <c r="D15" s="17">
        <v>16</v>
      </c>
      <c r="E15" s="17">
        <v>206</v>
      </c>
      <c r="G15" s="17" t="s">
        <v>82</v>
      </c>
      <c r="H15" s="17" t="s">
        <v>22</v>
      </c>
      <c r="I15" s="17">
        <v>20</v>
      </c>
      <c r="J15" s="17">
        <v>136</v>
      </c>
      <c r="L15" s="17" t="s">
        <v>130</v>
      </c>
      <c r="M15" s="17" t="s">
        <v>17</v>
      </c>
      <c r="N15" s="17">
        <v>20</v>
      </c>
      <c r="O15" s="17">
        <v>53</v>
      </c>
      <c r="Q15" s="17" t="s">
        <v>81</v>
      </c>
      <c r="R15" s="17" t="s">
        <v>20</v>
      </c>
      <c r="S15" s="17">
        <v>20</v>
      </c>
      <c r="T15" s="17">
        <v>34</v>
      </c>
    </row>
    <row r="16" spans="1:20" x14ac:dyDescent="0.25">
      <c r="A16" s="20">
        <v>12</v>
      </c>
      <c r="B16" s="17" t="s">
        <v>102</v>
      </c>
      <c r="C16" s="17" t="s">
        <v>6</v>
      </c>
      <c r="D16" s="17">
        <v>20</v>
      </c>
      <c r="E16" s="17">
        <v>176</v>
      </c>
      <c r="G16" s="17" t="s">
        <v>103</v>
      </c>
      <c r="H16" s="17" t="s">
        <v>6</v>
      </c>
      <c r="I16" s="17">
        <v>23</v>
      </c>
      <c r="J16" s="17">
        <v>134</v>
      </c>
      <c r="L16" s="17" t="s">
        <v>72</v>
      </c>
      <c r="M16" s="17" t="s">
        <v>20</v>
      </c>
      <c r="N16" s="17">
        <v>17</v>
      </c>
      <c r="O16" s="17">
        <v>49</v>
      </c>
      <c r="Q16" s="17" t="s">
        <v>109</v>
      </c>
      <c r="R16" s="17" t="s">
        <v>108</v>
      </c>
      <c r="S16" s="17">
        <v>20</v>
      </c>
      <c r="T16" s="17">
        <v>34</v>
      </c>
    </row>
    <row r="17" spans="1:20" x14ac:dyDescent="0.25">
      <c r="A17" s="20">
        <v>13</v>
      </c>
      <c r="B17" s="17" t="s">
        <v>80</v>
      </c>
      <c r="C17" s="17" t="s">
        <v>8</v>
      </c>
      <c r="D17" s="17">
        <v>22</v>
      </c>
      <c r="E17" s="17">
        <v>176</v>
      </c>
      <c r="G17" s="17" t="s">
        <v>106</v>
      </c>
      <c r="H17" s="17" t="s">
        <v>17</v>
      </c>
      <c r="I17" s="17">
        <v>20</v>
      </c>
      <c r="J17" s="17">
        <v>125</v>
      </c>
      <c r="L17" s="17" t="s">
        <v>75</v>
      </c>
      <c r="M17" s="17" t="s">
        <v>74</v>
      </c>
      <c r="N17" s="17">
        <v>20</v>
      </c>
      <c r="O17" s="17">
        <v>49</v>
      </c>
      <c r="Q17" s="17" t="s">
        <v>80</v>
      </c>
      <c r="R17" s="17" t="s">
        <v>8</v>
      </c>
      <c r="S17" s="17">
        <v>22</v>
      </c>
      <c r="T17" s="17">
        <v>32</v>
      </c>
    </row>
    <row r="18" spans="1:20" x14ac:dyDescent="0.25">
      <c r="A18" s="20">
        <v>14</v>
      </c>
      <c r="B18" s="17" t="s">
        <v>107</v>
      </c>
      <c r="C18" s="17" t="s">
        <v>17</v>
      </c>
      <c r="D18" s="17">
        <v>20</v>
      </c>
      <c r="E18" s="17">
        <v>175</v>
      </c>
      <c r="G18" s="17" t="s">
        <v>127</v>
      </c>
      <c r="H18" s="17" t="s">
        <v>6</v>
      </c>
      <c r="I18" s="17">
        <v>19</v>
      </c>
      <c r="J18" s="17">
        <v>115</v>
      </c>
      <c r="L18" s="17" t="s">
        <v>2</v>
      </c>
      <c r="M18" s="17" t="s">
        <v>0</v>
      </c>
      <c r="N18" s="17">
        <v>18</v>
      </c>
      <c r="O18" s="17">
        <v>46</v>
      </c>
      <c r="Q18" s="17" t="s">
        <v>88</v>
      </c>
      <c r="R18" s="17" t="s">
        <v>105</v>
      </c>
      <c r="S18" s="17">
        <v>17</v>
      </c>
      <c r="T18" s="17">
        <v>32</v>
      </c>
    </row>
    <row r="19" spans="1:20" x14ac:dyDescent="0.25">
      <c r="A19" s="20">
        <v>15</v>
      </c>
      <c r="B19" s="17" t="s">
        <v>117</v>
      </c>
      <c r="C19" s="17" t="s">
        <v>108</v>
      </c>
      <c r="D19" s="17">
        <v>17</v>
      </c>
      <c r="E19" s="17">
        <v>175</v>
      </c>
      <c r="G19" s="17" t="s">
        <v>111</v>
      </c>
      <c r="H19" s="17" t="s">
        <v>108</v>
      </c>
      <c r="I19" s="17">
        <v>19</v>
      </c>
      <c r="J19" s="17">
        <v>113</v>
      </c>
      <c r="L19" s="17" t="s">
        <v>92</v>
      </c>
      <c r="M19" s="17" t="s">
        <v>8</v>
      </c>
      <c r="N19" s="17">
        <v>23</v>
      </c>
      <c r="O19" s="17">
        <v>45</v>
      </c>
      <c r="Q19" s="17" t="s">
        <v>91</v>
      </c>
      <c r="R19" s="17" t="s">
        <v>0</v>
      </c>
      <c r="S19" s="17">
        <v>22</v>
      </c>
      <c r="T19" s="17">
        <v>29</v>
      </c>
    </row>
    <row r="21" spans="1:20" x14ac:dyDescent="0.25">
      <c r="B21" s="34" t="s">
        <v>54</v>
      </c>
      <c r="C21" s="34"/>
      <c r="D21" s="34"/>
      <c r="E21" s="34"/>
      <c r="G21" s="34" t="s">
        <v>55</v>
      </c>
      <c r="H21" s="34"/>
      <c r="I21" s="34"/>
      <c r="J21" s="34"/>
      <c r="L21" s="34" t="s">
        <v>56</v>
      </c>
      <c r="M21" s="34"/>
      <c r="N21" s="34"/>
      <c r="O21" s="34"/>
      <c r="Q21" s="34" t="s">
        <v>57</v>
      </c>
      <c r="R21" s="34"/>
      <c r="S21" s="34"/>
      <c r="T21" s="34"/>
    </row>
    <row r="22" spans="1:20" x14ac:dyDescent="0.25">
      <c r="B22" s="12" t="s">
        <v>41</v>
      </c>
      <c r="C22" s="12" t="s">
        <v>42</v>
      </c>
      <c r="D22" s="12" t="s">
        <v>43</v>
      </c>
      <c r="E22" s="12" t="s">
        <v>32</v>
      </c>
      <c r="G22" s="12" t="s">
        <v>41</v>
      </c>
      <c r="H22" s="12" t="s">
        <v>42</v>
      </c>
      <c r="I22" s="12" t="s">
        <v>43</v>
      </c>
      <c r="J22" s="12" t="s">
        <v>33</v>
      </c>
      <c r="L22" s="12" t="s">
        <v>41</v>
      </c>
      <c r="M22" s="12" t="s">
        <v>42</v>
      </c>
      <c r="N22" s="12" t="s">
        <v>43</v>
      </c>
      <c r="O22" s="12" t="s">
        <v>27</v>
      </c>
      <c r="Q22" s="12" t="s">
        <v>41</v>
      </c>
      <c r="R22" s="12" t="s">
        <v>42</v>
      </c>
      <c r="S22" s="12" t="s">
        <v>43</v>
      </c>
      <c r="T22" s="12" t="s">
        <v>28</v>
      </c>
    </row>
    <row r="23" spans="1:20" x14ac:dyDescent="0.25">
      <c r="A23" s="16">
        <v>1</v>
      </c>
      <c r="B23" s="17" t="s">
        <v>71</v>
      </c>
      <c r="C23" s="17" t="s">
        <v>20</v>
      </c>
      <c r="D23" s="17">
        <v>16</v>
      </c>
      <c r="E23" s="17">
        <v>23</v>
      </c>
      <c r="G23" s="17" t="s">
        <v>10</v>
      </c>
      <c r="H23" s="17" t="s">
        <v>8</v>
      </c>
      <c r="I23" s="17">
        <v>22</v>
      </c>
      <c r="J23" s="17">
        <v>64</v>
      </c>
      <c r="L23" s="17" t="s">
        <v>19</v>
      </c>
      <c r="M23" s="17" t="s">
        <v>17</v>
      </c>
      <c r="N23" s="17">
        <v>21</v>
      </c>
      <c r="O23" s="17">
        <v>72</v>
      </c>
      <c r="Q23" s="17" t="s">
        <v>1</v>
      </c>
      <c r="R23" s="17" t="s">
        <v>0</v>
      </c>
      <c r="S23" s="17">
        <v>22</v>
      </c>
      <c r="T23" s="17">
        <v>48</v>
      </c>
    </row>
    <row r="24" spans="1:20" x14ac:dyDescent="0.25">
      <c r="A24" s="16">
        <v>2</v>
      </c>
      <c r="B24" s="17" t="s">
        <v>1</v>
      </c>
      <c r="C24" s="17" t="s">
        <v>0</v>
      </c>
      <c r="D24" s="17">
        <v>22</v>
      </c>
      <c r="E24" s="17">
        <v>21</v>
      </c>
      <c r="G24" s="17" t="s">
        <v>1</v>
      </c>
      <c r="H24" s="17" t="s">
        <v>0</v>
      </c>
      <c r="I24" s="17">
        <v>22</v>
      </c>
      <c r="J24" s="17">
        <v>58</v>
      </c>
      <c r="L24" s="17" t="s">
        <v>16</v>
      </c>
      <c r="M24" s="17" t="s">
        <v>105</v>
      </c>
      <c r="N24" s="17">
        <v>21</v>
      </c>
      <c r="O24" s="17">
        <v>41</v>
      </c>
      <c r="Q24" s="17" t="s">
        <v>10</v>
      </c>
      <c r="R24" s="17" t="s">
        <v>8</v>
      </c>
      <c r="S24" s="17">
        <v>22</v>
      </c>
      <c r="T24" s="17">
        <v>48</v>
      </c>
    </row>
    <row r="25" spans="1:20" x14ac:dyDescent="0.25">
      <c r="A25" s="16">
        <v>3</v>
      </c>
      <c r="B25" s="17" t="s">
        <v>103</v>
      </c>
      <c r="C25" s="17" t="s">
        <v>6</v>
      </c>
      <c r="D25" s="17">
        <v>23</v>
      </c>
      <c r="E25" s="17">
        <v>21</v>
      </c>
      <c r="G25" s="17" t="s">
        <v>9</v>
      </c>
      <c r="H25" s="17" t="s">
        <v>8</v>
      </c>
      <c r="I25" s="17">
        <v>23</v>
      </c>
      <c r="J25" s="17">
        <v>55</v>
      </c>
      <c r="L25" s="17" t="s">
        <v>91</v>
      </c>
      <c r="M25" s="17" t="s">
        <v>0</v>
      </c>
      <c r="N25" s="17">
        <v>22</v>
      </c>
      <c r="O25" s="17">
        <v>37</v>
      </c>
      <c r="Q25" s="17" t="s">
        <v>50</v>
      </c>
      <c r="R25" s="17" t="s">
        <v>20</v>
      </c>
      <c r="S25" s="17">
        <v>19</v>
      </c>
      <c r="T25" s="17">
        <v>43</v>
      </c>
    </row>
    <row r="26" spans="1:20" x14ac:dyDescent="0.25">
      <c r="A26" s="20">
        <v>4</v>
      </c>
      <c r="B26" s="17" t="s">
        <v>2</v>
      </c>
      <c r="C26" s="17" t="s">
        <v>0</v>
      </c>
      <c r="D26" s="17">
        <v>18</v>
      </c>
      <c r="E26" s="17">
        <v>18</v>
      </c>
      <c r="G26" s="17" t="s">
        <v>103</v>
      </c>
      <c r="H26" s="17" t="s">
        <v>6</v>
      </c>
      <c r="I26" s="17">
        <v>23</v>
      </c>
      <c r="J26" s="17">
        <v>54</v>
      </c>
      <c r="L26" s="17" t="s">
        <v>82</v>
      </c>
      <c r="M26" s="17" t="s">
        <v>22</v>
      </c>
      <c r="N26" s="17">
        <v>20</v>
      </c>
      <c r="O26" s="17">
        <v>32</v>
      </c>
      <c r="Q26" s="17" t="s">
        <v>75</v>
      </c>
      <c r="R26" s="17" t="s">
        <v>74</v>
      </c>
      <c r="S26" s="17">
        <v>20</v>
      </c>
      <c r="T26" s="17">
        <v>38</v>
      </c>
    </row>
    <row r="27" spans="1:20" x14ac:dyDescent="0.25">
      <c r="A27" s="20">
        <v>5</v>
      </c>
      <c r="B27" s="17" t="s">
        <v>14</v>
      </c>
      <c r="C27" s="17" t="s">
        <v>105</v>
      </c>
      <c r="D27" s="17">
        <v>19</v>
      </c>
      <c r="E27" s="17">
        <v>18</v>
      </c>
      <c r="G27" s="17" t="s">
        <v>139</v>
      </c>
      <c r="H27" s="17" t="s">
        <v>8</v>
      </c>
      <c r="I27" s="17">
        <v>21</v>
      </c>
      <c r="J27" s="17">
        <v>45</v>
      </c>
      <c r="L27" s="17" t="s">
        <v>67</v>
      </c>
      <c r="M27" s="17" t="s">
        <v>6</v>
      </c>
      <c r="N27" s="17">
        <v>20</v>
      </c>
      <c r="O27" s="17">
        <v>31</v>
      </c>
      <c r="Q27" s="17" t="s">
        <v>88</v>
      </c>
      <c r="R27" s="17" t="s">
        <v>105</v>
      </c>
      <c r="S27" s="17">
        <v>17</v>
      </c>
      <c r="T27" s="17">
        <v>33</v>
      </c>
    </row>
    <row r="28" spans="1:20" x14ac:dyDescent="0.25">
      <c r="A28" s="20">
        <v>6</v>
      </c>
      <c r="B28" s="17" t="s">
        <v>107</v>
      </c>
      <c r="C28" s="17" t="s">
        <v>17</v>
      </c>
      <c r="D28" s="17">
        <v>20</v>
      </c>
      <c r="E28" s="17">
        <v>16</v>
      </c>
      <c r="G28" s="17" t="s">
        <v>67</v>
      </c>
      <c r="H28" s="17" t="s">
        <v>6</v>
      </c>
      <c r="I28" s="17">
        <v>20</v>
      </c>
      <c r="J28" s="17">
        <v>43</v>
      </c>
      <c r="L28" s="17" t="s">
        <v>23</v>
      </c>
      <c r="M28" s="17" t="s">
        <v>20</v>
      </c>
      <c r="N28" s="17">
        <v>23</v>
      </c>
      <c r="O28" s="17">
        <v>25</v>
      </c>
      <c r="Q28" s="17" t="s">
        <v>9</v>
      </c>
      <c r="R28" s="17" t="s">
        <v>8</v>
      </c>
      <c r="S28" s="17">
        <v>23</v>
      </c>
      <c r="T28" s="17">
        <v>30</v>
      </c>
    </row>
    <row r="29" spans="1:20" x14ac:dyDescent="0.25">
      <c r="A29" s="20">
        <v>7</v>
      </c>
      <c r="B29" s="17" t="s">
        <v>114</v>
      </c>
      <c r="C29" s="17" t="s">
        <v>108</v>
      </c>
      <c r="D29" s="17">
        <v>9</v>
      </c>
      <c r="E29" s="17">
        <v>16</v>
      </c>
      <c r="G29" s="17" t="s">
        <v>127</v>
      </c>
      <c r="H29" s="17" t="s">
        <v>6</v>
      </c>
      <c r="I29" s="17">
        <v>19</v>
      </c>
      <c r="J29" s="17">
        <v>41</v>
      </c>
      <c r="L29" s="17" t="s">
        <v>135</v>
      </c>
      <c r="M29" s="17" t="s">
        <v>74</v>
      </c>
      <c r="N29" s="17">
        <v>17</v>
      </c>
      <c r="O29" s="17">
        <v>25</v>
      </c>
      <c r="Q29" s="17" t="s">
        <v>23</v>
      </c>
      <c r="R29" s="17" t="s">
        <v>20</v>
      </c>
      <c r="S29" s="17">
        <v>23</v>
      </c>
      <c r="T29" s="17">
        <v>30</v>
      </c>
    </row>
    <row r="30" spans="1:20" x14ac:dyDescent="0.25">
      <c r="A30" s="20">
        <v>8</v>
      </c>
      <c r="B30" s="17" t="s">
        <v>131</v>
      </c>
      <c r="C30" s="17" t="s">
        <v>108</v>
      </c>
      <c r="D30" s="17">
        <v>15</v>
      </c>
      <c r="E30" s="17">
        <v>16</v>
      </c>
      <c r="G30" s="17" t="s">
        <v>81</v>
      </c>
      <c r="H30" s="17" t="s">
        <v>20</v>
      </c>
      <c r="I30" s="17">
        <v>20</v>
      </c>
      <c r="J30" s="17">
        <v>40</v>
      </c>
      <c r="L30" s="17" t="s">
        <v>109</v>
      </c>
      <c r="M30" s="17" t="s">
        <v>108</v>
      </c>
      <c r="N30" s="17">
        <v>20</v>
      </c>
      <c r="O30" s="17">
        <v>22</v>
      </c>
      <c r="Q30" s="17" t="s">
        <v>106</v>
      </c>
      <c r="R30" s="17" t="s">
        <v>17</v>
      </c>
      <c r="S30" s="17">
        <v>20</v>
      </c>
      <c r="T30" s="17">
        <v>29</v>
      </c>
    </row>
    <row r="31" spans="1:20" x14ac:dyDescent="0.25">
      <c r="A31" s="20">
        <v>9</v>
      </c>
      <c r="B31" s="17" t="s">
        <v>89</v>
      </c>
      <c r="C31" s="17" t="s">
        <v>17</v>
      </c>
      <c r="D31" s="17">
        <v>17</v>
      </c>
      <c r="E31" s="17">
        <v>15</v>
      </c>
      <c r="G31" s="17" t="s">
        <v>95</v>
      </c>
      <c r="H31" s="17" t="s">
        <v>8</v>
      </c>
      <c r="I31" s="17">
        <v>18</v>
      </c>
      <c r="J31" s="17">
        <v>39</v>
      </c>
      <c r="L31" s="17" t="s">
        <v>69</v>
      </c>
      <c r="M31" s="17" t="s">
        <v>105</v>
      </c>
      <c r="N31" s="17">
        <v>22</v>
      </c>
      <c r="O31" s="17">
        <v>20</v>
      </c>
      <c r="Q31" s="17" t="s">
        <v>117</v>
      </c>
      <c r="R31" s="17" t="s">
        <v>108</v>
      </c>
      <c r="S31" s="17">
        <v>17</v>
      </c>
      <c r="T31" s="17">
        <v>28</v>
      </c>
    </row>
    <row r="32" spans="1:20" x14ac:dyDescent="0.25">
      <c r="A32" s="20">
        <v>10</v>
      </c>
      <c r="B32" s="17" t="s">
        <v>88</v>
      </c>
      <c r="C32" s="17" t="s">
        <v>105</v>
      </c>
      <c r="D32" s="17">
        <v>17</v>
      </c>
      <c r="E32" s="17">
        <v>14</v>
      </c>
      <c r="G32" s="17" t="s">
        <v>64</v>
      </c>
      <c r="H32" s="17" t="s">
        <v>17</v>
      </c>
      <c r="I32" s="17">
        <v>18</v>
      </c>
      <c r="J32" s="17">
        <v>39</v>
      </c>
      <c r="L32" s="17" t="s">
        <v>21</v>
      </c>
      <c r="M32" s="17" t="s">
        <v>20</v>
      </c>
      <c r="N32" s="17">
        <v>21</v>
      </c>
      <c r="O32" s="17">
        <v>19</v>
      </c>
      <c r="Q32" s="17" t="s">
        <v>81</v>
      </c>
      <c r="R32" s="17" t="s">
        <v>20</v>
      </c>
      <c r="S32" s="17">
        <v>20</v>
      </c>
      <c r="T32" s="17">
        <v>25</v>
      </c>
    </row>
    <row r="33" spans="1:20" x14ac:dyDescent="0.25">
      <c r="A33" s="20">
        <v>11</v>
      </c>
      <c r="B33" s="17" t="s">
        <v>18</v>
      </c>
      <c r="C33" s="17" t="s">
        <v>17</v>
      </c>
      <c r="D33" s="17">
        <v>14</v>
      </c>
      <c r="E33" s="17">
        <v>14</v>
      </c>
      <c r="G33" s="17" t="s">
        <v>2</v>
      </c>
      <c r="H33" s="17" t="s">
        <v>0</v>
      </c>
      <c r="I33" s="17">
        <v>18</v>
      </c>
      <c r="J33" s="17">
        <v>38</v>
      </c>
      <c r="L33" s="17" t="s">
        <v>115</v>
      </c>
      <c r="M33" s="17" t="s">
        <v>108</v>
      </c>
      <c r="N33" s="17">
        <v>17</v>
      </c>
      <c r="O33" s="17">
        <v>19</v>
      </c>
      <c r="Q33" s="17" t="s">
        <v>103</v>
      </c>
      <c r="R33" s="17" t="s">
        <v>6</v>
      </c>
      <c r="S33" s="17">
        <v>23</v>
      </c>
      <c r="T33" s="17">
        <v>23</v>
      </c>
    </row>
    <row r="34" spans="1:20" x14ac:dyDescent="0.25">
      <c r="A34" s="20">
        <v>12</v>
      </c>
      <c r="B34" s="17" t="s">
        <v>50</v>
      </c>
      <c r="C34" s="17" t="s">
        <v>20</v>
      </c>
      <c r="D34" s="17">
        <v>19</v>
      </c>
      <c r="E34" s="17">
        <v>14</v>
      </c>
      <c r="G34" s="17" t="s">
        <v>92</v>
      </c>
      <c r="H34" s="17" t="s">
        <v>8</v>
      </c>
      <c r="I34" s="17">
        <v>23</v>
      </c>
      <c r="J34" s="17">
        <v>38</v>
      </c>
      <c r="L34" s="17" t="s">
        <v>112</v>
      </c>
      <c r="M34" s="17" t="s">
        <v>108</v>
      </c>
      <c r="N34" s="17">
        <v>19</v>
      </c>
      <c r="O34" s="17">
        <v>19</v>
      </c>
      <c r="Q34" s="17" t="s">
        <v>107</v>
      </c>
      <c r="R34" s="17" t="s">
        <v>17</v>
      </c>
      <c r="S34" s="17">
        <v>20</v>
      </c>
      <c r="T34" s="17">
        <v>23</v>
      </c>
    </row>
    <row r="35" spans="1:20" x14ac:dyDescent="0.25">
      <c r="A35" s="20">
        <v>13</v>
      </c>
      <c r="B35" s="17" t="s">
        <v>101</v>
      </c>
      <c r="C35" s="17" t="s">
        <v>6</v>
      </c>
      <c r="D35" s="17">
        <v>12</v>
      </c>
      <c r="E35" s="17">
        <v>13</v>
      </c>
      <c r="G35" s="17" t="s">
        <v>73</v>
      </c>
      <c r="H35" s="17" t="s">
        <v>22</v>
      </c>
      <c r="I35" s="17">
        <v>21</v>
      </c>
      <c r="J35" s="17">
        <v>38</v>
      </c>
      <c r="L35" s="17" t="s">
        <v>120</v>
      </c>
      <c r="M35" s="17" t="s">
        <v>74</v>
      </c>
      <c r="N35" s="17">
        <v>14</v>
      </c>
      <c r="O35" s="17">
        <v>19</v>
      </c>
      <c r="Q35" s="17" t="s">
        <v>5</v>
      </c>
      <c r="R35" s="17" t="s">
        <v>0</v>
      </c>
      <c r="S35" s="17">
        <v>16</v>
      </c>
      <c r="T35" s="17">
        <v>22</v>
      </c>
    </row>
    <row r="36" spans="1:20" x14ac:dyDescent="0.25">
      <c r="A36" s="20">
        <v>14</v>
      </c>
      <c r="B36" s="17" t="s">
        <v>115</v>
      </c>
      <c r="C36" s="17" t="s">
        <v>108</v>
      </c>
      <c r="D36" s="17">
        <v>17</v>
      </c>
      <c r="E36" s="17">
        <v>12</v>
      </c>
      <c r="G36" s="17" t="s">
        <v>75</v>
      </c>
      <c r="H36" s="17" t="s">
        <v>74</v>
      </c>
      <c r="I36" s="17">
        <v>20</v>
      </c>
      <c r="J36" s="17">
        <v>38</v>
      </c>
      <c r="L36" s="17" t="s">
        <v>130</v>
      </c>
      <c r="M36" s="17" t="s">
        <v>17</v>
      </c>
      <c r="N36" s="17">
        <v>20</v>
      </c>
      <c r="O36" s="17">
        <v>18</v>
      </c>
      <c r="Q36" s="17" t="s">
        <v>127</v>
      </c>
      <c r="R36" s="17" t="s">
        <v>6</v>
      </c>
      <c r="S36" s="17">
        <v>19</v>
      </c>
      <c r="T36" s="17">
        <v>21</v>
      </c>
    </row>
    <row r="37" spans="1:20" x14ac:dyDescent="0.25">
      <c r="A37" s="20">
        <v>15</v>
      </c>
      <c r="B37" s="17" t="s">
        <v>82</v>
      </c>
      <c r="C37" s="17" t="s">
        <v>22</v>
      </c>
      <c r="D37" s="17">
        <v>20</v>
      </c>
      <c r="E37" s="17">
        <v>10</v>
      </c>
      <c r="G37" s="17" t="s">
        <v>78</v>
      </c>
      <c r="H37" s="17" t="s">
        <v>74</v>
      </c>
      <c r="I37" s="17">
        <v>22</v>
      </c>
      <c r="J37" s="17">
        <v>37</v>
      </c>
      <c r="L37" s="17" t="s">
        <v>65</v>
      </c>
      <c r="M37" s="17" t="s">
        <v>22</v>
      </c>
      <c r="N37" s="17">
        <v>15</v>
      </c>
      <c r="O37" s="17">
        <v>16</v>
      </c>
      <c r="Q37" s="17" t="s">
        <v>101</v>
      </c>
      <c r="R37" s="17" t="s">
        <v>6</v>
      </c>
      <c r="S37" s="17">
        <v>12</v>
      </c>
      <c r="T37" s="17">
        <v>20</v>
      </c>
    </row>
  </sheetData>
  <mergeCells count="9">
    <mergeCell ref="B21:E21"/>
    <mergeCell ref="G21:J21"/>
    <mergeCell ref="L21:O21"/>
    <mergeCell ref="Q21:T21"/>
    <mergeCell ref="B1:T1"/>
    <mergeCell ref="B3:E3"/>
    <mergeCell ref="G3:J3"/>
    <mergeCell ref="L3:O3"/>
    <mergeCell ref="Q3:T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1"/>
  </sheetPr>
  <dimension ref="A1:T32"/>
  <sheetViews>
    <sheetView workbookViewId="0">
      <selection activeCell="Q2" sqref="Q2"/>
    </sheetView>
  </sheetViews>
  <sheetFormatPr defaultRowHeight="15" x14ac:dyDescent="0.25"/>
  <cols>
    <col min="1" max="1" width="17.85546875" bestFit="1" customWidth="1"/>
    <col min="2" max="2" width="13.5703125" bestFit="1" customWidth="1"/>
    <col min="14" max="14" width="17" bestFit="1" customWidth="1"/>
    <col min="15" max="15" width="15.140625" bestFit="1" customWidth="1"/>
    <col min="16" max="16" width="15.140625" style="16" customWidth="1"/>
    <col min="18" max="19" width="9.140625" hidden="1" customWidth="1"/>
  </cols>
  <sheetData>
    <row r="1" spans="1:20" x14ac:dyDescent="0.2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40"/>
      <c r="P1" s="27"/>
      <c r="Q1" s="23" t="s">
        <v>0</v>
      </c>
    </row>
    <row r="2" spans="1:20" x14ac:dyDescent="0.2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 t="s">
        <v>29</v>
      </c>
      <c r="G2" s="1" t="s">
        <v>30</v>
      </c>
      <c r="H2" s="1" t="s">
        <v>31</v>
      </c>
      <c r="I2" s="1" t="s">
        <v>32</v>
      </c>
      <c r="J2" s="1" t="s">
        <v>33</v>
      </c>
      <c r="K2" s="1" t="s">
        <v>34</v>
      </c>
      <c r="L2" s="1" t="s">
        <v>35</v>
      </c>
      <c r="M2" s="1" t="s">
        <v>36</v>
      </c>
      <c r="N2" s="17" t="s">
        <v>62</v>
      </c>
      <c r="O2" s="17" t="s">
        <v>63</v>
      </c>
      <c r="P2" s="17" t="s">
        <v>83</v>
      </c>
      <c r="R2" t="s">
        <v>84</v>
      </c>
      <c r="S2" t="s">
        <v>85</v>
      </c>
    </row>
    <row r="3" spans="1:20" x14ac:dyDescent="0.25">
      <c r="A3" s="9" t="s">
        <v>1</v>
      </c>
      <c r="B3" s="3">
        <v>22</v>
      </c>
      <c r="C3" s="3">
        <v>116</v>
      </c>
      <c r="D3" s="3">
        <v>2</v>
      </c>
      <c r="E3" s="3">
        <v>48</v>
      </c>
      <c r="F3" s="3">
        <v>213</v>
      </c>
      <c r="G3" s="3">
        <v>19</v>
      </c>
      <c r="H3" s="3">
        <v>7</v>
      </c>
      <c r="I3" s="3">
        <v>21</v>
      </c>
      <c r="J3" s="3">
        <v>58</v>
      </c>
      <c r="K3" s="3">
        <v>0</v>
      </c>
      <c r="L3" s="3">
        <v>1</v>
      </c>
      <c r="M3" s="3">
        <v>286</v>
      </c>
      <c r="N3" s="17">
        <f>VLOOKUP(A3,Games!$A$2:$D$527,3,FALSE)</f>
        <v>0</v>
      </c>
      <c r="O3" s="17">
        <f>VLOOKUP(A3,Games!$A$2:$D$527,4,FALSE)</f>
        <v>22</v>
      </c>
      <c r="P3" s="11">
        <f>(R3-S3)/B3</f>
        <v>19.363636363636363</v>
      </c>
      <c r="R3">
        <f>SUM(M3,I3,H3,G3,F3)</f>
        <v>546</v>
      </c>
      <c r="S3">
        <f>SUM((J3*2),(K3*3),(L3*4))</f>
        <v>120</v>
      </c>
      <c r="T3" s="16" t="str">
        <f>IFERROR(VLOOKUP(A3,Games!$I$2:$I$246,1,FALSE)," ")</f>
        <v xml:space="preserve"> </v>
      </c>
    </row>
    <row r="4" spans="1:20" x14ac:dyDescent="0.25">
      <c r="A4" s="9" t="s">
        <v>138</v>
      </c>
      <c r="B4" s="3">
        <v>1</v>
      </c>
      <c r="C4" s="3">
        <v>0</v>
      </c>
      <c r="D4" s="3">
        <v>0</v>
      </c>
      <c r="E4" s="3">
        <v>0</v>
      </c>
      <c r="F4" s="3">
        <v>9</v>
      </c>
      <c r="G4" s="3">
        <v>1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17">
        <f>VLOOKUP(A4,Games!$A$2:$D$527,3,FALSE)</f>
        <v>0</v>
      </c>
      <c r="O4" s="17">
        <f>VLOOKUP(A4,Games!$A$2:$D$527,4,FALSE)</f>
        <v>1</v>
      </c>
      <c r="P4" s="11">
        <f t="shared" ref="P4:P8" si="0">(R4-S4)/B4</f>
        <v>10</v>
      </c>
      <c r="R4" s="16">
        <f t="shared" ref="R4:R8" si="1">SUM(M4,I4,H4,G4,F4)</f>
        <v>10</v>
      </c>
      <c r="S4" s="16">
        <f t="shared" ref="S4:S8" si="2">SUM((J4*2),(K4*3),(L4*4))</f>
        <v>0</v>
      </c>
      <c r="T4" s="16" t="str">
        <f>IFERROR(VLOOKUP(A4,Games!$I$2:$I$246,1,FALSE)," ")</f>
        <v xml:space="preserve"> </v>
      </c>
    </row>
    <row r="5" spans="1:20" x14ac:dyDescent="0.25">
      <c r="A5" s="9" t="s">
        <v>2</v>
      </c>
      <c r="B5" s="3">
        <v>18</v>
      </c>
      <c r="C5" s="3">
        <v>11</v>
      </c>
      <c r="D5" s="3">
        <v>10</v>
      </c>
      <c r="E5" s="3">
        <v>7</v>
      </c>
      <c r="F5" s="3">
        <v>70</v>
      </c>
      <c r="G5" s="3">
        <v>46</v>
      </c>
      <c r="H5" s="3">
        <v>23</v>
      </c>
      <c r="I5" s="3">
        <v>18</v>
      </c>
      <c r="J5" s="3">
        <v>38</v>
      </c>
      <c r="K5" s="3">
        <v>0</v>
      </c>
      <c r="L5" s="3">
        <v>0</v>
      </c>
      <c r="M5" s="3">
        <v>59</v>
      </c>
      <c r="N5" s="17">
        <f>VLOOKUP(A5,Games!$A$2:$D$527,3,FALSE)</f>
        <v>1</v>
      </c>
      <c r="O5" s="17">
        <f>VLOOKUP(A5,Games!$A$2:$D$527,4,FALSE)</f>
        <v>19</v>
      </c>
      <c r="P5" s="11">
        <f t="shared" si="0"/>
        <v>7.7777777777777777</v>
      </c>
      <c r="R5" s="16">
        <f t="shared" si="1"/>
        <v>216</v>
      </c>
      <c r="S5" s="16">
        <f t="shared" si="2"/>
        <v>76</v>
      </c>
      <c r="T5" s="16" t="str">
        <f>IFERROR(VLOOKUP(A5,Games!$I$2:$I$246,1,FALSE)," ")</f>
        <v xml:space="preserve"> </v>
      </c>
    </row>
    <row r="6" spans="1:20" x14ac:dyDescent="0.25">
      <c r="A6" s="9" t="s">
        <v>123</v>
      </c>
      <c r="B6" s="3">
        <v>6</v>
      </c>
      <c r="C6" s="3">
        <v>11</v>
      </c>
      <c r="D6" s="3">
        <v>0</v>
      </c>
      <c r="E6" s="3">
        <v>1</v>
      </c>
      <c r="F6" s="3">
        <v>34</v>
      </c>
      <c r="G6" s="3">
        <v>9</v>
      </c>
      <c r="H6" s="3">
        <v>7</v>
      </c>
      <c r="I6" s="3">
        <v>1</v>
      </c>
      <c r="J6" s="3">
        <v>9</v>
      </c>
      <c r="K6" s="3">
        <v>0</v>
      </c>
      <c r="L6" s="3">
        <v>0</v>
      </c>
      <c r="M6" s="3">
        <v>23</v>
      </c>
      <c r="N6" s="17">
        <f>VLOOKUP(A6,Games!$A$2:$D$527,3,FALSE)</f>
        <v>0</v>
      </c>
      <c r="O6" s="17">
        <f>VLOOKUP(A6,Games!$A$2:$D$527,4,FALSE)</f>
        <v>6</v>
      </c>
      <c r="P6" s="11">
        <f t="shared" si="0"/>
        <v>9.3333333333333339</v>
      </c>
      <c r="R6" s="16">
        <f t="shared" si="1"/>
        <v>74</v>
      </c>
      <c r="S6" s="16">
        <f t="shared" si="2"/>
        <v>18</v>
      </c>
      <c r="T6" s="16" t="str">
        <f>IFERROR(VLOOKUP(A6,Games!$I$2:$I$246,1,FALSE)," ")</f>
        <v xml:space="preserve"> </v>
      </c>
    </row>
    <row r="7" spans="1:20" x14ac:dyDescent="0.25">
      <c r="A7" s="9" t="s">
        <v>3</v>
      </c>
      <c r="B7" s="3">
        <v>1</v>
      </c>
      <c r="C7" s="3">
        <v>0</v>
      </c>
      <c r="D7" s="3">
        <v>0</v>
      </c>
      <c r="E7" s="3">
        <v>0</v>
      </c>
      <c r="F7" s="3">
        <v>3</v>
      </c>
      <c r="G7" s="3">
        <v>3</v>
      </c>
      <c r="H7" s="3">
        <v>2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17">
        <f>VLOOKUP(A7,Games!$A$2:$D$527,3,FALSE)</f>
        <v>9</v>
      </c>
      <c r="O7" s="17">
        <f>VLOOKUP(A7,Games!$A$2:$D$527,4,FALSE)</f>
        <v>10</v>
      </c>
      <c r="P7" s="11">
        <f t="shared" si="0"/>
        <v>8</v>
      </c>
      <c r="R7" s="16">
        <f t="shared" si="1"/>
        <v>8</v>
      </c>
      <c r="S7" s="16">
        <f t="shared" si="2"/>
        <v>0</v>
      </c>
      <c r="T7" s="16" t="str">
        <f>IFERROR(VLOOKUP(A7,Games!$I$2:$I$246,1,FALSE)," ")</f>
        <v xml:space="preserve"> </v>
      </c>
    </row>
    <row r="8" spans="1:20" x14ac:dyDescent="0.25">
      <c r="A8" s="9" t="s">
        <v>91</v>
      </c>
      <c r="B8" s="3">
        <v>22</v>
      </c>
      <c r="C8" s="3">
        <v>92</v>
      </c>
      <c r="D8" s="3">
        <v>37</v>
      </c>
      <c r="E8" s="3">
        <v>18</v>
      </c>
      <c r="F8" s="3">
        <v>193</v>
      </c>
      <c r="G8" s="3">
        <v>72</v>
      </c>
      <c r="H8" s="3">
        <v>29</v>
      </c>
      <c r="I8" s="3">
        <v>7</v>
      </c>
      <c r="J8" s="3">
        <v>6</v>
      </c>
      <c r="K8" s="3">
        <v>1</v>
      </c>
      <c r="L8" s="3">
        <v>0</v>
      </c>
      <c r="M8" s="3">
        <v>313</v>
      </c>
      <c r="N8" s="17">
        <f>VLOOKUP(A8,Games!$A$2:$D$527,3,FALSE)</f>
        <v>0</v>
      </c>
      <c r="O8" s="17">
        <f>VLOOKUP(A8,Games!$A$2:$D$527,4,FALSE)</f>
        <v>22</v>
      </c>
      <c r="P8" s="11">
        <f t="shared" si="0"/>
        <v>27.227272727272727</v>
      </c>
      <c r="R8" s="16">
        <f t="shared" si="1"/>
        <v>614</v>
      </c>
      <c r="S8" s="16">
        <f t="shared" si="2"/>
        <v>15</v>
      </c>
      <c r="T8" s="16" t="str">
        <f>IFERROR(VLOOKUP(A8,Games!$I$2:$I$246,1,FALSE)," ")</f>
        <v xml:space="preserve"> </v>
      </c>
    </row>
    <row r="9" spans="1:20" x14ac:dyDescent="0.25">
      <c r="A9" s="9" t="s">
        <v>4</v>
      </c>
      <c r="B9" s="3">
        <v>15</v>
      </c>
      <c r="C9" s="3">
        <v>30</v>
      </c>
      <c r="D9" s="3">
        <v>3</v>
      </c>
      <c r="E9" s="3">
        <v>19</v>
      </c>
      <c r="F9" s="3">
        <v>51</v>
      </c>
      <c r="G9" s="3">
        <v>73</v>
      </c>
      <c r="H9" s="3">
        <v>19</v>
      </c>
      <c r="I9" s="3">
        <v>5</v>
      </c>
      <c r="J9" s="3">
        <v>18</v>
      </c>
      <c r="K9" s="3">
        <v>0</v>
      </c>
      <c r="L9" s="3">
        <v>0</v>
      </c>
      <c r="M9" s="3">
        <v>88</v>
      </c>
      <c r="N9" s="17">
        <f>VLOOKUP(A9,Games!$A$2:$D$527,3,FALSE)</f>
        <v>0</v>
      </c>
      <c r="O9" s="17">
        <f>VLOOKUP(A9,Games!$A$2:$D$527,4,FALSE)</f>
        <v>15</v>
      </c>
      <c r="P9" s="11">
        <f t="shared" ref="P9:P11" si="3">(R9-S9)/B9</f>
        <v>13.333333333333334</v>
      </c>
      <c r="Q9" s="16"/>
      <c r="R9" s="16">
        <f t="shared" ref="R9:R11" si="4">SUM(M9,I9,H9,G9,F9)</f>
        <v>236</v>
      </c>
      <c r="S9" s="16">
        <f t="shared" ref="S9:S11" si="5">SUM((J9*2),(K9*3),(L9*4))</f>
        <v>36</v>
      </c>
      <c r="T9" s="16" t="str">
        <f>IFERROR(VLOOKUP(A9,Games!$I$2:$I$246,1,FALSE)," ")</f>
        <v xml:space="preserve"> </v>
      </c>
    </row>
    <row r="10" spans="1:20" x14ac:dyDescent="0.25">
      <c r="A10" s="9" t="s">
        <v>125</v>
      </c>
      <c r="B10" s="3">
        <v>16</v>
      </c>
      <c r="C10" s="3">
        <v>43</v>
      </c>
      <c r="D10" s="3">
        <v>15</v>
      </c>
      <c r="E10" s="3">
        <v>12</v>
      </c>
      <c r="F10" s="3">
        <v>40</v>
      </c>
      <c r="G10" s="3">
        <v>27</v>
      </c>
      <c r="H10" s="3">
        <v>27</v>
      </c>
      <c r="I10" s="3">
        <v>3</v>
      </c>
      <c r="J10" s="3">
        <v>11</v>
      </c>
      <c r="K10" s="3">
        <v>0</v>
      </c>
      <c r="L10" s="3">
        <v>0</v>
      </c>
      <c r="M10" s="3">
        <v>143</v>
      </c>
      <c r="N10" s="17">
        <f>VLOOKUP(A10,Games!$A$2:$D$527,3,FALSE)</f>
        <v>0</v>
      </c>
      <c r="O10" s="17">
        <f>VLOOKUP(A10,Games!$A$2:$D$527,4,FALSE)</f>
        <v>16</v>
      </c>
      <c r="P10" s="11">
        <f t="shared" si="3"/>
        <v>13.625</v>
      </c>
      <c r="Q10" s="16"/>
      <c r="R10" s="16">
        <f t="shared" si="4"/>
        <v>240</v>
      </c>
      <c r="S10" s="16">
        <f t="shared" si="5"/>
        <v>22</v>
      </c>
      <c r="T10" s="16" t="str">
        <f>IFERROR(VLOOKUP(A10,Games!$I$2:$I$246,1,FALSE)," ")</f>
        <v xml:space="preserve"> </v>
      </c>
    </row>
    <row r="11" spans="1:20" x14ac:dyDescent="0.25">
      <c r="A11" s="9" t="s">
        <v>124</v>
      </c>
      <c r="B11" s="3">
        <v>15</v>
      </c>
      <c r="C11" s="3">
        <v>8</v>
      </c>
      <c r="D11" s="3">
        <v>2</v>
      </c>
      <c r="E11" s="3">
        <v>2</v>
      </c>
      <c r="F11" s="3">
        <v>61</v>
      </c>
      <c r="G11" s="3">
        <v>22</v>
      </c>
      <c r="H11" s="3">
        <v>7</v>
      </c>
      <c r="I11" s="3">
        <v>0</v>
      </c>
      <c r="J11" s="3">
        <v>33</v>
      </c>
      <c r="K11" s="3">
        <v>0</v>
      </c>
      <c r="L11" s="3">
        <v>1</v>
      </c>
      <c r="M11" s="3">
        <v>24</v>
      </c>
      <c r="N11" s="17">
        <f>VLOOKUP(A11,Games!$A$2:$D$527,3,FALSE)</f>
        <v>0</v>
      </c>
      <c r="O11" s="17">
        <f>VLOOKUP(A11,Games!$A$2:$D$527,4,FALSE)</f>
        <v>15</v>
      </c>
      <c r="P11" s="11">
        <f t="shared" si="3"/>
        <v>2.9333333333333331</v>
      </c>
      <c r="Q11" s="16"/>
      <c r="R11" s="16">
        <f t="shared" si="4"/>
        <v>114</v>
      </c>
      <c r="S11" s="16">
        <f t="shared" si="5"/>
        <v>70</v>
      </c>
      <c r="T11" s="16" t="str">
        <f>IFERROR(VLOOKUP(A11,Games!$I$2:$I$246,1,FALSE)," ")</f>
        <v xml:space="preserve"> </v>
      </c>
    </row>
    <row r="12" spans="1:20" x14ac:dyDescent="0.25">
      <c r="A12" s="9" t="s">
        <v>5</v>
      </c>
      <c r="B12" s="10">
        <v>16</v>
      </c>
      <c r="C12" s="10">
        <v>71</v>
      </c>
      <c r="D12" s="10">
        <v>14</v>
      </c>
      <c r="E12" s="10">
        <v>22</v>
      </c>
      <c r="F12" s="10">
        <v>66</v>
      </c>
      <c r="G12" s="10">
        <v>22</v>
      </c>
      <c r="H12" s="10">
        <v>17</v>
      </c>
      <c r="I12" s="10">
        <v>1</v>
      </c>
      <c r="J12" s="10">
        <v>14</v>
      </c>
      <c r="K12" s="10">
        <v>0</v>
      </c>
      <c r="L12" s="10">
        <v>0</v>
      </c>
      <c r="M12" s="10">
        <v>206</v>
      </c>
      <c r="N12" s="17">
        <f>VLOOKUP(A12,Games!$A$2:$D$527,3,FALSE)</f>
        <v>4</v>
      </c>
      <c r="O12" s="17">
        <f>VLOOKUP(A12,Games!$A$2:$D$527,4,FALSE)</f>
        <v>20</v>
      </c>
      <c r="P12" s="11">
        <f t="shared" ref="P12:P13" si="6">(R12-S12)/B12</f>
        <v>17.75</v>
      </c>
      <c r="Q12" s="16"/>
      <c r="R12" s="16">
        <f t="shared" ref="R12:R13" si="7">SUM(M12,I12,H12,G12,F12)</f>
        <v>312</v>
      </c>
      <c r="S12" s="16">
        <f t="shared" ref="S12:S13" si="8">SUM((J12*2),(K12*3),(L12*4))</f>
        <v>28</v>
      </c>
      <c r="T12" s="16" t="str">
        <f>IFERROR(VLOOKUP(A12,Games!$I$2:$I$246,1,FALSE)," ")</f>
        <v xml:space="preserve"> </v>
      </c>
    </row>
    <row r="13" spans="1:20" x14ac:dyDescent="0.25">
      <c r="A13" s="9" t="s">
        <v>380</v>
      </c>
      <c r="B13" s="10">
        <v>2</v>
      </c>
      <c r="C13" s="10">
        <v>1</v>
      </c>
      <c r="D13" s="10">
        <v>0</v>
      </c>
      <c r="E13" s="10">
        <v>0</v>
      </c>
      <c r="F13" s="10">
        <v>8</v>
      </c>
      <c r="G13" s="10">
        <v>6</v>
      </c>
      <c r="H13" s="10">
        <v>2</v>
      </c>
      <c r="I13" s="10">
        <v>0</v>
      </c>
      <c r="J13" s="10">
        <v>2</v>
      </c>
      <c r="K13" s="10">
        <v>0</v>
      </c>
      <c r="L13" s="10">
        <v>0</v>
      </c>
      <c r="M13" s="10">
        <v>2</v>
      </c>
      <c r="N13" s="17">
        <f>VLOOKUP(A13,Games!$A$2:$D$527,3,FALSE)</f>
        <v>0</v>
      </c>
      <c r="O13" s="17">
        <f>VLOOKUP(A13,Games!$A$2:$D$527,4,FALSE)</f>
        <v>2</v>
      </c>
      <c r="P13" s="11">
        <f t="shared" si="6"/>
        <v>7</v>
      </c>
      <c r="Q13" s="16"/>
      <c r="R13" s="16">
        <f t="shared" si="7"/>
        <v>18</v>
      </c>
      <c r="S13" s="16">
        <f t="shared" si="8"/>
        <v>4</v>
      </c>
      <c r="T13" s="16" t="str">
        <f>IFERROR(VLOOKUP(A13,Games!$I$2:$I$246,1,FALSE)," ")</f>
        <v xml:space="preserve"> </v>
      </c>
    </row>
    <row r="14" spans="1:20" x14ac:dyDescent="0.25">
      <c r="A14" s="9" t="s">
        <v>383</v>
      </c>
      <c r="B14" s="10">
        <v>1</v>
      </c>
      <c r="C14" s="10">
        <v>1</v>
      </c>
      <c r="D14" s="10">
        <v>0</v>
      </c>
      <c r="E14" s="10">
        <v>0</v>
      </c>
      <c r="F14" s="10">
        <v>7</v>
      </c>
      <c r="G14" s="10">
        <v>1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2</v>
      </c>
      <c r="N14" s="17">
        <f>VLOOKUP(A14,Games!$A$2:$D$527,3,FALSE)</f>
        <v>0</v>
      </c>
      <c r="O14" s="17">
        <f>VLOOKUP(A14,Games!$A$2:$D$527,4,FALSE)</f>
        <v>1</v>
      </c>
      <c r="P14" s="11">
        <f t="shared" ref="P14" si="9">(R14-S14)/B14</f>
        <v>10</v>
      </c>
      <c r="Q14" s="16"/>
      <c r="R14" s="16">
        <f t="shared" ref="R14" si="10">SUM(M14,I14,H14,G14,F14)</f>
        <v>10</v>
      </c>
      <c r="S14" s="16">
        <f t="shared" ref="S14" si="11">SUM((J14*2),(K14*3),(L14*4))</f>
        <v>0</v>
      </c>
      <c r="T14" s="16" t="str">
        <f>IFERROR(VLOOKUP(A14,Games!$I$2:$I$246,1,FALSE)," ")</f>
        <v xml:space="preserve"> </v>
      </c>
    </row>
    <row r="15" spans="1:20" s="16" customFormat="1" x14ac:dyDescent="0.25">
      <c r="A15" s="9" t="s">
        <v>390</v>
      </c>
      <c r="B15" s="10">
        <v>2</v>
      </c>
      <c r="C15" s="10">
        <v>0</v>
      </c>
      <c r="D15" s="10">
        <v>0</v>
      </c>
      <c r="E15" s="10">
        <v>0</v>
      </c>
      <c r="F15" s="10">
        <v>10</v>
      </c>
      <c r="G15" s="10">
        <v>2</v>
      </c>
      <c r="H15" s="10">
        <v>3</v>
      </c>
      <c r="I15" s="10">
        <v>0</v>
      </c>
      <c r="J15" s="10">
        <v>1</v>
      </c>
      <c r="K15" s="10">
        <v>0</v>
      </c>
      <c r="L15" s="10">
        <v>0</v>
      </c>
      <c r="M15" s="10">
        <v>0</v>
      </c>
      <c r="N15" s="17">
        <f>VLOOKUP(A15,Games!$A$2:$D$527,3,FALSE)</f>
        <v>0</v>
      </c>
      <c r="O15" s="17">
        <f>VLOOKUP(A15,Games!$A$2:$D$527,4,FALSE)</f>
        <v>2</v>
      </c>
      <c r="P15" s="11">
        <f t="shared" ref="P15" si="12">(R15-S15)/B15</f>
        <v>6.5</v>
      </c>
      <c r="R15" s="16">
        <f t="shared" ref="R15" si="13">SUM(M15,I15,H15,G15,F15)</f>
        <v>15</v>
      </c>
      <c r="S15" s="16">
        <f t="shared" ref="S15" si="14">SUM((J15*2),(K15*3),(L15*4))</f>
        <v>2</v>
      </c>
      <c r="T15" s="16" t="str">
        <f>IFERROR(VLOOKUP(A15,Games!$I$2:$I$246,1,FALSE)," ")</f>
        <v xml:space="preserve"> </v>
      </c>
    </row>
    <row r="16" spans="1:20" s="16" customFormat="1" x14ac:dyDescent="0.25">
      <c r="A16" s="18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19"/>
      <c r="O16" s="19"/>
      <c r="P16" s="26"/>
    </row>
    <row r="17" spans="1:19" x14ac:dyDescent="0.25">
      <c r="A17" s="37" t="s">
        <v>37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9" x14ac:dyDescent="0.25">
      <c r="A18" s="38" t="s">
        <v>0</v>
      </c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9" x14ac:dyDescent="0.25">
      <c r="A19" s="1" t="s">
        <v>24</v>
      </c>
      <c r="B19" s="1" t="s">
        <v>25</v>
      </c>
      <c r="C19" s="1" t="s">
        <v>26</v>
      </c>
      <c r="D19" s="1" t="s">
        <v>27</v>
      </c>
      <c r="E19" s="1" t="s">
        <v>28</v>
      </c>
      <c r="F19" s="1" t="s">
        <v>29</v>
      </c>
      <c r="G19" s="1" t="s">
        <v>30</v>
      </c>
      <c r="H19" s="1" t="s">
        <v>31</v>
      </c>
      <c r="I19" s="1" t="s">
        <v>32</v>
      </c>
      <c r="J19" s="1" t="s">
        <v>33</v>
      </c>
      <c r="K19" s="1" t="s">
        <v>34</v>
      </c>
      <c r="L19" s="1" t="s">
        <v>35</v>
      </c>
      <c r="M19" s="1" t="s">
        <v>36</v>
      </c>
    </row>
    <row r="20" spans="1:19" x14ac:dyDescent="0.25">
      <c r="A20" s="2" t="str">
        <f t="shared" ref="A20:A32" si="15">IF(A3=""," ",A3)</f>
        <v>Andrew Stanton</v>
      </c>
      <c r="B20" s="3"/>
      <c r="C20" s="4">
        <f t="shared" ref="C20:M20" si="16">IF(ISNUMBER($B3),C3/$B3," ")</f>
        <v>5.2727272727272725</v>
      </c>
      <c r="D20" s="4">
        <f t="shared" si="16"/>
        <v>9.0909090909090912E-2</v>
      </c>
      <c r="E20" s="4">
        <f t="shared" si="16"/>
        <v>2.1818181818181817</v>
      </c>
      <c r="F20" s="4">
        <f t="shared" si="16"/>
        <v>9.6818181818181817</v>
      </c>
      <c r="G20" s="4">
        <f t="shared" si="16"/>
        <v>0.86363636363636365</v>
      </c>
      <c r="H20" s="4">
        <f t="shared" si="16"/>
        <v>0.31818181818181818</v>
      </c>
      <c r="I20" s="4">
        <f t="shared" si="16"/>
        <v>0.95454545454545459</v>
      </c>
      <c r="J20" s="4">
        <f t="shared" si="16"/>
        <v>2.6363636363636362</v>
      </c>
      <c r="K20" s="4">
        <f t="shared" si="16"/>
        <v>0</v>
      </c>
      <c r="L20" s="4">
        <f t="shared" si="16"/>
        <v>4.5454545454545456E-2</v>
      </c>
      <c r="M20" s="4">
        <f t="shared" si="16"/>
        <v>13</v>
      </c>
      <c r="N20" s="26"/>
      <c r="R20" s="16"/>
      <c r="S20" s="16"/>
    </row>
    <row r="21" spans="1:19" x14ac:dyDescent="0.25">
      <c r="A21" s="2" t="str">
        <f t="shared" si="15"/>
        <v>Ben Lum</v>
      </c>
      <c r="B21" s="3"/>
      <c r="C21" s="4">
        <f t="shared" ref="C21:M21" si="17">IF(ISNUMBER($B4),C4/$B4," ")</f>
        <v>0</v>
      </c>
      <c r="D21" s="4">
        <f t="shared" si="17"/>
        <v>0</v>
      </c>
      <c r="E21" s="4">
        <f t="shared" si="17"/>
        <v>0</v>
      </c>
      <c r="F21" s="4">
        <f t="shared" si="17"/>
        <v>9</v>
      </c>
      <c r="G21" s="4">
        <f t="shared" si="17"/>
        <v>1</v>
      </c>
      <c r="H21" s="4">
        <f t="shared" si="17"/>
        <v>0</v>
      </c>
      <c r="I21" s="4">
        <f t="shared" si="17"/>
        <v>0</v>
      </c>
      <c r="J21" s="4">
        <f t="shared" si="17"/>
        <v>0</v>
      </c>
      <c r="K21" s="4">
        <f t="shared" si="17"/>
        <v>0</v>
      </c>
      <c r="L21" s="4">
        <f t="shared" si="17"/>
        <v>0</v>
      </c>
      <c r="M21" s="4">
        <f t="shared" si="17"/>
        <v>0</v>
      </c>
      <c r="R21" s="16"/>
      <c r="S21" s="16"/>
    </row>
    <row r="22" spans="1:19" x14ac:dyDescent="0.25">
      <c r="A22" s="2" t="str">
        <f t="shared" si="15"/>
        <v>Chris Kuhn</v>
      </c>
      <c r="B22" s="3"/>
      <c r="C22" s="4">
        <f t="shared" ref="C22:M22" si="18">IF(ISNUMBER($B5),C5/$B5," ")</f>
        <v>0.61111111111111116</v>
      </c>
      <c r="D22" s="4">
        <f t="shared" si="18"/>
        <v>0.55555555555555558</v>
      </c>
      <c r="E22" s="4">
        <f t="shared" si="18"/>
        <v>0.3888888888888889</v>
      </c>
      <c r="F22" s="4">
        <f t="shared" si="18"/>
        <v>3.8888888888888888</v>
      </c>
      <c r="G22" s="4">
        <f t="shared" si="18"/>
        <v>2.5555555555555554</v>
      </c>
      <c r="H22" s="4">
        <f t="shared" si="18"/>
        <v>1.2777777777777777</v>
      </c>
      <c r="I22" s="4">
        <f t="shared" si="18"/>
        <v>1</v>
      </c>
      <c r="J22" s="4">
        <f t="shared" si="18"/>
        <v>2.1111111111111112</v>
      </c>
      <c r="K22" s="4">
        <f t="shared" si="18"/>
        <v>0</v>
      </c>
      <c r="L22" s="4">
        <f t="shared" si="18"/>
        <v>0</v>
      </c>
      <c r="M22" s="4">
        <f t="shared" si="18"/>
        <v>3.2777777777777777</v>
      </c>
      <c r="R22" s="16"/>
      <c r="S22" s="16"/>
    </row>
    <row r="23" spans="1:19" x14ac:dyDescent="0.25">
      <c r="A23" s="2" t="str">
        <f t="shared" si="15"/>
        <v>Goran Rajic</v>
      </c>
      <c r="B23" s="3"/>
      <c r="C23" s="4">
        <f t="shared" ref="C23:M23" si="19">IF(ISNUMBER($B6),C6/$B6," ")</f>
        <v>1.8333333333333333</v>
      </c>
      <c r="D23" s="4">
        <f t="shared" si="19"/>
        <v>0</v>
      </c>
      <c r="E23" s="4">
        <f t="shared" si="19"/>
        <v>0.16666666666666666</v>
      </c>
      <c r="F23" s="4">
        <f t="shared" si="19"/>
        <v>5.666666666666667</v>
      </c>
      <c r="G23" s="4">
        <f t="shared" si="19"/>
        <v>1.5</v>
      </c>
      <c r="H23" s="4">
        <f t="shared" si="19"/>
        <v>1.1666666666666667</v>
      </c>
      <c r="I23" s="4">
        <f t="shared" si="19"/>
        <v>0.16666666666666666</v>
      </c>
      <c r="J23" s="4">
        <f t="shared" si="19"/>
        <v>1.5</v>
      </c>
      <c r="K23" s="4">
        <f t="shared" si="19"/>
        <v>0</v>
      </c>
      <c r="L23" s="4">
        <f t="shared" si="19"/>
        <v>0</v>
      </c>
      <c r="M23" s="4">
        <f t="shared" si="19"/>
        <v>3.8333333333333335</v>
      </c>
      <c r="R23" s="16"/>
      <c r="S23" s="16"/>
    </row>
    <row r="24" spans="1:19" x14ac:dyDescent="0.25">
      <c r="A24" s="2" t="str">
        <f t="shared" si="15"/>
        <v>Ian Holley</v>
      </c>
      <c r="B24" s="3"/>
      <c r="C24" s="4">
        <f t="shared" ref="C24:M24" si="20">IF(ISNUMBER($B7),C7/$B7," ")</f>
        <v>0</v>
      </c>
      <c r="D24" s="4">
        <f t="shared" si="20"/>
        <v>0</v>
      </c>
      <c r="E24" s="4">
        <f t="shared" si="20"/>
        <v>0</v>
      </c>
      <c r="F24" s="4">
        <f t="shared" si="20"/>
        <v>3</v>
      </c>
      <c r="G24" s="4">
        <f t="shared" si="20"/>
        <v>3</v>
      </c>
      <c r="H24" s="4">
        <f t="shared" si="20"/>
        <v>2</v>
      </c>
      <c r="I24" s="4">
        <f t="shared" si="20"/>
        <v>0</v>
      </c>
      <c r="J24" s="4">
        <f t="shared" si="20"/>
        <v>0</v>
      </c>
      <c r="K24" s="4">
        <f t="shared" si="20"/>
        <v>0</v>
      </c>
      <c r="L24" s="4">
        <f t="shared" si="20"/>
        <v>0</v>
      </c>
      <c r="M24" s="4">
        <f t="shared" si="20"/>
        <v>0</v>
      </c>
      <c r="R24" s="16"/>
      <c r="S24" s="16"/>
    </row>
    <row r="25" spans="1:19" x14ac:dyDescent="0.25">
      <c r="A25" s="2" t="str">
        <f t="shared" si="15"/>
        <v>John Gladwin</v>
      </c>
      <c r="B25" s="3"/>
      <c r="C25" s="4">
        <f t="shared" ref="C25:M25" si="21">IF(ISNUMBER($B8),C8/$B8," ")</f>
        <v>4.1818181818181817</v>
      </c>
      <c r="D25" s="4">
        <f t="shared" si="21"/>
        <v>1.6818181818181819</v>
      </c>
      <c r="E25" s="4">
        <f t="shared" si="21"/>
        <v>0.81818181818181823</v>
      </c>
      <c r="F25" s="4">
        <f t="shared" si="21"/>
        <v>8.7727272727272734</v>
      </c>
      <c r="G25" s="4">
        <f t="shared" si="21"/>
        <v>3.2727272727272729</v>
      </c>
      <c r="H25" s="4">
        <f t="shared" si="21"/>
        <v>1.3181818181818181</v>
      </c>
      <c r="I25" s="4">
        <f t="shared" si="21"/>
        <v>0.31818181818181818</v>
      </c>
      <c r="J25" s="4">
        <f t="shared" si="21"/>
        <v>0.27272727272727271</v>
      </c>
      <c r="K25" s="4">
        <f t="shared" si="21"/>
        <v>4.5454545454545456E-2</v>
      </c>
      <c r="L25" s="4">
        <f t="shared" si="21"/>
        <v>0</v>
      </c>
      <c r="M25" s="4">
        <f t="shared" si="21"/>
        <v>14.227272727272727</v>
      </c>
      <c r="R25" s="16"/>
      <c r="S25" s="16"/>
    </row>
    <row r="26" spans="1:19" x14ac:dyDescent="0.25">
      <c r="A26" s="2" t="str">
        <f t="shared" si="15"/>
        <v>Kris Thomson</v>
      </c>
      <c r="B26" s="3"/>
      <c r="C26" s="4">
        <f t="shared" ref="C26:M26" si="22">IF(ISNUMBER($B9),C9/$B9," ")</f>
        <v>2</v>
      </c>
      <c r="D26" s="4">
        <f t="shared" si="22"/>
        <v>0.2</v>
      </c>
      <c r="E26" s="4">
        <f t="shared" si="22"/>
        <v>1.2666666666666666</v>
      </c>
      <c r="F26" s="4">
        <f t="shared" si="22"/>
        <v>3.4</v>
      </c>
      <c r="G26" s="4">
        <f t="shared" si="22"/>
        <v>4.8666666666666663</v>
      </c>
      <c r="H26" s="4">
        <f t="shared" si="22"/>
        <v>1.2666666666666666</v>
      </c>
      <c r="I26" s="4">
        <f t="shared" si="22"/>
        <v>0.33333333333333331</v>
      </c>
      <c r="J26" s="4">
        <f t="shared" si="22"/>
        <v>1.2</v>
      </c>
      <c r="K26" s="4">
        <f t="shared" si="22"/>
        <v>0</v>
      </c>
      <c r="L26" s="4">
        <f t="shared" si="22"/>
        <v>0</v>
      </c>
      <c r="M26" s="4">
        <f t="shared" si="22"/>
        <v>5.8666666666666663</v>
      </c>
      <c r="R26" s="16"/>
      <c r="S26" s="16"/>
    </row>
    <row r="27" spans="1:19" x14ac:dyDescent="0.25">
      <c r="A27" s="2" t="str">
        <f t="shared" si="15"/>
        <v>Lachlan Gladwin</v>
      </c>
      <c r="B27" s="3"/>
      <c r="C27" s="4">
        <f t="shared" ref="C27:M27" si="23">IF(ISNUMBER($B10),C10/$B10," ")</f>
        <v>2.6875</v>
      </c>
      <c r="D27" s="4">
        <f t="shared" si="23"/>
        <v>0.9375</v>
      </c>
      <c r="E27" s="4">
        <f t="shared" si="23"/>
        <v>0.75</v>
      </c>
      <c r="F27" s="4">
        <f t="shared" si="23"/>
        <v>2.5</v>
      </c>
      <c r="G27" s="4">
        <f t="shared" si="23"/>
        <v>1.6875</v>
      </c>
      <c r="H27" s="4">
        <f t="shared" si="23"/>
        <v>1.6875</v>
      </c>
      <c r="I27" s="4">
        <f t="shared" si="23"/>
        <v>0.1875</v>
      </c>
      <c r="J27" s="4">
        <f t="shared" si="23"/>
        <v>0.6875</v>
      </c>
      <c r="K27" s="4">
        <f t="shared" si="23"/>
        <v>0</v>
      </c>
      <c r="L27" s="4">
        <f t="shared" si="23"/>
        <v>0</v>
      </c>
      <c r="M27" s="4">
        <f t="shared" si="23"/>
        <v>8.9375</v>
      </c>
      <c r="R27" s="16"/>
      <c r="S27" s="16"/>
    </row>
    <row r="28" spans="1:19" x14ac:dyDescent="0.25">
      <c r="A28" s="2" t="str">
        <f t="shared" si="15"/>
        <v>Matt Connell</v>
      </c>
      <c r="B28" s="3"/>
      <c r="C28" s="4">
        <f t="shared" ref="C28:M28" si="24">IF(ISNUMBER($B11),C11/$B11," ")</f>
        <v>0.53333333333333333</v>
      </c>
      <c r="D28" s="4">
        <f t="shared" si="24"/>
        <v>0.13333333333333333</v>
      </c>
      <c r="E28" s="4">
        <f t="shared" si="24"/>
        <v>0.13333333333333333</v>
      </c>
      <c r="F28" s="4">
        <f t="shared" si="24"/>
        <v>4.0666666666666664</v>
      </c>
      <c r="G28" s="4">
        <f t="shared" si="24"/>
        <v>1.4666666666666666</v>
      </c>
      <c r="H28" s="4">
        <f t="shared" si="24"/>
        <v>0.46666666666666667</v>
      </c>
      <c r="I28" s="4">
        <f t="shared" si="24"/>
        <v>0</v>
      </c>
      <c r="J28" s="4">
        <f t="shared" si="24"/>
        <v>2.2000000000000002</v>
      </c>
      <c r="K28" s="4">
        <f t="shared" si="24"/>
        <v>0</v>
      </c>
      <c r="L28" s="4">
        <f t="shared" si="24"/>
        <v>6.6666666666666666E-2</v>
      </c>
      <c r="M28" s="4">
        <f t="shared" si="24"/>
        <v>1.6</v>
      </c>
      <c r="R28" s="16"/>
      <c r="S28" s="16"/>
    </row>
    <row r="29" spans="1:19" x14ac:dyDescent="0.25">
      <c r="A29" s="9" t="str">
        <f t="shared" si="15"/>
        <v>Paul Edwards</v>
      </c>
      <c r="B29" s="10"/>
      <c r="C29" s="11">
        <f t="shared" ref="C29:M29" si="25">IF(ISNUMBER($B12),C12/$B12," ")</f>
        <v>4.4375</v>
      </c>
      <c r="D29" s="11">
        <f t="shared" si="25"/>
        <v>0.875</v>
      </c>
      <c r="E29" s="11">
        <f t="shared" si="25"/>
        <v>1.375</v>
      </c>
      <c r="F29" s="11">
        <f t="shared" si="25"/>
        <v>4.125</v>
      </c>
      <c r="G29" s="11">
        <f t="shared" si="25"/>
        <v>1.375</v>
      </c>
      <c r="H29" s="11">
        <f t="shared" si="25"/>
        <v>1.0625</v>
      </c>
      <c r="I29" s="11">
        <f t="shared" si="25"/>
        <v>6.25E-2</v>
      </c>
      <c r="J29" s="11">
        <f t="shared" si="25"/>
        <v>0.875</v>
      </c>
      <c r="K29" s="11">
        <f t="shared" si="25"/>
        <v>0</v>
      </c>
      <c r="L29" s="11">
        <f t="shared" si="25"/>
        <v>0</v>
      </c>
      <c r="M29" s="11">
        <f t="shared" si="25"/>
        <v>12.875</v>
      </c>
    </row>
    <row r="30" spans="1:19" x14ac:dyDescent="0.25">
      <c r="A30" s="9" t="str">
        <f t="shared" si="15"/>
        <v>Chris Tetley</v>
      </c>
      <c r="B30" s="10"/>
      <c r="C30" s="11">
        <f t="shared" ref="C30:M32" si="26">IF(ISNUMBER($B13),C13/$B13," ")</f>
        <v>0.5</v>
      </c>
      <c r="D30" s="11">
        <f t="shared" si="26"/>
        <v>0</v>
      </c>
      <c r="E30" s="11">
        <f t="shared" si="26"/>
        <v>0</v>
      </c>
      <c r="F30" s="11">
        <f t="shared" si="26"/>
        <v>4</v>
      </c>
      <c r="G30" s="11">
        <f t="shared" si="26"/>
        <v>3</v>
      </c>
      <c r="H30" s="11">
        <f t="shared" si="26"/>
        <v>1</v>
      </c>
      <c r="I30" s="11">
        <f t="shared" si="26"/>
        <v>0</v>
      </c>
      <c r="J30" s="11">
        <f t="shared" si="26"/>
        <v>1</v>
      </c>
      <c r="K30" s="11">
        <f t="shared" si="26"/>
        <v>0</v>
      </c>
      <c r="L30" s="11">
        <f t="shared" si="26"/>
        <v>0</v>
      </c>
      <c r="M30" s="11">
        <f t="shared" si="26"/>
        <v>1</v>
      </c>
    </row>
    <row r="31" spans="1:19" x14ac:dyDescent="0.25">
      <c r="A31" s="9" t="str">
        <f t="shared" si="15"/>
        <v>Gareth Smith</v>
      </c>
      <c r="B31" s="10"/>
      <c r="C31" s="11">
        <f t="shared" si="26"/>
        <v>1</v>
      </c>
      <c r="D31" s="11">
        <f t="shared" si="26"/>
        <v>0</v>
      </c>
      <c r="E31" s="11">
        <f t="shared" si="26"/>
        <v>0</v>
      </c>
      <c r="F31" s="11">
        <f t="shared" si="26"/>
        <v>7</v>
      </c>
      <c r="G31" s="11">
        <f t="shared" si="26"/>
        <v>1</v>
      </c>
      <c r="H31" s="11">
        <f t="shared" si="26"/>
        <v>0</v>
      </c>
      <c r="I31" s="11">
        <f t="shared" si="26"/>
        <v>0</v>
      </c>
      <c r="J31" s="11">
        <f t="shared" si="26"/>
        <v>0</v>
      </c>
      <c r="K31" s="11">
        <f t="shared" si="26"/>
        <v>0</v>
      </c>
      <c r="L31" s="11">
        <f t="shared" si="26"/>
        <v>0</v>
      </c>
      <c r="M31" s="11">
        <f t="shared" si="26"/>
        <v>2</v>
      </c>
    </row>
    <row r="32" spans="1:19" x14ac:dyDescent="0.25">
      <c r="A32" s="9" t="str">
        <f t="shared" si="15"/>
        <v>Dave Gladwin</v>
      </c>
      <c r="B32" s="10"/>
      <c r="C32" s="11">
        <f t="shared" si="26"/>
        <v>0</v>
      </c>
      <c r="D32" s="11">
        <f t="shared" si="26"/>
        <v>0</v>
      </c>
      <c r="E32" s="11">
        <f t="shared" si="26"/>
        <v>0</v>
      </c>
      <c r="F32" s="11">
        <f t="shared" si="26"/>
        <v>5</v>
      </c>
      <c r="G32" s="11">
        <f t="shared" si="26"/>
        <v>1</v>
      </c>
      <c r="H32" s="11">
        <f t="shared" si="26"/>
        <v>1.5</v>
      </c>
      <c r="I32" s="11">
        <f t="shared" si="26"/>
        <v>0</v>
      </c>
      <c r="J32" s="11">
        <f t="shared" si="26"/>
        <v>0.5</v>
      </c>
      <c r="K32" s="11">
        <f t="shared" si="26"/>
        <v>0</v>
      </c>
      <c r="L32" s="11">
        <f t="shared" si="26"/>
        <v>0</v>
      </c>
      <c r="M32" s="11">
        <f t="shared" si="26"/>
        <v>0</v>
      </c>
    </row>
  </sheetData>
  <mergeCells count="3">
    <mergeCell ref="A17:M17"/>
    <mergeCell ref="A18:M18"/>
    <mergeCell ref="A1:O1"/>
  </mergeCells>
  <conditionalFormatting sqref="A3:A13">
    <cfRule type="expression" dxfId="50" priority="6">
      <formula>O3&gt;13</formula>
    </cfRule>
  </conditionalFormatting>
  <conditionalFormatting sqref="A3:A13">
    <cfRule type="expression" dxfId="49" priority="5">
      <formula>EXACT(A3,T3)</formula>
    </cfRule>
  </conditionalFormatting>
  <conditionalFormatting sqref="A14 A16">
    <cfRule type="expression" dxfId="48" priority="4">
      <formula>O14&gt;13</formula>
    </cfRule>
  </conditionalFormatting>
  <conditionalFormatting sqref="A14 A16">
    <cfRule type="expression" dxfId="47" priority="3">
      <formula>EXACT(A14,T14)</formula>
    </cfRule>
  </conditionalFormatting>
  <conditionalFormatting sqref="A15">
    <cfRule type="expression" dxfId="46" priority="2">
      <formula>O15&gt;13</formula>
    </cfRule>
  </conditionalFormatting>
  <conditionalFormatting sqref="A15">
    <cfRule type="expression" dxfId="45" priority="1">
      <formula>EXACT(A15,T15)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3399"/>
  </sheetPr>
  <dimension ref="A1:U33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1" x14ac:dyDescent="0.25">
      <c r="A1" s="43" t="s">
        <v>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23" t="s">
        <v>6</v>
      </c>
    </row>
    <row r="2" spans="1:21" x14ac:dyDescent="0.25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17" t="s">
        <v>62</v>
      </c>
      <c r="O2" s="17" t="s">
        <v>63</v>
      </c>
      <c r="P2" s="17" t="s">
        <v>83</v>
      </c>
      <c r="Q2" s="16"/>
      <c r="R2" s="16" t="s">
        <v>84</v>
      </c>
      <c r="S2" s="16" t="s">
        <v>85</v>
      </c>
    </row>
    <row r="3" spans="1:21" x14ac:dyDescent="0.25">
      <c r="A3" s="9" t="s">
        <v>126</v>
      </c>
      <c r="B3" s="10">
        <v>3</v>
      </c>
      <c r="C3" s="10">
        <v>2</v>
      </c>
      <c r="D3" s="10">
        <v>0</v>
      </c>
      <c r="E3" s="10">
        <v>0</v>
      </c>
      <c r="F3" s="10">
        <v>18</v>
      </c>
      <c r="G3" s="10">
        <v>4</v>
      </c>
      <c r="H3" s="10">
        <v>2</v>
      </c>
      <c r="I3" s="10">
        <v>2</v>
      </c>
      <c r="J3" s="10">
        <v>2</v>
      </c>
      <c r="K3" s="10">
        <v>0</v>
      </c>
      <c r="L3" s="10">
        <v>0</v>
      </c>
      <c r="M3" s="10">
        <v>4</v>
      </c>
      <c r="N3" s="17">
        <f>VLOOKUP(A3,Games!$A$2:$D$527,3,FALSE)</f>
        <v>0</v>
      </c>
      <c r="O3" s="17">
        <f>VLOOKUP(A3,Games!$A$2:$D$527,4,FALSE)</f>
        <v>3</v>
      </c>
      <c r="P3" s="11">
        <f>(R3-S3)/B3</f>
        <v>8.6666666666666661</v>
      </c>
      <c r="Q3" s="16"/>
      <c r="R3" s="16">
        <f>SUM(M3,I3,H3,G3,F3)</f>
        <v>30</v>
      </c>
      <c r="S3" s="16">
        <f>SUM((J3*2),(K3*3),(L3*4))</f>
        <v>4</v>
      </c>
      <c r="T3" s="16" t="str">
        <f>IFERROR(VLOOKUP(A3,Games!$I$2:$I$246,1,FALSE)," ")</f>
        <v xml:space="preserve"> </v>
      </c>
    </row>
    <row r="4" spans="1:21" x14ac:dyDescent="0.25">
      <c r="A4" s="9" t="s">
        <v>127</v>
      </c>
      <c r="B4" s="10">
        <v>19</v>
      </c>
      <c r="C4" s="10">
        <v>50</v>
      </c>
      <c r="D4" s="10">
        <v>3</v>
      </c>
      <c r="E4" s="10">
        <v>21</v>
      </c>
      <c r="F4" s="10">
        <v>115</v>
      </c>
      <c r="G4" s="10">
        <v>53</v>
      </c>
      <c r="H4" s="10">
        <v>43</v>
      </c>
      <c r="I4" s="10">
        <v>0</v>
      </c>
      <c r="J4" s="10">
        <v>41</v>
      </c>
      <c r="K4" s="10">
        <v>0</v>
      </c>
      <c r="L4" s="10">
        <v>0</v>
      </c>
      <c r="M4" s="10">
        <v>130</v>
      </c>
      <c r="N4" s="17">
        <f>VLOOKUP(A4,Games!$A$2:$D$527,3,FALSE)</f>
        <v>0</v>
      </c>
      <c r="O4" s="17">
        <f>VLOOKUP(A4,Games!$A$2:$D$527,4,FALSE)</f>
        <v>19</v>
      </c>
      <c r="P4" s="11">
        <f t="shared" ref="P4" si="0">(R4-S4)/B4</f>
        <v>13.631578947368421</v>
      </c>
      <c r="Q4" s="16"/>
      <c r="R4" s="16">
        <f t="shared" ref="R4" si="1">SUM(M4,I4,H4,G4,F4)</f>
        <v>341</v>
      </c>
      <c r="S4" s="16">
        <f t="shared" ref="S4" si="2">SUM((J4*2),(K4*3),(L4*4))</f>
        <v>82</v>
      </c>
      <c r="T4" s="16" t="str">
        <f>IFERROR(VLOOKUP(A4,Games!$I$2:$I$246,1,FALSE)," ")</f>
        <v xml:space="preserve"> </v>
      </c>
    </row>
    <row r="5" spans="1:21" x14ac:dyDescent="0.25">
      <c r="A5" s="9" t="s">
        <v>128</v>
      </c>
      <c r="B5" s="10"/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7">
        <f>VLOOKUP(A5,Games!$A$2:$D$527,3,FALSE)</f>
        <v>9</v>
      </c>
      <c r="O5" s="17">
        <f>VLOOKUP(A5,Games!$A$2:$D$527,4,FALSE)</f>
        <v>9</v>
      </c>
      <c r="P5" s="11"/>
      <c r="Q5" s="16"/>
      <c r="R5" s="16">
        <f t="shared" ref="R5:R14" si="3">SUM(M5,I5,H5,G5,F5)</f>
        <v>0</v>
      </c>
      <c r="S5" s="16">
        <f t="shared" ref="S5:S14" si="4">SUM((J5*2),(K5*3),(L5*4))</f>
        <v>0</v>
      </c>
      <c r="T5" s="16" t="str">
        <f>IFERROR(VLOOKUP(A5,Games!$I$2:$I$246,1,FALSE)," ")</f>
        <v xml:space="preserve"> </v>
      </c>
      <c r="U5" s="16"/>
    </row>
    <row r="6" spans="1:21" x14ac:dyDescent="0.25">
      <c r="A6" s="9" t="s">
        <v>67</v>
      </c>
      <c r="B6" s="10">
        <v>20</v>
      </c>
      <c r="C6" s="10">
        <v>30</v>
      </c>
      <c r="D6" s="10">
        <v>31</v>
      </c>
      <c r="E6" s="10">
        <v>0</v>
      </c>
      <c r="F6" s="10">
        <v>87</v>
      </c>
      <c r="G6" s="10">
        <v>20</v>
      </c>
      <c r="H6" s="10">
        <v>12</v>
      </c>
      <c r="I6" s="10">
        <v>1</v>
      </c>
      <c r="J6" s="10">
        <v>43</v>
      </c>
      <c r="K6" s="10">
        <v>1</v>
      </c>
      <c r="L6" s="10">
        <v>0</v>
      </c>
      <c r="M6" s="10">
        <v>153</v>
      </c>
      <c r="N6" s="17">
        <f>VLOOKUP(A6,Games!$A$2:$D$527,3,FALSE)</f>
        <v>0</v>
      </c>
      <c r="O6" s="17">
        <f>VLOOKUP(A6,Games!$A$2:$D$527,4,FALSE)</f>
        <v>20</v>
      </c>
      <c r="P6" s="11">
        <f t="shared" ref="P6:P14" si="5">(R6-S6)/B6</f>
        <v>9.1999999999999993</v>
      </c>
      <c r="Q6" s="16"/>
      <c r="R6" s="16">
        <f t="shared" si="3"/>
        <v>273</v>
      </c>
      <c r="S6" s="16">
        <f t="shared" si="4"/>
        <v>89</v>
      </c>
      <c r="T6" s="16" t="str">
        <f>IFERROR(VLOOKUP(A6,Games!$I$2:$I$246,1,FALSE)," ")</f>
        <v xml:space="preserve"> </v>
      </c>
      <c r="U6" s="16"/>
    </row>
    <row r="7" spans="1:21" x14ac:dyDescent="0.25">
      <c r="A7" s="9" t="s">
        <v>101</v>
      </c>
      <c r="B7" s="10">
        <v>12</v>
      </c>
      <c r="C7" s="10">
        <v>37</v>
      </c>
      <c r="D7" s="10">
        <v>4</v>
      </c>
      <c r="E7" s="10">
        <v>20</v>
      </c>
      <c r="F7" s="10">
        <v>84</v>
      </c>
      <c r="G7" s="10">
        <v>30</v>
      </c>
      <c r="H7" s="10">
        <v>18</v>
      </c>
      <c r="I7" s="10">
        <v>13</v>
      </c>
      <c r="J7" s="10">
        <v>12</v>
      </c>
      <c r="K7" s="10">
        <v>0</v>
      </c>
      <c r="L7" s="10">
        <v>0</v>
      </c>
      <c r="M7" s="10">
        <v>106</v>
      </c>
      <c r="N7" s="17">
        <f>VLOOKUP(A7,Games!$A$2:$D$527,3,FALSE)</f>
        <v>5</v>
      </c>
      <c r="O7" s="17">
        <f>VLOOKUP(A7,Games!$A$2:$D$527,4,FALSE)</f>
        <v>17</v>
      </c>
      <c r="P7" s="11">
        <f t="shared" si="5"/>
        <v>18.916666666666668</v>
      </c>
      <c r="Q7" s="16"/>
      <c r="R7" s="16">
        <f t="shared" si="3"/>
        <v>251</v>
      </c>
      <c r="S7" s="16">
        <f t="shared" si="4"/>
        <v>24</v>
      </c>
      <c r="T7" s="16" t="str">
        <f>IFERROR(VLOOKUP(A7,Games!$I$2:$I$246,1,FALSE)," ")</f>
        <v xml:space="preserve"> </v>
      </c>
      <c r="U7" s="16"/>
    </row>
    <row r="8" spans="1:21" x14ac:dyDescent="0.25">
      <c r="A8" s="9" t="s">
        <v>7</v>
      </c>
      <c r="B8" s="10">
        <v>20</v>
      </c>
      <c r="C8" s="10">
        <v>16</v>
      </c>
      <c r="D8" s="10">
        <v>12</v>
      </c>
      <c r="E8" s="10">
        <v>0</v>
      </c>
      <c r="F8" s="10">
        <v>43</v>
      </c>
      <c r="G8" s="10">
        <v>18</v>
      </c>
      <c r="H8" s="10">
        <v>18</v>
      </c>
      <c r="I8" s="10">
        <v>3</v>
      </c>
      <c r="J8" s="10">
        <v>31</v>
      </c>
      <c r="K8" s="10">
        <v>0</v>
      </c>
      <c r="L8" s="10">
        <v>0</v>
      </c>
      <c r="M8" s="10">
        <v>68</v>
      </c>
      <c r="N8" s="17">
        <f>VLOOKUP(A8,Games!$A$2:$D$527,3,FALSE)</f>
        <v>0</v>
      </c>
      <c r="O8" s="17">
        <f>VLOOKUP(A8,Games!$A$2:$D$527,4,FALSE)</f>
        <v>20</v>
      </c>
      <c r="P8" s="11">
        <f t="shared" si="5"/>
        <v>4.4000000000000004</v>
      </c>
      <c r="Q8" s="16"/>
      <c r="R8" s="16">
        <f t="shared" si="3"/>
        <v>150</v>
      </c>
      <c r="S8" s="16">
        <f t="shared" si="4"/>
        <v>62</v>
      </c>
      <c r="T8" s="16" t="str">
        <f>IFERROR(VLOOKUP(A8,Games!$I$2:$I$246,1,FALSE)," ")</f>
        <v xml:space="preserve"> </v>
      </c>
      <c r="U8" s="16"/>
    </row>
    <row r="9" spans="1:21" x14ac:dyDescent="0.25">
      <c r="A9" s="9" t="s">
        <v>137</v>
      </c>
      <c r="B9" s="10">
        <v>2</v>
      </c>
      <c r="C9" s="10">
        <v>1</v>
      </c>
      <c r="D9" s="10">
        <v>1</v>
      </c>
      <c r="E9" s="10">
        <v>0</v>
      </c>
      <c r="F9" s="10">
        <v>5</v>
      </c>
      <c r="G9" s="10">
        <v>3</v>
      </c>
      <c r="H9" s="10">
        <v>3</v>
      </c>
      <c r="I9" s="10">
        <v>0</v>
      </c>
      <c r="J9" s="10">
        <v>2</v>
      </c>
      <c r="K9" s="10">
        <v>0</v>
      </c>
      <c r="L9" s="10">
        <v>0</v>
      </c>
      <c r="M9" s="10">
        <v>5</v>
      </c>
      <c r="N9" s="17">
        <f>VLOOKUP(A9,Games!$A$2:$D$527,3,FALSE)</f>
        <v>0</v>
      </c>
      <c r="O9" s="17">
        <f>VLOOKUP(A9,Games!$A$2:$D$527,4,FALSE)</f>
        <v>2</v>
      </c>
      <c r="P9" s="11">
        <f t="shared" si="5"/>
        <v>6</v>
      </c>
      <c r="Q9" s="16"/>
      <c r="R9" s="16">
        <f t="shared" si="3"/>
        <v>16</v>
      </c>
      <c r="S9" s="16">
        <f t="shared" si="4"/>
        <v>4</v>
      </c>
      <c r="T9" s="16" t="str">
        <f>IFERROR(VLOOKUP(A9,Games!$I$2:$I$246,1,FALSE)," ")</f>
        <v xml:space="preserve"> </v>
      </c>
      <c r="U9" s="16"/>
    </row>
    <row r="10" spans="1:21" x14ac:dyDescent="0.25">
      <c r="A10" s="9" t="s">
        <v>96</v>
      </c>
      <c r="B10" s="10">
        <v>20</v>
      </c>
      <c r="C10" s="10">
        <v>61</v>
      </c>
      <c r="D10" s="10">
        <v>1</v>
      </c>
      <c r="E10" s="10">
        <v>10</v>
      </c>
      <c r="F10" s="10">
        <v>80</v>
      </c>
      <c r="G10" s="10">
        <v>38</v>
      </c>
      <c r="H10" s="10">
        <v>17</v>
      </c>
      <c r="I10" s="10">
        <v>2</v>
      </c>
      <c r="J10" s="10">
        <v>21</v>
      </c>
      <c r="K10" s="10">
        <v>0</v>
      </c>
      <c r="L10" s="10">
        <v>0</v>
      </c>
      <c r="M10" s="10">
        <v>135</v>
      </c>
      <c r="N10" s="17">
        <f>VLOOKUP(A10,Games!$A$2:$D$527,3,FALSE)</f>
        <v>0</v>
      </c>
      <c r="O10" s="17">
        <f>VLOOKUP(A10,Games!$A$2:$D$527,4,FALSE)</f>
        <v>20</v>
      </c>
      <c r="P10" s="11">
        <f t="shared" si="5"/>
        <v>11.5</v>
      </c>
      <c r="Q10" s="16"/>
      <c r="R10" s="16">
        <f t="shared" si="3"/>
        <v>272</v>
      </c>
      <c r="S10" s="16">
        <f t="shared" si="4"/>
        <v>42</v>
      </c>
      <c r="T10" s="16" t="str">
        <f>IFERROR(VLOOKUP(A10,Games!$I$2:$I$246,1,FALSE)," ")</f>
        <v xml:space="preserve"> </v>
      </c>
      <c r="U10" s="16"/>
    </row>
    <row r="11" spans="1:21" x14ac:dyDescent="0.25">
      <c r="A11" s="9" t="s">
        <v>102</v>
      </c>
      <c r="B11" s="10">
        <v>20</v>
      </c>
      <c r="C11" s="10">
        <v>69</v>
      </c>
      <c r="D11" s="10">
        <v>8</v>
      </c>
      <c r="E11" s="10">
        <v>14</v>
      </c>
      <c r="F11" s="10">
        <v>63</v>
      </c>
      <c r="G11" s="10">
        <v>35</v>
      </c>
      <c r="H11" s="10">
        <v>17</v>
      </c>
      <c r="I11" s="10">
        <v>5</v>
      </c>
      <c r="J11" s="10">
        <v>27</v>
      </c>
      <c r="K11" s="10">
        <v>0</v>
      </c>
      <c r="L11" s="10">
        <v>1</v>
      </c>
      <c r="M11" s="10">
        <v>176</v>
      </c>
      <c r="N11" s="17">
        <f>VLOOKUP(A11,Games!$A$2:$D$527,3,FALSE)</f>
        <v>2</v>
      </c>
      <c r="O11" s="17">
        <f>VLOOKUP(A11,Games!$A$2:$D$527,4,FALSE)</f>
        <v>22</v>
      </c>
      <c r="P11" s="11">
        <f t="shared" si="5"/>
        <v>11.9</v>
      </c>
      <c r="Q11" s="16"/>
      <c r="R11" s="16">
        <f t="shared" si="3"/>
        <v>296</v>
      </c>
      <c r="S11" s="16">
        <f t="shared" si="4"/>
        <v>58</v>
      </c>
      <c r="T11" s="16" t="str">
        <f>IFERROR(VLOOKUP(A11,Games!$I$2:$I$246,1,FALSE)," ")</f>
        <v xml:space="preserve"> </v>
      </c>
      <c r="U11" s="16"/>
    </row>
    <row r="12" spans="1:21" x14ac:dyDescent="0.25">
      <c r="A12" s="9" t="s">
        <v>103</v>
      </c>
      <c r="B12" s="8">
        <v>23</v>
      </c>
      <c r="C12" s="8">
        <v>60</v>
      </c>
      <c r="D12" s="8">
        <v>0</v>
      </c>
      <c r="E12" s="8">
        <v>23</v>
      </c>
      <c r="F12" s="8">
        <v>134</v>
      </c>
      <c r="G12" s="8">
        <v>13</v>
      </c>
      <c r="H12" s="8">
        <v>13</v>
      </c>
      <c r="I12" s="8">
        <v>21</v>
      </c>
      <c r="J12" s="8">
        <v>54</v>
      </c>
      <c r="K12" s="8">
        <v>0</v>
      </c>
      <c r="L12" s="8">
        <v>0</v>
      </c>
      <c r="M12" s="8">
        <v>143</v>
      </c>
      <c r="N12" s="17">
        <f>VLOOKUP(A12,Games!$A$2:$D$527,3,FALSE)</f>
        <v>0</v>
      </c>
      <c r="O12" s="17">
        <f>VLOOKUP(A12,Games!$A$2:$D$527,4,FALSE)</f>
        <v>23</v>
      </c>
      <c r="P12" s="11">
        <f t="shared" si="5"/>
        <v>9.3913043478260878</v>
      </c>
      <c r="Q12" s="16"/>
      <c r="R12" s="16">
        <f t="shared" si="3"/>
        <v>324</v>
      </c>
      <c r="S12" s="16">
        <f t="shared" si="4"/>
        <v>108</v>
      </c>
      <c r="T12" s="16" t="str">
        <f>IFERROR(VLOOKUP(A12,Games!$I$2:$I$246,1,FALSE)," ")</f>
        <v xml:space="preserve"> </v>
      </c>
      <c r="U12" s="16"/>
    </row>
    <row r="13" spans="1:21" x14ac:dyDescent="0.25">
      <c r="A13" s="9" t="s">
        <v>104</v>
      </c>
      <c r="B13" s="17">
        <v>8</v>
      </c>
      <c r="C13" s="17">
        <v>8</v>
      </c>
      <c r="D13" s="17">
        <v>0</v>
      </c>
      <c r="E13" s="17">
        <v>7</v>
      </c>
      <c r="F13" s="17">
        <v>27</v>
      </c>
      <c r="G13" s="17">
        <v>7</v>
      </c>
      <c r="H13" s="17">
        <v>6</v>
      </c>
      <c r="I13" s="17">
        <v>0</v>
      </c>
      <c r="J13" s="17">
        <v>25</v>
      </c>
      <c r="K13" s="17">
        <v>0</v>
      </c>
      <c r="L13" s="17">
        <v>0</v>
      </c>
      <c r="M13" s="17">
        <v>23</v>
      </c>
      <c r="N13" s="17">
        <f>VLOOKUP(A13,Games!$A$2:$D$527,3,FALSE)</f>
        <v>0</v>
      </c>
      <c r="O13" s="17">
        <f>VLOOKUP(A13,Games!$A$2:$D$527,4,FALSE)</f>
        <v>8</v>
      </c>
      <c r="P13" s="11">
        <f t="shared" si="5"/>
        <v>1.625</v>
      </c>
      <c r="Q13" s="16"/>
      <c r="R13" s="16">
        <f t="shared" si="3"/>
        <v>63</v>
      </c>
      <c r="S13" s="16">
        <f t="shared" si="4"/>
        <v>50</v>
      </c>
      <c r="T13" s="16" t="str">
        <f>IFERROR(VLOOKUP(A13,Games!$I$2:$I$246,1,FALSE)," ")</f>
        <v xml:space="preserve"> </v>
      </c>
      <c r="U13" s="16"/>
    </row>
    <row r="14" spans="1:21" s="16" customFormat="1" x14ac:dyDescent="0.25">
      <c r="A14" s="9" t="s">
        <v>136</v>
      </c>
      <c r="B14" s="17">
        <v>4</v>
      </c>
      <c r="C14" s="17">
        <v>8</v>
      </c>
      <c r="D14" s="17">
        <v>0</v>
      </c>
      <c r="E14" s="17">
        <v>3</v>
      </c>
      <c r="F14" s="17">
        <v>25</v>
      </c>
      <c r="G14" s="17">
        <v>7</v>
      </c>
      <c r="H14" s="17">
        <v>3</v>
      </c>
      <c r="I14" s="17">
        <v>0</v>
      </c>
      <c r="J14" s="17">
        <v>11</v>
      </c>
      <c r="K14" s="17">
        <v>0</v>
      </c>
      <c r="L14" s="17">
        <v>0</v>
      </c>
      <c r="M14" s="17">
        <v>19</v>
      </c>
      <c r="N14" s="17">
        <f>VLOOKUP(A14,Games!$A$2:$D$527,3,FALSE)</f>
        <v>0</v>
      </c>
      <c r="O14" s="17">
        <f>VLOOKUP(A14,Games!$A$2:$D$527,4,FALSE)</f>
        <v>4</v>
      </c>
      <c r="P14" s="11">
        <f t="shared" si="5"/>
        <v>8</v>
      </c>
      <c r="R14" s="16">
        <f t="shared" si="3"/>
        <v>54</v>
      </c>
      <c r="S14" s="16">
        <f t="shared" si="4"/>
        <v>22</v>
      </c>
      <c r="T14" s="16" t="str">
        <f>IFERROR(VLOOKUP(A14,Games!$I$2:$I$246,1,FALSE)," ")</f>
        <v xml:space="preserve"> </v>
      </c>
    </row>
    <row r="15" spans="1:21" s="16" customFormat="1" x14ac:dyDescent="0.25">
      <c r="A15" s="9" t="s">
        <v>385</v>
      </c>
      <c r="B15" s="17">
        <v>3</v>
      </c>
      <c r="C15" s="17">
        <v>0</v>
      </c>
      <c r="D15" s="17">
        <v>2</v>
      </c>
      <c r="E15" s="17">
        <v>0</v>
      </c>
      <c r="F15" s="17">
        <v>4</v>
      </c>
      <c r="G15" s="17">
        <v>3</v>
      </c>
      <c r="H15" s="17">
        <v>2</v>
      </c>
      <c r="I15" s="17">
        <v>0</v>
      </c>
      <c r="J15" s="17">
        <v>6</v>
      </c>
      <c r="K15" s="17">
        <v>0</v>
      </c>
      <c r="L15" s="17">
        <v>0</v>
      </c>
      <c r="M15" s="17">
        <v>6</v>
      </c>
      <c r="N15" s="17">
        <f>VLOOKUP(A15,Games!$A$2:$D$527,3,FALSE)</f>
        <v>0</v>
      </c>
      <c r="O15" s="17">
        <f>VLOOKUP(A15,Games!$A$2:$D$527,4,FALSE)</f>
        <v>3</v>
      </c>
      <c r="P15" s="11">
        <f t="shared" ref="P15" si="6">(R15-S15)/B15</f>
        <v>1</v>
      </c>
      <c r="R15" s="16">
        <f t="shared" ref="R15" si="7">SUM(M15,I15,H15,G15,F15)</f>
        <v>15</v>
      </c>
      <c r="S15" s="16">
        <f t="shared" ref="S15" si="8">SUM((J15*2),(K15*3),(L15*4))</f>
        <v>12</v>
      </c>
      <c r="T15" s="16" t="str">
        <f>IFERROR(VLOOKUP(A15,Games!$I$2:$I$246,1,FALSE)," ")</f>
        <v xml:space="preserve"> </v>
      </c>
    </row>
    <row r="16" spans="1:21" s="16" customFormat="1" x14ac:dyDescent="0.25">
      <c r="A16" s="9" t="s">
        <v>391</v>
      </c>
      <c r="B16" s="17">
        <v>1</v>
      </c>
      <c r="C16" s="17">
        <v>3</v>
      </c>
      <c r="D16" s="17">
        <v>7</v>
      </c>
      <c r="E16" s="17">
        <v>0</v>
      </c>
      <c r="F16" s="17">
        <v>1</v>
      </c>
      <c r="G16" s="17">
        <v>1</v>
      </c>
      <c r="H16" s="17">
        <v>4</v>
      </c>
      <c r="I16" s="17">
        <v>0</v>
      </c>
      <c r="J16" s="17">
        <v>0</v>
      </c>
      <c r="K16" s="17">
        <v>0</v>
      </c>
      <c r="L16" s="17">
        <v>0</v>
      </c>
      <c r="M16" s="17">
        <v>27</v>
      </c>
      <c r="N16" s="17">
        <f>VLOOKUP(A16,Games!$A$2:$D$527,3,FALSE)</f>
        <v>0</v>
      </c>
      <c r="O16" s="17">
        <f>VLOOKUP(A16,Games!$A$2:$D$527,4,FALSE)</f>
        <v>1</v>
      </c>
      <c r="P16" s="11">
        <f t="shared" ref="P16" si="9">(R16-S16)/B16</f>
        <v>33</v>
      </c>
      <c r="R16" s="16">
        <f t="shared" ref="R16" si="10">SUM(M16,I16,H16,G16,F16)</f>
        <v>33</v>
      </c>
      <c r="S16" s="16">
        <f t="shared" ref="S16" si="11">SUM((J16*2),(K16*3),(L16*4))</f>
        <v>0</v>
      </c>
      <c r="T16" s="16" t="str">
        <f>IFERROR(VLOOKUP(A16,Games!$I$2:$I$246,1,FALSE)," ")</f>
        <v xml:space="preserve"> </v>
      </c>
    </row>
    <row r="17" spans="1:13" x14ac:dyDescent="0.25">
      <c r="A17" s="37" t="s">
        <v>37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</row>
    <row r="18" spans="1:13" x14ac:dyDescent="0.25">
      <c r="A18" s="41" t="s">
        <v>6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</row>
    <row r="19" spans="1:13" x14ac:dyDescent="0.25">
      <c r="A19" s="8" t="s">
        <v>24</v>
      </c>
      <c r="B19" s="8" t="s">
        <v>25</v>
      </c>
      <c r="C19" s="8" t="s">
        <v>26</v>
      </c>
      <c r="D19" s="8" t="s">
        <v>27</v>
      </c>
      <c r="E19" s="8" t="s">
        <v>28</v>
      </c>
      <c r="F19" s="8" t="s">
        <v>29</v>
      </c>
      <c r="G19" s="8" t="s">
        <v>30</v>
      </c>
      <c r="H19" s="8" t="s">
        <v>31</v>
      </c>
      <c r="I19" s="8" t="s">
        <v>32</v>
      </c>
      <c r="J19" s="8" t="s">
        <v>33</v>
      </c>
      <c r="K19" s="8" t="s">
        <v>34</v>
      </c>
      <c r="L19" s="8" t="s">
        <v>35</v>
      </c>
      <c r="M19" s="8" t="s">
        <v>36</v>
      </c>
    </row>
    <row r="20" spans="1:13" x14ac:dyDescent="0.25">
      <c r="A20" s="9" t="str">
        <f t="shared" ref="A20:A33" si="12">IF(A3=""," ",A3)</f>
        <v>Andrew Dankiw</v>
      </c>
      <c r="B20" s="10"/>
      <c r="C20" s="11">
        <f t="shared" ref="C20:M20" si="13">IF(ISNUMBER($B3),C3/$B3," ")</f>
        <v>0.66666666666666663</v>
      </c>
      <c r="D20" s="11">
        <f t="shared" si="13"/>
        <v>0</v>
      </c>
      <c r="E20" s="11">
        <f t="shared" si="13"/>
        <v>0</v>
      </c>
      <c r="F20" s="11">
        <f t="shared" si="13"/>
        <v>6</v>
      </c>
      <c r="G20" s="11">
        <f t="shared" si="13"/>
        <v>1.3333333333333333</v>
      </c>
      <c r="H20" s="11">
        <f t="shared" si="13"/>
        <v>0.66666666666666663</v>
      </c>
      <c r="I20" s="11">
        <f t="shared" si="13"/>
        <v>0.66666666666666663</v>
      </c>
      <c r="J20" s="11">
        <f t="shared" si="13"/>
        <v>0.66666666666666663</v>
      </c>
      <c r="K20" s="11">
        <f t="shared" si="13"/>
        <v>0</v>
      </c>
      <c r="L20" s="11">
        <f t="shared" si="13"/>
        <v>0</v>
      </c>
      <c r="M20" s="11">
        <f t="shared" si="13"/>
        <v>1.3333333333333333</v>
      </c>
    </row>
    <row r="21" spans="1:13" x14ac:dyDescent="0.25">
      <c r="A21" s="9" t="str">
        <f t="shared" si="12"/>
        <v>Ben Little</v>
      </c>
      <c r="B21" s="10"/>
      <c r="C21" s="11">
        <f t="shared" ref="C21:M21" si="14">IF(ISNUMBER($B4),C4/$B4," ")</f>
        <v>2.6315789473684212</v>
      </c>
      <c r="D21" s="11">
        <f t="shared" si="14"/>
        <v>0.15789473684210525</v>
      </c>
      <c r="E21" s="11">
        <f t="shared" si="14"/>
        <v>1.1052631578947369</v>
      </c>
      <c r="F21" s="11">
        <f t="shared" si="14"/>
        <v>6.0526315789473681</v>
      </c>
      <c r="G21" s="11">
        <f t="shared" si="14"/>
        <v>2.7894736842105261</v>
      </c>
      <c r="H21" s="11">
        <f t="shared" si="14"/>
        <v>2.263157894736842</v>
      </c>
      <c r="I21" s="11">
        <f t="shared" si="14"/>
        <v>0</v>
      </c>
      <c r="J21" s="11">
        <f t="shared" si="14"/>
        <v>2.1578947368421053</v>
      </c>
      <c r="K21" s="11">
        <f t="shared" si="14"/>
        <v>0</v>
      </c>
      <c r="L21" s="11">
        <f t="shared" si="14"/>
        <v>0</v>
      </c>
      <c r="M21" s="11">
        <f t="shared" si="14"/>
        <v>6.8421052631578947</v>
      </c>
    </row>
    <row r="22" spans="1:13" x14ac:dyDescent="0.25">
      <c r="A22" s="9" t="str">
        <f t="shared" si="12"/>
        <v>Daniel Jones</v>
      </c>
      <c r="B22" s="10"/>
      <c r="C22" s="11" t="str">
        <f t="shared" ref="C22:M22" si="15">IF(ISNUMBER($B5),C5/$B5," ")</f>
        <v xml:space="preserve"> </v>
      </c>
      <c r="D22" s="11" t="str">
        <f t="shared" si="15"/>
        <v xml:space="preserve"> </v>
      </c>
      <c r="E22" s="11" t="str">
        <f t="shared" si="15"/>
        <v xml:space="preserve"> </v>
      </c>
      <c r="F22" s="11" t="str">
        <f t="shared" si="15"/>
        <v xml:space="preserve"> </v>
      </c>
      <c r="G22" s="11" t="str">
        <f t="shared" si="15"/>
        <v xml:space="preserve"> </v>
      </c>
      <c r="H22" s="11" t="str">
        <f t="shared" si="15"/>
        <v xml:space="preserve"> </v>
      </c>
      <c r="I22" s="11" t="str">
        <f t="shared" si="15"/>
        <v xml:space="preserve"> </v>
      </c>
      <c r="J22" s="11" t="str">
        <f t="shared" si="15"/>
        <v xml:space="preserve"> </v>
      </c>
      <c r="K22" s="11" t="str">
        <f t="shared" si="15"/>
        <v xml:space="preserve"> </v>
      </c>
      <c r="L22" s="11" t="str">
        <f t="shared" si="15"/>
        <v xml:space="preserve"> </v>
      </c>
      <c r="M22" s="11" t="str">
        <f t="shared" si="15"/>
        <v xml:space="preserve"> </v>
      </c>
    </row>
    <row r="23" spans="1:13" x14ac:dyDescent="0.25">
      <c r="A23" s="9" t="str">
        <f t="shared" si="12"/>
        <v>Dave Peters</v>
      </c>
      <c r="B23" s="10"/>
      <c r="C23" s="11">
        <f t="shared" ref="C23:M23" si="16">IF(ISNUMBER($B6),C6/$B6," ")</f>
        <v>1.5</v>
      </c>
      <c r="D23" s="11">
        <f t="shared" si="16"/>
        <v>1.55</v>
      </c>
      <c r="E23" s="11">
        <f t="shared" si="16"/>
        <v>0</v>
      </c>
      <c r="F23" s="11">
        <f t="shared" si="16"/>
        <v>4.3499999999999996</v>
      </c>
      <c r="G23" s="11">
        <f t="shared" si="16"/>
        <v>1</v>
      </c>
      <c r="H23" s="11">
        <f t="shared" si="16"/>
        <v>0.6</v>
      </c>
      <c r="I23" s="11">
        <f t="shared" si="16"/>
        <v>0.05</v>
      </c>
      <c r="J23" s="11">
        <f t="shared" si="16"/>
        <v>2.15</v>
      </c>
      <c r="K23" s="11">
        <f t="shared" si="16"/>
        <v>0.05</v>
      </c>
      <c r="L23" s="11">
        <f t="shared" si="16"/>
        <v>0</v>
      </c>
      <c r="M23" s="11">
        <f t="shared" si="16"/>
        <v>7.65</v>
      </c>
    </row>
    <row r="24" spans="1:13" x14ac:dyDescent="0.25">
      <c r="A24" s="9" t="str">
        <f t="shared" si="12"/>
        <v>Joshua Barclay</v>
      </c>
      <c r="B24" s="10"/>
      <c r="C24" s="11">
        <f t="shared" ref="C24:M24" si="17">IF(ISNUMBER($B7),C7/$B7," ")</f>
        <v>3.0833333333333335</v>
      </c>
      <c r="D24" s="11">
        <f t="shared" si="17"/>
        <v>0.33333333333333331</v>
      </c>
      <c r="E24" s="11">
        <f t="shared" si="17"/>
        <v>1.6666666666666667</v>
      </c>
      <c r="F24" s="11">
        <f t="shared" si="17"/>
        <v>7</v>
      </c>
      <c r="G24" s="11">
        <f t="shared" si="17"/>
        <v>2.5</v>
      </c>
      <c r="H24" s="11">
        <f t="shared" si="17"/>
        <v>1.5</v>
      </c>
      <c r="I24" s="11">
        <f t="shared" si="17"/>
        <v>1.0833333333333333</v>
      </c>
      <c r="J24" s="11">
        <f t="shared" si="17"/>
        <v>1</v>
      </c>
      <c r="K24" s="11">
        <f t="shared" si="17"/>
        <v>0</v>
      </c>
      <c r="L24" s="11">
        <f t="shared" si="17"/>
        <v>0</v>
      </c>
      <c r="M24" s="11">
        <f t="shared" si="17"/>
        <v>8.8333333333333339</v>
      </c>
    </row>
    <row r="25" spans="1:13" x14ac:dyDescent="0.25">
      <c r="A25" s="9" t="str">
        <f t="shared" si="12"/>
        <v>Leif Nilsson</v>
      </c>
      <c r="B25" s="10"/>
      <c r="C25" s="11">
        <f t="shared" ref="C25:M25" si="18">IF(ISNUMBER($B8),C8/$B8," ")</f>
        <v>0.8</v>
      </c>
      <c r="D25" s="11">
        <f t="shared" si="18"/>
        <v>0.6</v>
      </c>
      <c r="E25" s="11">
        <f t="shared" si="18"/>
        <v>0</v>
      </c>
      <c r="F25" s="11">
        <f t="shared" si="18"/>
        <v>2.15</v>
      </c>
      <c r="G25" s="11">
        <f t="shared" si="18"/>
        <v>0.9</v>
      </c>
      <c r="H25" s="11">
        <f t="shared" si="18"/>
        <v>0.9</v>
      </c>
      <c r="I25" s="11">
        <f t="shared" si="18"/>
        <v>0.15</v>
      </c>
      <c r="J25" s="11">
        <f t="shared" si="18"/>
        <v>1.55</v>
      </c>
      <c r="K25" s="11">
        <f t="shared" si="18"/>
        <v>0</v>
      </c>
      <c r="L25" s="11">
        <f t="shared" si="18"/>
        <v>0</v>
      </c>
      <c r="M25" s="11">
        <f t="shared" si="18"/>
        <v>3.4</v>
      </c>
    </row>
    <row r="26" spans="1:13" x14ac:dyDescent="0.25">
      <c r="A26" s="9" t="str">
        <f t="shared" si="12"/>
        <v>Rob Gibson</v>
      </c>
      <c r="B26" s="10"/>
      <c r="C26" s="11">
        <f t="shared" ref="C26:M26" si="19">IF(ISNUMBER($B9),C9/$B9," ")</f>
        <v>0.5</v>
      </c>
      <c r="D26" s="11">
        <f t="shared" si="19"/>
        <v>0.5</v>
      </c>
      <c r="E26" s="11">
        <f t="shared" si="19"/>
        <v>0</v>
      </c>
      <c r="F26" s="11">
        <f t="shared" si="19"/>
        <v>2.5</v>
      </c>
      <c r="G26" s="11">
        <f t="shared" si="19"/>
        <v>1.5</v>
      </c>
      <c r="H26" s="11">
        <f t="shared" si="19"/>
        <v>1.5</v>
      </c>
      <c r="I26" s="11">
        <f t="shared" si="19"/>
        <v>0</v>
      </c>
      <c r="J26" s="11">
        <f t="shared" si="19"/>
        <v>1</v>
      </c>
      <c r="K26" s="11">
        <f t="shared" si="19"/>
        <v>0</v>
      </c>
      <c r="L26" s="11">
        <f t="shared" si="19"/>
        <v>0</v>
      </c>
      <c r="M26" s="11">
        <f t="shared" si="19"/>
        <v>2.5</v>
      </c>
    </row>
    <row r="27" spans="1:13" x14ac:dyDescent="0.25">
      <c r="A27" s="9" t="str">
        <f t="shared" si="12"/>
        <v>Steve LeCerf</v>
      </c>
      <c r="B27" s="10"/>
      <c r="C27" s="11">
        <f t="shared" ref="C27:M27" si="20">IF(ISNUMBER($B10),C10/$B10," ")</f>
        <v>3.05</v>
      </c>
      <c r="D27" s="11">
        <f t="shared" si="20"/>
        <v>0.05</v>
      </c>
      <c r="E27" s="11">
        <f t="shared" si="20"/>
        <v>0.5</v>
      </c>
      <c r="F27" s="11">
        <f t="shared" si="20"/>
        <v>4</v>
      </c>
      <c r="G27" s="11">
        <f t="shared" si="20"/>
        <v>1.9</v>
      </c>
      <c r="H27" s="11">
        <f t="shared" si="20"/>
        <v>0.85</v>
      </c>
      <c r="I27" s="11">
        <f t="shared" si="20"/>
        <v>0.1</v>
      </c>
      <c r="J27" s="11">
        <f t="shared" si="20"/>
        <v>1.05</v>
      </c>
      <c r="K27" s="11">
        <f t="shared" si="20"/>
        <v>0</v>
      </c>
      <c r="L27" s="11">
        <f t="shared" si="20"/>
        <v>0</v>
      </c>
      <c r="M27" s="11">
        <f t="shared" si="20"/>
        <v>6.75</v>
      </c>
    </row>
    <row r="28" spans="1:13" x14ac:dyDescent="0.25">
      <c r="A28" s="9" t="str">
        <f t="shared" si="12"/>
        <v>Steven Barclay</v>
      </c>
      <c r="B28" s="10"/>
      <c r="C28" s="11">
        <f t="shared" ref="C28:M30" si="21">IF(ISNUMBER($B11),C11/$B11," ")</f>
        <v>3.45</v>
      </c>
      <c r="D28" s="11">
        <f t="shared" si="21"/>
        <v>0.4</v>
      </c>
      <c r="E28" s="11">
        <f t="shared" si="21"/>
        <v>0.7</v>
      </c>
      <c r="F28" s="11">
        <f t="shared" si="21"/>
        <v>3.15</v>
      </c>
      <c r="G28" s="11">
        <f t="shared" si="21"/>
        <v>1.75</v>
      </c>
      <c r="H28" s="11">
        <f t="shared" si="21"/>
        <v>0.85</v>
      </c>
      <c r="I28" s="11">
        <f t="shared" si="21"/>
        <v>0.25</v>
      </c>
      <c r="J28" s="11">
        <f t="shared" si="21"/>
        <v>1.35</v>
      </c>
      <c r="K28" s="11">
        <f t="shared" si="21"/>
        <v>0</v>
      </c>
      <c r="L28" s="11">
        <f t="shared" si="21"/>
        <v>0.05</v>
      </c>
      <c r="M28" s="11">
        <f t="shared" si="21"/>
        <v>8.8000000000000007</v>
      </c>
    </row>
    <row r="29" spans="1:13" x14ac:dyDescent="0.25">
      <c r="A29" s="9" t="str">
        <f t="shared" si="12"/>
        <v>Steven Favell</v>
      </c>
      <c r="B29" s="8"/>
      <c r="C29" s="11">
        <f t="shared" ref="C29:M29" si="22">IF(ISNUMBER($B12),C12/$B12," ")</f>
        <v>2.6086956521739131</v>
      </c>
      <c r="D29" s="11">
        <f t="shared" si="22"/>
        <v>0</v>
      </c>
      <c r="E29" s="11">
        <f t="shared" si="22"/>
        <v>1</v>
      </c>
      <c r="F29" s="11">
        <f t="shared" si="22"/>
        <v>5.8260869565217392</v>
      </c>
      <c r="G29" s="11">
        <f t="shared" si="22"/>
        <v>0.56521739130434778</v>
      </c>
      <c r="H29" s="11">
        <f t="shared" si="22"/>
        <v>0.56521739130434778</v>
      </c>
      <c r="I29" s="11">
        <f t="shared" si="22"/>
        <v>0.91304347826086951</v>
      </c>
      <c r="J29" s="11">
        <f t="shared" si="22"/>
        <v>2.347826086956522</v>
      </c>
      <c r="K29" s="11">
        <f t="shared" si="22"/>
        <v>0</v>
      </c>
      <c r="L29" s="11">
        <f t="shared" si="22"/>
        <v>0</v>
      </c>
      <c r="M29" s="11">
        <f t="shared" si="22"/>
        <v>6.2173913043478262</v>
      </c>
    </row>
    <row r="30" spans="1:13" x14ac:dyDescent="0.25">
      <c r="A30" s="9" t="str">
        <f t="shared" si="12"/>
        <v>Tim Bradley</v>
      </c>
      <c r="B30" s="10"/>
      <c r="C30" s="11">
        <f t="shared" si="21"/>
        <v>1</v>
      </c>
      <c r="D30" s="11">
        <f t="shared" si="21"/>
        <v>0</v>
      </c>
      <c r="E30" s="11">
        <f t="shared" si="21"/>
        <v>0.875</v>
      </c>
      <c r="F30" s="11">
        <f t="shared" si="21"/>
        <v>3.375</v>
      </c>
      <c r="G30" s="11">
        <f t="shared" si="21"/>
        <v>0.875</v>
      </c>
      <c r="H30" s="11">
        <f t="shared" si="21"/>
        <v>0.75</v>
      </c>
      <c r="I30" s="11">
        <f t="shared" si="21"/>
        <v>0</v>
      </c>
      <c r="J30" s="11">
        <f t="shared" si="21"/>
        <v>3.125</v>
      </c>
      <c r="K30" s="11">
        <f t="shared" si="21"/>
        <v>0</v>
      </c>
      <c r="L30" s="11">
        <f t="shared" si="21"/>
        <v>0</v>
      </c>
      <c r="M30" s="11">
        <f t="shared" si="21"/>
        <v>2.875</v>
      </c>
    </row>
    <row r="31" spans="1:13" x14ac:dyDescent="0.25">
      <c r="A31" s="9" t="str">
        <f t="shared" si="12"/>
        <v>Tom Gibson</v>
      </c>
      <c r="B31" s="10"/>
      <c r="C31" s="11">
        <f t="shared" ref="C31:M31" si="23">IF(ISNUMBER($B14),C14/$B14," ")</f>
        <v>2</v>
      </c>
      <c r="D31" s="11">
        <f t="shared" si="23"/>
        <v>0</v>
      </c>
      <c r="E31" s="11">
        <f t="shared" si="23"/>
        <v>0.75</v>
      </c>
      <c r="F31" s="11">
        <f t="shared" si="23"/>
        <v>6.25</v>
      </c>
      <c r="G31" s="11">
        <f t="shared" si="23"/>
        <v>1.75</v>
      </c>
      <c r="H31" s="11">
        <f t="shared" si="23"/>
        <v>0.75</v>
      </c>
      <c r="I31" s="11">
        <f t="shared" si="23"/>
        <v>0</v>
      </c>
      <c r="J31" s="11">
        <f t="shared" si="23"/>
        <v>2.75</v>
      </c>
      <c r="K31" s="11">
        <f t="shared" si="23"/>
        <v>0</v>
      </c>
      <c r="L31" s="11">
        <f t="shared" si="23"/>
        <v>0</v>
      </c>
      <c r="M31" s="11">
        <f t="shared" si="23"/>
        <v>4.75</v>
      </c>
    </row>
    <row r="32" spans="1:13" x14ac:dyDescent="0.25">
      <c r="A32" s="9" t="str">
        <f t="shared" si="12"/>
        <v>Dylan Harrison</v>
      </c>
      <c r="B32" s="10"/>
      <c r="C32" s="11">
        <f t="shared" ref="C32:M33" si="24">IF(ISNUMBER($B15),C15/$B15," ")</f>
        <v>0</v>
      </c>
      <c r="D32" s="11">
        <f t="shared" si="24"/>
        <v>0.66666666666666663</v>
      </c>
      <c r="E32" s="11">
        <f t="shared" si="24"/>
        <v>0</v>
      </c>
      <c r="F32" s="11">
        <f t="shared" si="24"/>
        <v>1.3333333333333333</v>
      </c>
      <c r="G32" s="11">
        <f t="shared" si="24"/>
        <v>1</v>
      </c>
      <c r="H32" s="11">
        <f t="shared" si="24"/>
        <v>0.66666666666666663</v>
      </c>
      <c r="I32" s="11">
        <f t="shared" si="24"/>
        <v>0</v>
      </c>
      <c r="J32" s="11">
        <f t="shared" si="24"/>
        <v>2</v>
      </c>
      <c r="K32" s="11">
        <f t="shared" si="24"/>
        <v>0</v>
      </c>
      <c r="L32" s="11">
        <f t="shared" si="24"/>
        <v>0</v>
      </c>
      <c r="M32" s="11">
        <f t="shared" si="24"/>
        <v>2</v>
      </c>
    </row>
    <row r="33" spans="1:13" x14ac:dyDescent="0.25">
      <c r="A33" s="9" t="str">
        <f t="shared" si="12"/>
        <v>Che Peters</v>
      </c>
      <c r="B33" s="10"/>
      <c r="C33" s="11">
        <f t="shared" si="24"/>
        <v>3</v>
      </c>
      <c r="D33" s="11">
        <f t="shared" si="24"/>
        <v>7</v>
      </c>
      <c r="E33" s="11">
        <f t="shared" si="24"/>
        <v>0</v>
      </c>
      <c r="F33" s="11">
        <f t="shared" si="24"/>
        <v>1</v>
      </c>
      <c r="G33" s="11">
        <f t="shared" si="24"/>
        <v>1</v>
      </c>
      <c r="H33" s="11">
        <f t="shared" si="24"/>
        <v>4</v>
      </c>
      <c r="I33" s="11">
        <f t="shared" si="24"/>
        <v>0</v>
      </c>
      <c r="J33" s="11">
        <f t="shared" si="24"/>
        <v>0</v>
      </c>
      <c r="K33" s="11">
        <f t="shared" si="24"/>
        <v>0</v>
      </c>
      <c r="L33" s="11">
        <f t="shared" si="24"/>
        <v>0</v>
      </c>
      <c r="M33" s="11">
        <f t="shared" si="24"/>
        <v>27</v>
      </c>
    </row>
  </sheetData>
  <mergeCells count="3">
    <mergeCell ref="A17:M17"/>
    <mergeCell ref="A18:M18"/>
    <mergeCell ref="A1:P1"/>
  </mergeCells>
  <conditionalFormatting sqref="A3:A14">
    <cfRule type="expression" dxfId="44" priority="6">
      <formula>O3&gt;13</formula>
    </cfRule>
  </conditionalFormatting>
  <conditionalFormatting sqref="A3:A14">
    <cfRule type="expression" dxfId="43" priority="5">
      <formula>EXACT(A3,T3)</formula>
    </cfRule>
  </conditionalFormatting>
  <conditionalFormatting sqref="A15">
    <cfRule type="expression" dxfId="42" priority="4">
      <formula>O15&gt;13</formula>
    </cfRule>
  </conditionalFormatting>
  <conditionalFormatting sqref="A15">
    <cfRule type="expression" dxfId="41" priority="3">
      <formula>EXACT(A15,T15)</formula>
    </cfRule>
  </conditionalFormatting>
  <conditionalFormatting sqref="A16">
    <cfRule type="expression" dxfId="40" priority="2">
      <formula>O16&gt;13</formula>
    </cfRule>
  </conditionalFormatting>
  <conditionalFormatting sqref="A16">
    <cfRule type="expression" dxfId="39" priority="1">
      <formula>EXACT(A16,T16)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F0"/>
  </sheetPr>
  <dimension ref="A1:U28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2" width="13.5703125" style="5" bestFit="1" customWidth="1"/>
    <col min="3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1" x14ac:dyDescent="0.25">
      <c r="A1" s="45" t="s">
        <v>8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7"/>
      <c r="P1" s="28"/>
      <c r="Q1" s="23" t="s">
        <v>8</v>
      </c>
    </row>
    <row r="2" spans="1:21" x14ac:dyDescent="0.25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17" t="s">
        <v>62</v>
      </c>
      <c r="O2" s="17" t="s">
        <v>63</v>
      </c>
      <c r="P2" s="17" t="s">
        <v>83</v>
      </c>
      <c r="Q2" s="16"/>
      <c r="R2" s="16" t="s">
        <v>84</v>
      </c>
      <c r="S2" s="16" t="s">
        <v>85</v>
      </c>
    </row>
    <row r="3" spans="1:21" x14ac:dyDescent="0.25">
      <c r="A3" s="9" t="s">
        <v>9</v>
      </c>
      <c r="B3" s="10">
        <v>23</v>
      </c>
      <c r="C3" s="10">
        <v>57</v>
      </c>
      <c r="D3" s="10">
        <v>2</v>
      </c>
      <c r="E3" s="10">
        <v>30</v>
      </c>
      <c r="F3" s="10">
        <v>102</v>
      </c>
      <c r="G3" s="10">
        <v>40</v>
      </c>
      <c r="H3" s="10">
        <v>40</v>
      </c>
      <c r="I3" s="10">
        <v>5</v>
      </c>
      <c r="J3" s="10">
        <v>55</v>
      </c>
      <c r="K3" s="10">
        <v>2</v>
      </c>
      <c r="L3" s="10">
        <v>1</v>
      </c>
      <c r="M3" s="10">
        <v>150</v>
      </c>
      <c r="N3" s="17">
        <f>VLOOKUP(A3,Games!$A$2:$D$527,3,FALSE)</f>
        <v>0</v>
      </c>
      <c r="O3" s="17">
        <f>VLOOKUP(A3,Games!$A$2:$D$527,4,FALSE)</f>
        <v>23</v>
      </c>
      <c r="P3" s="11">
        <f>(R3-S3)/B3</f>
        <v>9.4347826086956523</v>
      </c>
      <c r="Q3" s="16"/>
      <c r="R3" s="16">
        <f>SUM(M3,I3,H3,G3,F3)</f>
        <v>337</v>
      </c>
      <c r="S3" s="16">
        <f>SUM((J3*2),(K3*3),(L3*4))</f>
        <v>120</v>
      </c>
      <c r="T3" s="16" t="str">
        <f>IFERROR(VLOOKUP(A3,Games!$I$2:$I$246,1,FALSE)," ")</f>
        <v xml:space="preserve"> </v>
      </c>
    </row>
    <row r="4" spans="1:21" x14ac:dyDescent="0.25">
      <c r="A4" s="9" t="s">
        <v>80</v>
      </c>
      <c r="B4" s="10">
        <v>22</v>
      </c>
      <c r="C4" s="10">
        <v>75</v>
      </c>
      <c r="D4" s="10">
        <v>4</v>
      </c>
      <c r="E4" s="10">
        <v>14</v>
      </c>
      <c r="F4" s="10">
        <v>98</v>
      </c>
      <c r="G4" s="10">
        <v>42</v>
      </c>
      <c r="H4" s="10">
        <v>32</v>
      </c>
      <c r="I4" s="10">
        <v>4</v>
      </c>
      <c r="J4" s="10">
        <v>30</v>
      </c>
      <c r="K4" s="10">
        <v>0</v>
      </c>
      <c r="L4" s="10">
        <v>0</v>
      </c>
      <c r="M4" s="10">
        <v>176</v>
      </c>
      <c r="N4" s="17">
        <f>VLOOKUP(A4,Games!$A$2:$D$527,3,FALSE)</f>
        <v>0</v>
      </c>
      <c r="O4" s="17">
        <f>VLOOKUP(A4,Games!$A$2:$D$527,4,FALSE)</f>
        <v>22</v>
      </c>
      <c r="P4" s="11">
        <f t="shared" ref="P4:P10" si="0">(R4-S4)/B4</f>
        <v>13.272727272727273</v>
      </c>
      <c r="Q4" s="16"/>
      <c r="R4" s="16">
        <f t="shared" ref="R4:R10" si="1">SUM(M4,I4,H4,G4,F4)</f>
        <v>352</v>
      </c>
      <c r="S4" s="16">
        <f t="shared" ref="S4:S10" si="2">SUM((J4*2),(K4*3),(L4*4))</f>
        <v>60</v>
      </c>
      <c r="T4" s="16" t="str">
        <f>IFERROR(VLOOKUP(A4,Games!$I$2:$I$246,1,FALSE)," ")</f>
        <v xml:space="preserve"> </v>
      </c>
    </row>
    <row r="5" spans="1:21" x14ac:dyDescent="0.25">
      <c r="A5" s="9" t="s">
        <v>10</v>
      </c>
      <c r="B5" s="10">
        <v>22</v>
      </c>
      <c r="C5" s="10">
        <v>103</v>
      </c>
      <c r="D5" s="10">
        <v>1</v>
      </c>
      <c r="E5" s="10">
        <v>48</v>
      </c>
      <c r="F5" s="10">
        <v>243</v>
      </c>
      <c r="G5" s="10">
        <v>26</v>
      </c>
      <c r="H5" s="10">
        <v>84</v>
      </c>
      <c r="I5" s="10">
        <v>7</v>
      </c>
      <c r="J5" s="10">
        <v>64</v>
      </c>
      <c r="K5" s="10">
        <v>0</v>
      </c>
      <c r="L5" s="10">
        <v>0</v>
      </c>
      <c r="M5" s="10">
        <v>257</v>
      </c>
      <c r="N5" s="17">
        <f>VLOOKUP(A5,Games!$A$2:$D$527,3,FALSE)</f>
        <v>0</v>
      </c>
      <c r="O5" s="17">
        <f>VLOOKUP(A5,Games!$A$2:$D$527,4,FALSE)</f>
        <v>22</v>
      </c>
      <c r="P5" s="11">
        <f t="shared" si="0"/>
        <v>22.227272727272727</v>
      </c>
      <c r="Q5" s="16"/>
      <c r="R5" s="16">
        <f t="shared" si="1"/>
        <v>617</v>
      </c>
      <c r="S5" s="16">
        <f t="shared" si="2"/>
        <v>128</v>
      </c>
      <c r="T5" s="16" t="str">
        <f>IFERROR(VLOOKUP(A5,Games!$I$2:$I$246,1,FALSE)," ")</f>
        <v xml:space="preserve"> </v>
      </c>
    </row>
    <row r="6" spans="1:21" x14ac:dyDescent="0.25">
      <c r="A6" s="9" t="s">
        <v>68</v>
      </c>
      <c r="B6" s="10">
        <v>4</v>
      </c>
      <c r="C6" s="10">
        <v>5</v>
      </c>
      <c r="D6" s="10">
        <v>0</v>
      </c>
      <c r="E6" s="10">
        <v>3</v>
      </c>
      <c r="F6" s="10">
        <v>13</v>
      </c>
      <c r="G6" s="10">
        <v>1</v>
      </c>
      <c r="H6" s="10">
        <v>1</v>
      </c>
      <c r="I6" s="10">
        <v>0</v>
      </c>
      <c r="J6" s="10">
        <v>3</v>
      </c>
      <c r="K6" s="10">
        <v>0</v>
      </c>
      <c r="L6" s="10">
        <v>0</v>
      </c>
      <c r="M6" s="10">
        <v>13</v>
      </c>
      <c r="N6" s="17">
        <f>VLOOKUP(A6,Games!$A$2:$D$527,3,FALSE)</f>
        <v>1</v>
      </c>
      <c r="O6" s="17">
        <f>VLOOKUP(A6,Games!$A$2:$D$527,4,FALSE)</f>
        <v>5</v>
      </c>
      <c r="P6" s="11">
        <f t="shared" si="0"/>
        <v>5.5</v>
      </c>
      <c r="Q6" s="16"/>
      <c r="R6" s="16">
        <f t="shared" si="1"/>
        <v>28</v>
      </c>
      <c r="S6" s="16">
        <f t="shared" si="2"/>
        <v>6</v>
      </c>
      <c r="T6" s="16" t="str">
        <f>IFERROR(VLOOKUP(A6,Games!$I$2:$I$246,1,FALSE)," ")</f>
        <v xml:space="preserve"> </v>
      </c>
    </row>
    <row r="7" spans="1:21" x14ac:dyDescent="0.25">
      <c r="A7" s="9" t="s">
        <v>95</v>
      </c>
      <c r="B7" s="10">
        <v>18</v>
      </c>
      <c r="C7" s="10">
        <v>16</v>
      </c>
      <c r="D7" s="10">
        <v>12</v>
      </c>
      <c r="E7" s="10">
        <v>5</v>
      </c>
      <c r="F7" s="10">
        <v>40</v>
      </c>
      <c r="G7" s="10">
        <v>21</v>
      </c>
      <c r="H7" s="10">
        <v>11</v>
      </c>
      <c r="I7" s="10">
        <v>0</v>
      </c>
      <c r="J7" s="10">
        <v>39</v>
      </c>
      <c r="K7" s="10">
        <v>0</v>
      </c>
      <c r="L7" s="10">
        <v>1</v>
      </c>
      <c r="M7" s="10">
        <v>73</v>
      </c>
      <c r="N7" s="17">
        <f>VLOOKUP(A7,Games!$A$2:$D$527,3,FALSE)</f>
        <v>1</v>
      </c>
      <c r="O7" s="17">
        <f>VLOOKUP(A7,Games!$A$2:$D$527,4,FALSE)</f>
        <v>19</v>
      </c>
      <c r="P7" s="11">
        <f t="shared" si="0"/>
        <v>3.5</v>
      </c>
      <c r="Q7" s="16"/>
      <c r="R7" s="16">
        <f t="shared" si="1"/>
        <v>145</v>
      </c>
      <c r="S7" s="16">
        <f t="shared" si="2"/>
        <v>82</v>
      </c>
      <c r="T7" s="16" t="str">
        <f>IFERROR(VLOOKUP(A7,Games!$I$2:$I$246,1,FALSE)," ")</f>
        <v xml:space="preserve"> </v>
      </c>
    </row>
    <row r="8" spans="1:21" x14ac:dyDescent="0.25">
      <c r="A8" s="9" t="s">
        <v>11</v>
      </c>
      <c r="B8" s="10">
        <v>2</v>
      </c>
      <c r="C8" s="10">
        <v>1</v>
      </c>
      <c r="D8" s="10">
        <v>0</v>
      </c>
      <c r="E8" s="10">
        <v>0</v>
      </c>
      <c r="F8" s="10">
        <v>2</v>
      </c>
      <c r="G8" s="10">
        <v>0</v>
      </c>
      <c r="H8" s="10">
        <v>0</v>
      </c>
      <c r="I8" s="10">
        <v>0</v>
      </c>
      <c r="J8" s="10">
        <v>0</v>
      </c>
      <c r="K8" s="10">
        <v>1</v>
      </c>
      <c r="L8" s="10">
        <v>0</v>
      </c>
      <c r="M8" s="10">
        <v>2</v>
      </c>
      <c r="N8" s="17">
        <f>VLOOKUP(A8,Games!$A$2:$D$527,3,FALSE)</f>
        <v>16</v>
      </c>
      <c r="O8" s="17">
        <f>VLOOKUP(A8,Games!$A$2:$D$527,4,FALSE)</f>
        <v>18</v>
      </c>
      <c r="P8" s="11">
        <f t="shared" si="0"/>
        <v>0.5</v>
      </c>
      <c r="Q8" s="16"/>
      <c r="R8" s="16">
        <f t="shared" si="1"/>
        <v>4</v>
      </c>
      <c r="S8" s="16">
        <f t="shared" si="2"/>
        <v>3</v>
      </c>
      <c r="T8" s="16" t="str">
        <f>IFERROR(VLOOKUP(A8,Games!$I$2:$I$246,1,FALSE)," ")</f>
        <v xml:space="preserve"> </v>
      </c>
    </row>
    <row r="9" spans="1:21" x14ac:dyDescent="0.25">
      <c r="A9" s="9" t="s">
        <v>92</v>
      </c>
      <c r="B9" s="10">
        <v>23</v>
      </c>
      <c r="C9" s="10">
        <v>25</v>
      </c>
      <c r="D9" s="10">
        <v>8</v>
      </c>
      <c r="E9" s="10">
        <v>13</v>
      </c>
      <c r="F9" s="10">
        <v>52</v>
      </c>
      <c r="G9" s="10">
        <v>45</v>
      </c>
      <c r="H9" s="10">
        <v>19</v>
      </c>
      <c r="I9" s="10">
        <v>5</v>
      </c>
      <c r="J9" s="10">
        <v>38</v>
      </c>
      <c r="K9" s="10">
        <v>1</v>
      </c>
      <c r="L9" s="10">
        <v>0</v>
      </c>
      <c r="M9" s="10">
        <v>87</v>
      </c>
      <c r="N9" s="17">
        <f>VLOOKUP(A9,Games!$A$2:$D$527,3,FALSE)</f>
        <v>0</v>
      </c>
      <c r="O9" s="17">
        <f>VLOOKUP(A9,Games!$A$2:$D$527,4,FALSE)</f>
        <v>23</v>
      </c>
      <c r="P9" s="11">
        <f t="shared" ref="P9" si="3">(R9-S9)/B9</f>
        <v>5.6086956521739131</v>
      </c>
      <c r="Q9" s="16"/>
      <c r="R9" s="16">
        <f t="shared" ref="R9" si="4">SUM(M9,I9,H9,G9,F9)</f>
        <v>208</v>
      </c>
      <c r="S9" s="16">
        <f t="shared" ref="S9" si="5">SUM((J9*2),(K9*3),(L9*4))</f>
        <v>79</v>
      </c>
      <c r="T9" s="16" t="str">
        <f>IFERROR(VLOOKUP(A9,Games!$I$2:$I$246,1,FALSE)," ")</f>
        <v xml:space="preserve"> </v>
      </c>
    </row>
    <row r="10" spans="1:21" x14ac:dyDescent="0.25">
      <c r="A10" s="9" t="s">
        <v>12</v>
      </c>
      <c r="B10" s="10">
        <v>15</v>
      </c>
      <c r="C10" s="10">
        <v>10</v>
      </c>
      <c r="D10" s="10">
        <v>13</v>
      </c>
      <c r="E10" s="10">
        <v>3</v>
      </c>
      <c r="F10" s="10">
        <v>40</v>
      </c>
      <c r="G10" s="10">
        <v>10</v>
      </c>
      <c r="H10" s="10">
        <v>11</v>
      </c>
      <c r="I10" s="10">
        <v>2</v>
      </c>
      <c r="J10" s="10">
        <v>18</v>
      </c>
      <c r="K10" s="10">
        <v>0</v>
      </c>
      <c r="L10" s="10">
        <v>0</v>
      </c>
      <c r="M10" s="10">
        <v>62</v>
      </c>
      <c r="N10" s="17">
        <f>VLOOKUP(A10,Games!$A$2:$D$527,3,FALSE)</f>
        <v>0</v>
      </c>
      <c r="O10" s="17">
        <f>VLOOKUP(A10,Games!$A$2:$D$527,4,FALSE)</f>
        <v>15</v>
      </c>
      <c r="P10" s="11">
        <f t="shared" si="0"/>
        <v>5.9333333333333336</v>
      </c>
      <c r="Q10" s="16"/>
      <c r="R10" s="16">
        <f t="shared" si="1"/>
        <v>125</v>
      </c>
      <c r="S10" s="16">
        <f t="shared" si="2"/>
        <v>36</v>
      </c>
      <c r="T10" s="16" t="str">
        <f>IFERROR(VLOOKUP(A10,Games!$I$2:$I$246,1,FALSE)," ")</f>
        <v xml:space="preserve"> </v>
      </c>
    </row>
    <row r="11" spans="1:21" x14ac:dyDescent="0.25">
      <c r="A11" s="9" t="s">
        <v>139</v>
      </c>
      <c r="B11" s="10">
        <v>21</v>
      </c>
      <c r="C11" s="10">
        <v>36</v>
      </c>
      <c r="D11" s="10">
        <v>3</v>
      </c>
      <c r="E11" s="10">
        <v>17</v>
      </c>
      <c r="F11" s="10">
        <v>98</v>
      </c>
      <c r="G11" s="10">
        <v>20</v>
      </c>
      <c r="H11" s="10">
        <v>37</v>
      </c>
      <c r="I11" s="10">
        <v>8</v>
      </c>
      <c r="J11" s="10">
        <v>45</v>
      </c>
      <c r="K11" s="10">
        <v>0</v>
      </c>
      <c r="L11" s="10">
        <v>0</v>
      </c>
      <c r="M11" s="10">
        <v>98</v>
      </c>
      <c r="N11" s="17">
        <f>VLOOKUP(A11,Games!$A$2:$D$527,3,FALSE)</f>
        <v>0</v>
      </c>
      <c r="O11" s="17">
        <f>VLOOKUP(A11,Games!$A$2:$D$527,4,FALSE)</f>
        <v>21</v>
      </c>
      <c r="P11" s="11">
        <f t="shared" ref="P11" si="6">(R11-S11)/B11</f>
        <v>8.1428571428571423</v>
      </c>
      <c r="Q11" s="16"/>
      <c r="R11" s="16">
        <f t="shared" ref="R11" si="7">SUM(M11,I11,H11,G11,F11)</f>
        <v>261</v>
      </c>
      <c r="S11" s="16">
        <f t="shared" ref="S11" si="8">SUM((J11*2),(K11*3),(L11*4))</f>
        <v>90</v>
      </c>
      <c r="T11" s="16" t="str">
        <f>IFERROR(VLOOKUP(A11,Games!$I$2:$I$246,1,FALSE)," ")</f>
        <v xml:space="preserve"> </v>
      </c>
      <c r="U11" s="16"/>
    </row>
    <row r="12" spans="1:21" x14ac:dyDescent="0.25">
      <c r="A12" s="9" t="s">
        <v>58</v>
      </c>
      <c r="B12" s="8">
        <v>12</v>
      </c>
      <c r="C12" s="8">
        <v>32</v>
      </c>
      <c r="D12" s="8">
        <v>4</v>
      </c>
      <c r="E12" s="8">
        <v>11</v>
      </c>
      <c r="F12" s="8">
        <v>95</v>
      </c>
      <c r="G12" s="8">
        <v>22</v>
      </c>
      <c r="H12" s="8">
        <v>22</v>
      </c>
      <c r="I12" s="8">
        <v>1</v>
      </c>
      <c r="J12" s="8">
        <v>28</v>
      </c>
      <c r="K12" s="8">
        <v>0</v>
      </c>
      <c r="L12" s="8">
        <v>0</v>
      </c>
      <c r="M12" s="8">
        <v>87</v>
      </c>
      <c r="N12" s="17">
        <f>VLOOKUP(A12,Games!$A$2:$D$527,3,FALSE)</f>
        <v>2</v>
      </c>
      <c r="O12" s="17">
        <f>VLOOKUP(A12,Games!$A$2:$D$527,4,FALSE)</f>
        <v>14</v>
      </c>
      <c r="P12" s="11">
        <f t="shared" ref="P12" si="9">(R12-S12)/B12</f>
        <v>14.25</v>
      </c>
      <c r="Q12" s="16"/>
      <c r="R12" s="16">
        <f t="shared" ref="R12" si="10">SUM(M12,I12,H12,G12,F12)</f>
        <v>227</v>
      </c>
      <c r="S12" s="16">
        <f t="shared" ref="S12" si="11">SUM((J12*2),(K12*3),(L12*4))</f>
        <v>56</v>
      </c>
      <c r="T12" s="16" t="str">
        <f>IFERROR(VLOOKUP(A12,Games!$I$2:$I$246,1,FALSE)," ")</f>
        <v xml:space="preserve"> </v>
      </c>
      <c r="U12" s="16"/>
    </row>
    <row r="13" spans="1:21" x14ac:dyDescent="0.25">
      <c r="A13" s="9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17"/>
      <c r="O13" s="17"/>
      <c r="P13" s="11"/>
      <c r="Q13" s="16"/>
      <c r="R13" s="16"/>
      <c r="S13" s="16"/>
    </row>
    <row r="14" spans="1:21" s="16" customFormat="1" x14ac:dyDescent="0.25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  <row r="15" spans="1:21" x14ac:dyDescent="0.25">
      <c r="A15" s="37" t="s">
        <v>37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</row>
    <row r="16" spans="1:21" x14ac:dyDescent="0.25">
      <c r="A16" s="45" t="s">
        <v>8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</row>
    <row r="17" spans="1:13" x14ac:dyDescent="0.25">
      <c r="A17" s="8" t="s">
        <v>24</v>
      </c>
      <c r="B17" s="8" t="s">
        <v>25</v>
      </c>
      <c r="C17" s="8" t="s">
        <v>26</v>
      </c>
      <c r="D17" s="8" t="s">
        <v>27</v>
      </c>
      <c r="E17" s="8" t="s">
        <v>28</v>
      </c>
      <c r="F17" s="8" t="s">
        <v>29</v>
      </c>
      <c r="G17" s="8" t="s">
        <v>30</v>
      </c>
      <c r="H17" s="8" t="s">
        <v>31</v>
      </c>
      <c r="I17" s="8" t="s">
        <v>32</v>
      </c>
      <c r="J17" s="8" t="s">
        <v>33</v>
      </c>
      <c r="K17" s="8" t="s">
        <v>34</v>
      </c>
      <c r="L17" s="8" t="s">
        <v>35</v>
      </c>
      <c r="M17" s="8" t="s">
        <v>36</v>
      </c>
    </row>
    <row r="18" spans="1:13" x14ac:dyDescent="0.25">
      <c r="A18" s="9" t="str">
        <f t="shared" ref="A18:A28" si="12">IF(A3=""," ",A3)</f>
        <v>Aaron McMillan</v>
      </c>
      <c r="B18" s="10"/>
      <c r="C18" s="11">
        <f t="shared" ref="C18:M18" si="13">IF(ISNUMBER($B3),C3/$B3," ")</f>
        <v>2.4782608695652173</v>
      </c>
      <c r="D18" s="11">
        <f t="shared" si="13"/>
        <v>8.6956521739130432E-2</v>
      </c>
      <c r="E18" s="11">
        <f t="shared" si="13"/>
        <v>1.3043478260869565</v>
      </c>
      <c r="F18" s="11">
        <f t="shared" si="13"/>
        <v>4.4347826086956523</v>
      </c>
      <c r="G18" s="11">
        <f t="shared" si="13"/>
        <v>1.7391304347826086</v>
      </c>
      <c r="H18" s="11">
        <f t="shared" si="13"/>
        <v>1.7391304347826086</v>
      </c>
      <c r="I18" s="11">
        <f t="shared" si="13"/>
        <v>0.21739130434782608</v>
      </c>
      <c r="J18" s="11">
        <f t="shared" si="13"/>
        <v>2.3913043478260869</v>
      </c>
      <c r="K18" s="11">
        <f t="shared" si="13"/>
        <v>8.6956521739130432E-2</v>
      </c>
      <c r="L18" s="11">
        <f t="shared" si="13"/>
        <v>4.3478260869565216E-2</v>
      </c>
      <c r="M18" s="11">
        <f t="shared" si="13"/>
        <v>6.5217391304347823</v>
      </c>
    </row>
    <row r="19" spans="1:13" x14ac:dyDescent="0.25">
      <c r="A19" s="9" t="str">
        <f t="shared" si="12"/>
        <v>Fergus Cotton</v>
      </c>
      <c r="B19" s="10"/>
      <c r="C19" s="11">
        <f t="shared" ref="C19:M19" si="14">IF(ISNUMBER($B4),C4/$B4," ")</f>
        <v>3.4090909090909092</v>
      </c>
      <c r="D19" s="11">
        <f t="shared" si="14"/>
        <v>0.18181818181818182</v>
      </c>
      <c r="E19" s="11">
        <f t="shared" si="14"/>
        <v>0.63636363636363635</v>
      </c>
      <c r="F19" s="11">
        <f t="shared" si="14"/>
        <v>4.4545454545454541</v>
      </c>
      <c r="G19" s="11">
        <f t="shared" si="14"/>
        <v>1.9090909090909092</v>
      </c>
      <c r="H19" s="11">
        <f t="shared" si="14"/>
        <v>1.4545454545454546</v>
      </c>
      <c r="I19" s="11">
        <f t="shared" si="14"/>
        <v>0.18181818181818182</v>
      </c>
      <c r="J19" s="11">
        <f t="shared" si="14"/>
        <v>1.3636363636363635</v>
      </c>
      <c r="K19" s="11">
        <f t="shared" si="14"/>
        <v>0</v>
      </c>
      <c r="L19" s="11">
        <f t="shared" si="14"/>
        <v>0</v>
      </c>
      <c r="M19" s="11">
        <f t="shared" si="14"/>
        <v>8</v>
      </c>
    </row>
    <row r="20" spans="1:13" x14ac:dyDescent="0.25">
      <c r="A20" s="9" t="str">
        <f t="shared" si="12"/>
        <v>Jac Richardson</v>
      </c>
      <c r="B20" s="10"/>
      <c r="C20" s="11">
        <f t="shared" ref="C20:M20" si="15">IF(ISNUMBER($B5),C5/$B5," ")</f>
        <v>4.6818181818181817</v>
      </c>
      <c r="D20" s="11">
        <f t="shared" si="15"/>
        <v>4.5454545454545456E-2</v>
      </c>
      <c r="E20" s="11">
        <f t="shared" si="15"/>
        <v>2.1818181818181817</v>
      </c>
      <c r="F20" s="11">
        <f t="shared" si="15"/>
        <v>11.045454545454545</v>
      </c>
      <c r="G20" s="11">
        <f t="shared" si="15"/>
        <v>1.1818181818181819</v>
      </c>
      <c r="H20" s="11">
        <f t="shared" si="15"/>
        <v>3.8181818181818183</v>
      </c>
      <c r="I20" s="11">
        <f t="shared" si="15"/>
        <v>0.31818181818181818</v>
      </c>
      <c r="J20" s="11">
        <f t="shared" si="15"/>
        <v>2.9090909090909092</v>
      </c>
      <c r="K20" s="11">
        <f t="shared" si="15"/>
        <v>0</v>
      </c>
      <c r="L20" s="11">
        <f t="shared" si="15"/>
        <v>0</v>
      </c>
      <c r="M20" s="11">
        <f t="shared" si="15"/>
        <v>11.681818181818182</v>
      </c>
    </row>
    <row r="21" spans="1:13" x14ac:dyDescent="0.25">
      <c r="A21" s="9" t="str">
        <f t="shared" si="12"/>
        <v>Jackson Roberts</v>
      </c>
      <c r="B21" s="10"/>
      <c r="C21" s="11">
        <f t="shared" ref="C21:M21" si="16">IF(ISNUMBER($B6),C6/$B6," ")</f>
        <v>1.25</v>
      </c>
      <c r="D21" s="11">
        <f t="shared" si="16"/>
        <v>0</v>
      </c>
      <c r="E21" s="11">
        <f t="shared" si="16"/>
        <v>0.75</v>
      </c>
      <c r="F21" s="11">
        <f t="shared" si="16"/>
        <v>3.25</v>
      </c>
      <c r="G21" s="11">
        <f t="shared" si="16"/>
        <v>0.25</v>
      </c>
      <c r="H21" s="11">
        <f t="shared" si="16"/>
        <v>0.25</v>
      </c>
      <c r="I21" s="11">
        <f t="shared" si="16"/>
        <v>0</v>
      </c>
      <c r="J21" s="11">
        <f t="shared" si="16"/>
        <v>0.75</v>
      </c>
      <c r="K21" s="11">
        <f t="shared" si="16"/>
        <v>0</v>
      </c>
      <c r="L21" s="11">
        <f t="shared" si="16"/>
        <v>0</v>
      </c>
      <c r="M21" s="11">
        <f t="shared" si="16"/>
        <v>3.25</v>
      </c>
    </row>
    <row r="22" spans="1:13" x14ac:dyDescent="0.25">
      <c r="A22" s="9" t="str">
        <f t="shared" si="12"/>
        <v>James Herring</v>
      </c>
      <c r="B22" s="10"/>
      <c r="C22" s="11">
        <f t="shared" ref="C22:M22" si="17">IF(ISNUMBER($B7),C7/$B7," ")</f>
        <v>0.88888888888888884</v>
      </c>
      <c r="D22" s="11">
        <f t="shared" si="17"/>
        <v>0.66666666666666663</v>
      </c>
      <c r="E22" s="11">
        <f t="shared" si="17"/>
        <v>0.27777777777777779</v>
      </c>
      <c r="F22" s="11">
        <f t="shared" si="17"/>
        <v>2.2222222222222223</v>
      </c>
      <c r="G22" s="11">
        <f t="shared" si="17"/>
        <v>1.1666666666666667</v>
      </c>
      <c r="H22" s="11">
        <f t="shared" si="17"/>
        <v>0.61111111111111116</v>
      </c>
      <c r="I22" s="11">
        <f t="shared" si="17"/>
        <v>0</v>
      </c>
      <c r="J22" s="11">
        <f t="shared" si="17"/>
        <v>2.1666666666666665</v>
      </c>
      <c r="K22" s="11">
        <f t="shared" si="17"/>
        <v>0</v>
      </c>
      <c r="L22" s="11">
        <f t="shared" si="17"/>
        <v>5.5555555555555552E-2</v>
      </c>
      <c r="M22" s="11">
        <f t="shared" si="17"/>
        <v>4.0555555555555554</v>
      </c>
    </row>
    <row r="23" spans="1:13" x14ac:dyDescent="0.25">
      <c r="A23" s="9" t="str">
        <f t="shared" si="12"/>
        <v>Jason Brown</v>
      </c>
      <c r="B23" s="10"/>
      <c r="C23" s="11">
        <f t="shared" ref="C23:M23" si="18">IF(ISNUMBER($B8),C8/$B8," ")</f>
        <v>0.5</v>
      </c>
      <c r="D23" s="11">
        <f t="shared" si="18"/>
        <v>0</v>
      </c>
      <c r="E23" s="11">
        <f t="shared" si="18"/>
        <v>0</v>
      </c>
      <c r="F23" s="11">
        <f t="shared" si="18"/>
        <v>1</v>
      </c>
      <c r="G23" s="11">
        <f t="shared" si="18"/>
        <v>0</v>
      </c>
      <c r="H23" s="11">
        <f t="shared" si="18"/>
        <v>0</v>
      </c>
      <c r="I23" s="11">
        <f t="shared" si="18"/>
        <v>0</v>
      </c>
      <c r="J23" s="11">
        <f t="shared" si="18"/>
        <v>0</v>
      </c>
      <c r="K23" s="11">
        <f t="shared" si="18"/>
        <v>0.5</v>
      </c>
      <c r="L23" s="11">
        <f t="shared" si="18"/>
        <v>0</v>
      </c>
      <c r="M23" s="11">
        <f t="shared" si="18"/>
        <v>1</v>
      </c>
    </row>
    <row r="24" spans="1:13" x14ac:dyDescent="0.25">
      <c r="A24" s="9" t="str">
        <f t="shared" si="12"/>
        <v>Jason Turner</v>
      </c>
      <c r="B24" s="10"/>
      <c r="C24" s="11">
        <f t="shared" ref="C24:M24" si="19">IF(ISNUMBER($B9),C9/$B9," ")</f>
        <v>1.0869565217391304</v>
      </c>
      <c r="D24" s="11">
        <f t="shared" si="19"/>
        <v>0.34782608695652173</v>
      </c>
      <c r="E24" s="11">
        <f t="shared" si="19"/>
        <v>0.56521739130434778</v>
      </c>
      <c r="F24" s="11">
        <f t="shared" si="19"/>
        <v>2.2608695652173911</v>
      </c>
      <c r="G24" s="11">
        <f t="shared" si="19"/>
        <v>1.9565217391304348</v>
      </c>
      <c r="H24" s="11">
        <f t="shared" si="19"/>
        <v>0.82608695652173914</v>
      </c>
      <c r="I24" s="11">
        <f t="shared" si="19"/>
        <v>0.21739130434782608</v>
      </c>
      <c r="J24" s="11">
        <f t="shared" si="19"/>
        <v>1.6521739130434783</v>
      </c>
      <c r="K24" s="11">
        <f t="shared" si="19"/>
        <v>4.3478260869565216E-2</v>
      </c>
      <c r="L24" s="11">
        <f t="shared" si="19"/>
        <v>0</v>
      </c>
      <c r="M24" s="11">
        <f t="shared" si="19"/>
        <v>3.7826086956521738</v>
      </c>
    </row>
    <row r="25" spans="1:13" x14ac:dyDescent="0.25">
      <c r="A25" s="9" t="str">
        <f t="shared" si="12"/>
        <v>Marc Brown</v>
      </c>
      <c r="B25" s="10"/>
      <c r="C25" s="11">
        <f t="shared" ref="C25:M25" si="20">IF(ISNUMBER($B10),C10/$B10," ")</f>
        <v>0.66666666666666663</v>
      </c>
      <c r="D25" s="11">
        <f t="shared" si="20"/>
        <v>0.8666666666666667</v>
      </c>
      <c r="E25" s="11">
        <f t="shared" si="20"/>
        <v>0.2</v>
      </c>
      <c r="F25" s="11">
        <f t="shared" si="20"/>
        <v>2.6666666666666665</v>
      </c>
      <c r="G25" s="11">
        <f t="shared" si="20"/>
        <v>0.66666666666666663</v>
      </c>
      <c r="H25" s="11">
        <f t="shared" si="20"/>
        <v>0.73333333333333328</v>
      </c>
      <c r="I25" s="11">
        <f t="shared" si="20"/>
        <v>0.13333333333333333</v>
      </c>
      <c r="J25" s="11">
        <f t="shared" si="20"/>
        <v>1.2</v>
      </c>
      <c r="K25" s="11">
        <f t="shared" si="20"/>
        <v>0</v>
      </c>
      <c r="L25" s="11">
        <f t="shared" si="20"/>
        <v>0</v>
      </c>
      <c r="M25" s="11">
        <f t="shared" si="20"/>
        <v>4.1333333333333337</v>
      </c>
    </row>
    <row r="26" spans="1:13" x14ac:dyDescent="0.25">
      <c r="A26" s="9" t="str">
        <f t="shared" si="12"/>
        <v>Michael Portelli</v>
      </c>
      <c r="B26" s="10"/>
      <c r="C26" s="11">
        <f t="shared" ref="C26:M26" si="21">IF(ISNUMBER($B11),C11/$B11," ")</f>
        <v>1.7142857142857142</v>
      </c>
      <c r="D26" s="11">
        <f t="shared" si="21"/>
        <v>0.14285714285714285</v>
      </c>
      <c r="E26" s="11">
        <f t="shared" si="21"/>
        <v>0.80952380952380953</v>
      </c>
      <c r="F26" s="11">
        <f t="shared" si="21"/>
        <v>4.666666666666667</v>
      </c>
      <c r="G26" s="11">
        <f t="shared" si="21"/>
        <v>0.95238095238095233</v>
      </c>
      <c r="H26" s="11">
        <f t="shared" si="21"/>
        <v>1.7619047619047619</v>
      </c>
      <c r="I26" s="11">
        <f t="shared" si="21"/>
        <v>0.38095238095238093</v>
      </c>
      <c r="J26" s="11">
        <f t="shared" si="21"/>
        <v>2.1428571428571428</v>
      </c>
      <c r="K26" s="11">
        <f t="shared" si="21"/>
        <v>0</v>
      </c>
      <c r="L26" s="11">
        <f t="shared" si="21"/>
        <v>0</v>
      </c>
      <c r="M26" s="11">
        <f t="shared" si="21"/>
        <v>4.666666666666667</v>
      </c>
    </row>
    <row r="27" spans="1:13" x14ac:dyDescent="0.25">
      <c r="A27" s="9" t="str">
        <f t="shared" si="12"/>
        <v>Shaun Allan</v>
      </c>
      <c r="B27" s="10"/>
      <c r="C27" s="11">
        <f t="shared" ref="C27:M27" si="22">IF(ISNUMBER($B12),C12/$B12," ")</f>
        <v>2.6666666666666665</v>
      </c>
      <c r="D27" s="11">
        <f t="shared" si="22"/>
        <v>0.33333333333333331</v>
      </c>
      <c r="E27" s="11">
        <f t="shared" si="22"/>
        <v>0.91666666666666663</v>
      </c>
      <c r="F27" s="11">
        <f t="shared" si="22"/>
        <v>7.916666666666667</v>
      </c>
      <c r="G27" s="11">
        <f t="shared" si="22"/>
        <v>1.8333333333333333</v>
      </c>
      <c r="H27" s="11">
        <f t="shared" si="22"/>
        <v>1.8333333333333333</v>
      </c>
      <c r="I27" s="11">
        <f t="shared" si="22"/>
        <v>8.3333333333333329E-2</v>
      </c>
      <c r="J27" s="11">
        <f t="shared" si="22"/>
        <v>2.3333333333333335</v>
      </c>
      <c r="K27" s="11">
        <f t="shared" si="22"/>
        <v>0</v>
      </c>
      <c r="L27" s="11">
        <f t="shared" si="22"/>
        <v>0</v>
      </c>
      <c r="M27" s="11">
        <f t="shared" si="22"/>
        <v>7.25</v>
      </c>
    </row>
    <row r="28" spans="1:13" x14ac:dyDescent="0.25">
      <c r="A28" s="9" t="str">
        <f t="shared" si="12"/>
        <v xml:space="preserve"> </v>
      </c>
      <c r="B28" s="10"/>
      <c r="C28" s="11" t="str">
        <f t="shared" ref="C28:M28" si="23">IF(ISNUMBER($B13),C13/$B13," ")</f>
        <v xml:space="preserve"> </v>
      </c>
      <c r="D28" s="11" t="str">
        <f t="shared" si="23"/>
        <v xml:space="preserve"> </v>
      </c>
      <c r="E28" s="11" t="str">
        <f t="shared" si="23"/>
        <v xml:space="preserve"> </v>
      </c>
      <c r="F28" s="11" t="str">
        <f t="shared" si="23"/>
        <v xml:space="preserve"> </v>
      </c>
      <c r="G28" s="11" t="str">
        <f t="shared" si="23"/>
        <v xml:space="preserve"> </v>
      </c>
      <c r="H28" s="11" t="str">
        <f t="shared" si="23"/>
        <v xml:space="preserve"> </v>
      </c>
      <c r="I28" s="11" t="str">
        <f t="shared" si="23"/>
        <v xml:space="preserve"> </v>
      </c>
      <c r="J28" s="11" t="str">
        <f t="shared" si="23"/>
        <v xml:space="preserve"> </v>
      </c>
      <c r="K28" s="11" t="str">
        <f t="shared" si="23"/>
        <v xml:space="preserve"> </v>
      </c>
      <c r="L28" s="11" t="str">
        <f t="shared" si="23"/>
        <v xml:space="preserve"> </v>
      </c>
      <c r="M28" s="11" t="str">
        <f t="shared" si="23"/>
        <v xml:space="preserve"> </v>
      </c>
    </row>
  </sheetData>
  <mergeCells count="3">
    <mergeCell ref="A15:M15"/>
    <mergeCell ref="A16:M16"/>
    <mergeCell ref="A1:O1"/>
  </mergeCells>
  <conditionalFormatting sqref="A3:A12">
    <cfRule type="expression" dxfId="38" priority="2">
      <formula>O3&gt;13</formula>
    </cfRule>
  </conditionalFormatting>
  <conditionalFormatting sqref="A3:A12">
    <cfRule type="expression" dxfId="37" priority="1">
      <formula>EXACT(A3,T3)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7030A0"/>
  </sheetPr>
  <dimension ref="A1:U40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1" x14ac:dyDescent="0.25">
      <c r="A1" s="49" t="s">
        <v>105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23" t="s">
        <v>105</v>
      </c>
    </row>
    <row r="2" spans="1:21" x14ac:dyDescent="0.25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17" t="s">
        <v>62</v>
      </c>
      <c r="O2" s="17" t="s">
        <v>63</v>
      </c>
      <c r="P2" s="17" t="s">
        <v>83</v>
      </c>
      <c r="Q2" s="16"/>
      <c r="R2" s="16" t="s">
        <v>84</v>
      </c>
      <c r="S2" s="16" t="s">
        <v>85</v>
      </c>
    </row>
    <row r="3" spans="1:21" x14ac:dyDescent="0.25">
      <c r="A3" s="9" t="s">
        <v>386</v>
      </c>
      <c r="B3" s="10">
        <v>3</v>
      </c>
      <c r="C3" s="10">
        <v>10</v>
      </c>
      <c r="D3" s="10">
        <v>2</v>
      </c>
      <c r="E3" s="10">
        <v>1</v>
      </c>
      <c r="F3" s="10">
        <v>9</v>
      </c>
      <c r="G3" s="10">
        <v>2</v>
      </c>
      <c r="H3" s="10">
        <v>2</v>
      </c>
      <c r="I3" s="10">
        <v>1</v>
      </c>
      <c r="J3" s="10">
        <v>4</v>
      </c>
      <c r="K3" s="10">
        <v>0</v>
      </c>
      <c r="L3" s="10">
        <v>0</v>
      </c>
      <c r="M3" s="10">
        <v>27</v>
      </c>
      <c r="N3" s="17">
        <f>VLOOKUP(A3,Games!$A$2:$D$527,3,FALSE)</f>
        <v>0</v>
      </c>
      <c r="O3" s="17">
        <f>VLOOKUP(A3,Games!$A$2:$D$527,4,FALSE)</f>
        <v>3</v>
      </c>
      <c r="P3" s="11">
        <f>(R3-S3)/B3</f>
        <v>11</v>
      </c>
      <c r="Q3" s="16"/>
      <c r="R3" s="16">
        <f>SUM(M3,I3,H3,G3,F3)</f>
        <v>41</v>
      </c>
      <c r="S3" s="16">
        <f>SUM((J3*2),(K3*3),(L3*4))</f>
        <v>8</v>
      </c>
      <c r="T3" s="16" t="str">
        <f>IFERROR(VLOOKUP(A3,Games!$I$2:$I$246,1,FALSE)," ")</f>
        <v xml:space="preserve"> </v>
      </c>
    </row>
    <row r="4" spans="1:21" x14ac:dyDescent="0.25">
      <c r="A4" s="9" t="s">
        <v>69</v>
      </c>
      <c r="B4" s="10">
        <v>22</v>
      </c>
      <c r="C4" s="10">
        <v>9</v>
      </c>
      <c r="D4" s="10">
        <v>20</v>
      </c>
      <c r="E4" s="10">
        <v>8</v>
      </c>
      <c r="F4" s="10">
        <v>95</v>
      </c>
      <c r="G4" s="10">
        <v>33</v>
      </c>
      <c r="H4" s="10">
        <v>37</v>
      </c>
      <c r="I4" s="10">
        <v>3</v>
      </c>
      <c r="J4" s="10">
        <v>16</v>
      </c>
      <c r="K4" s="10">
        <v>0</v>
      </c>
      <c r="L4" s="10">
        <v>0</v>
      </c>
      <c r="M4" s="10">
        <v>86</v>
      </c>
      <c r="N4" s="17">
        <f>VLOOKUP(A4,Games!$A$2:$D$527,3,FALSE)</f>
        <v>0</v>
      </c>
      <c r="O4" s="17">
        <f>VLOOKUP(A4,Games!$A$2:$D$527,4,FALSE)</f>
        <v>22</v>
      </c>
      <c r="P4" s="11">
        <f t="shared" ref="P4:P11" si="0">(R4-S4)/B4</f>
        <v>10.090909090909092</v>
      </c>
      <c r="Q4" s="16"/>
      <c r="R4" s="16">
        <f t="shared" ref="R4:R11" si="1">SUM(M4,I4,H4,G4,F4)</f>
        <v>254</v>
      </c>
      <c r="S4" s="16">
        <f t="shared" ref="S4:S11" si="2">SUM((J4*2),(K4*3),(L4*4))</f>
        <v>32</v>
      </c>
      <c r="T4" s="16" t="str">
        <f>IFERROR(VLOOKUP(A4,Games!$I$2:$I$246,1,FALSE)," ")</f>
        <v xml:space="preserve"> </v>
      </c>
    </row>
    <row r="5" spans="1:21" x14ac:dyDescent="0.25">
      <c r="A5" s="9" t="s">
        <v>129</v>
      </c>
      <c r="B5" s="10">
        <v>12</v>
      </c>
      <c r="C5" s="10">
        <v>18</v>
      </c>
      <c r="D5" s="10">
        <v>0</v>
      </c>
      <c r="E5" s="10">
        <v>7</v>
      </c>
      <c r="F5" s="10">
        <v>40</v>
      </c>
      <c r="G5" s="10">
        <v>7</v>
      </c>
      <c r="H5" s="10">
        <v>7</v>
      </c>
      <c r="I5" s="10">
        <v>4</v>
      </c>
      <c r="J5" s="10">
        <v>26</v>
      </c>
      <c r="K5" s="10">
        <v>0</v>
      </c>
      <c r="L5" s="10">
        <v>0</v>
      </c>
      <c r="M5" s="10">
        <v>43</v>
      </c>
      <c r="N5" s="17">
        <f>VLOOKUP(A5,Games!$A$2:$D$527,3,FALSE)</f>
        <v>0</v>
      </c>
      <c r="O5" s="17">
        <f>VLOOKUP(A5,Games!$A$2:$D$527,4,FALSE)</f>
        <v>12</v>
      </c>
      <c r="P5" s="11">
        <f t="shared" si="0"/>
        <v>4.083333333333333</v>
      </c>
      <c r="Q5" s="16"/>
      <c r="R5" s="16">
        <f t="shared" si="1"/>
        <v>101</v>
      </c>
      <c r="S5" s="16">
        <f t="shared" si="2"/>
        <v>52</v>
      </c>
      <c r="T5" s="16" t="str">
        <f>IFERROR(VLOOKUP(A5,Games!$I$2:$I$246,1,FALSE)," ")</f>
        <v xml:space="preserve"> </v>
      </c>
    </row>
    <row r="6" spans="1:21" x14ac:dyDescent="0.25">
      <c r="A6" s="9" t="s">
        <v>377</v>
      </c>
      <c r="B6" s="10">
        <v>1</v>
      </c>
      <c r="C6" s="10">
        <v>2</v>
      </c>
      <c r="D6" s="10">
        <v>2</v>
      </c>
      <c r="E6" s="10">
        <v>2</v>
      </c>
      <c r="F6" s="10">
        <v>5</v>
      </c>
      <c r="G6" s="10">
        <v>2</v>
      </c>
      <c r="H6" s="10">
        <v>0</v>
      </c>
      <c r="I6" s="10">
        <v>0</v>
      </c>
      <c r="J6" s="10">
        <v>1</v>
      </c>
      <c r="K6" s="10">
        <v>0</v>
      </c>
      <c r="L6" s="10">
        <v>0</v>
      </c>
      <c r="M6" s="10">
        <v>12</v>
      </c>
      <c r="N6" s="17">
        <f>VLOOKUP(A6,Games!$A$2:$D$527,3,FALSE)</f>
        <v>0</v>
      </c>
      <c r="O6" s="17">
        <f>VLOOKUP(A6,Games!$A$2:$D$527,4,FALSE)</f>
        <v>1</v>
      </c>
      <c r="P6" s="11">
        <f t="shared" si="0"/>
        <v>17</v>
      </c>
      <c r="Q6" s="16"/>
      <c r="R6" s="16">
        <f t="shared" si="1"/>
        <v>19</v>
      </c>
      <c r="S6" s="16">
        <f t="shared" si="2"/>
        <v>2</v>
      </c>
      <c r="T6" s="16" t="str">
        <f>IFERROR(VLOOKUP(A6,Games!$I$2:$I$246,1,FALSE)," ")</f>
        <v xml:space="preserve"> </v>
      </c>
    </row>
    <row r="7" spans="1:21" x14ac:dyDescent="0.25">
      <c r="A7" s="9" t="s">
        <v>93</v>
      </c>
      <c r="B7" s="10">
        <v>11</v>
      </c>
      <c r="C7" s="10">
        <v>5</v>
      </c>
      <c r="D7" s="10">
        <v>6</v>
      </c>
      <c r="E7" s="10">
        <v>0</v>
      </c>
      <c r="F7" s="10">
        <v>36</v>
      </c>
      <c r="G7" s="10">
        <v>11</v>
      </c>
      <c r="H7" s="10">
        <v>7</v>
      </c>
      <c r="I7" s="10">
        <v>0</v>
      </c>
      <c r="J7" s="10">
        <v>18</v>
      </c>
      <c r="K7" s="10">
        <v>3</v>
      </c>
      <c r="L7" s="10">
        <v>0</v>
      </c>
      <c r="M7" s="10">
        <v>28</v>
      </c>
      <c r="N7" s="17">
        <f>VLOOKUP(A7,Games!$A$2:$D$527,3,FALSE)</f>
        <v>0</v>
      </c>
      <c r="O7" s="17">
        <f>VLOOKUP(A7,Games!$A$2:$D$527,4,FALSE)</f>
        <v>11</v>
      </c>
      <c r="P7" s="11">
        <f t="shared" si="0"/>
        <v>3.3636363636363638</v>
      </c>
      <c r="Q7" s="16"/>
      <c r="R7" s="16">
        <f t="shared" si="1"/>
        <v>82</v>
      </c>
      <c r="S7" s="16">
        <f t="shared" si="2"/>
        <v>45</v>
      </c>
      <c r="T7" s="16" t="str">
        <f>IFERROR(VLOOKUP(A7,Games!$I$2:$I$246,1,FALSE)," ")</f>
        <v xml:space="preserve"> </v>
      </c>
    </row>
    <row r="8" spans="1:21" x14ac:dyDescent="0.25">
      <c r="A8" s="9" t="s">
        <v>378</v>
      </c>
      <c r="B8" s="10">
        <v>1</v>
      </c>
      <c r="C8" s="10">
        <v>6</v>
      </c>
      <c r="D8" s="10">
        <v>0</v>
      </c>
      <c r="E8" s="10">
        <v>1</v>
      </c>
      <c r="F8" s="10">
        <v>4</v>
      </c>
      <c r="G8" s="10">
        <v>5</v>
      </c>
      <c r="H8" s="10">
        <v>4</v>
      </c>
      <c r="I8" s="10">
        <v>1</v>
      </c>
      <c r="J8" s="10">
        <v>2</v>
      </c>
      <c r="K8" s="10">
        <v>0</v>
      </c>
      <c r="L8" s="10">
        <v>0</v>
      </c>
      <c r="M8" s="10">
        <v>13</v>
      </c>
      <c r="N8" s="17">
        <f>VLOOKUP(A8,Games!$A$2:$D$527,3,FALSE)</f>
        <v>0</v>
      </c>
      <c r="O8" s="17">
        <f>VLOOKUP(A8,Games!$A$2:$D$527,4,FALSE)</f>
        <v>1</v>
      </c>
      <c r="P8" s="11">
        <f t="shared" si="0"/>
        <v>23</v>
      </c>
      <c r="Q8" s="16"/>
      <c r="R8" s="16">
        <f t="shared" si="1"/>
        <v>27</v>
      </c>
      <c r="S8" s="16">
        <f t="shared" si="2"/>
        <v>4</v>
      </c>
      <c r="T8" s="16" t="str">
        <f>IFERROR(VLOOKUP(A8,Games!$I$2:$I$246,1,FALSE)," ")</f>
        <v xml:space="preserve"> </v>
      </c>
    </row>
    <row r="9" spans="1:21" x14ac:dyDescent="0.25">
      <c r="A9" s="9" t="s">
        <v>94</v>
      </c>
      <c r="B9" s="10">
        <v>11</v>
      </c>
      <c r="C9" s="10">
        <v>8</v>
      </c>
      <c r="D9" s="10">
        <v>0</v>
      </c>
      <c r="E9" s="10">
        <v>5</v>
      </c>
      <c r="F9" s="10">
        <v>39</v>
      </c>
      <c r="G9" s="10">
        <v>13</v>
      </c>
      <c r="H9" s="10">
        <v>8</v>
      </c>
      <c r="I9" s="10">
        <v>3</v>
      </c>
      <c r="J9" s="10">
        <v>19</v>
      </c>
      <c r="K9" s="10">
        <v>0</v>
      </c>
      <c r="L9" s="10">
        <v>0</v>
      </c>
      <c r="M9" s="10">
        <v>21</v>
      </c>
      <c r="N9" s="17">
        <f>VLOOKUP(A9,Games!$A$2:$D$527,3,FALSE)</f>
        <v>1</v>
      </c>
      <c r="O9" s="17">
        <f>VLOOKUP(A9,Games!$A$2:$D$527,4,FALSE)</f>
        <v>12</v>
      </c>
      <c r="P9" s="11">
        <f t="shared" si="0"/>
        <v>4.1818181818181817</v>
      </c>
      <c r="Q9" s="16"/>
      <c r="R9" s="16">
        <f t="shared" si="1"/>
        <v>84</v>
      </c>
      <c r="S9" s="16">
        <f t="shared" si="2"/>
        <v>38</v>
      </c>
      <c r="T9" s="16" t="str">
        <f>IFERROR(VLOOKUP(A9,Games!$I$2:$I$246,1,FALSE)," ")</f>
        <v xml:space="preserve"> </v>
      </c>
    </row>
    <row r="10" spans="1:21" x14ac:dyDescent="0.25">
      <c r="A10" s="9" t="s">
        <v>13</v>
      </c>
      <c r="B10" s="10">
        <v>2</v>
      </c>
      <c r="C10" s="10">
        <v>3</v>
      </c>
      <c r="D10" s="10">
        <v>0</v>
      </c>
      <c r="E10" s="10">
        <v>0</v>
      </c>
      <c r="F10" s="10">
        <v>6</v>
      </c>
      <c r="G10" s="10">
        <v>2</v>
      </c>
      <c r="H10" s="10">
        <v>1</v>
      </c>
      <c r="I10" s="10">
        <v>0</v>
      </c>
      <c r="J10" s="10">
        <v>1</v>
      </c>
      <c r="K10" s="10">
        <v>0</v>
      </c>
      <c r="L10" s="10">
        <v>0</v>
      </c>
      <c r="M10" s="10">
        <v>6</v>
      </c>
      <c r="N10" s="17">
        <f>VLOOKUP(A10,Games!$A$2:$D$527,3,FALSE)</f>
        <v>10</v>
      </c>
      <c r="O10" s="17">
        <f>VLOOKUP(A10,Games!$A$2:$D$527,4,FALSE)</f>
        <v>12</v>
      </c>
      <c r="P10" s="11">
        <f t="shared" si="0"/>
        <v>6.5</v>
      </c>
      <c r="Q10" s="16"/>
      <c r="R10" s="16">
        <f t="shared" si="1"/>
        <v>15</v>
      </c>
      <c r="S10" s="16">
        <f t="shared" si="2"/>
        <v>2</v>
      </c>
      <c r="T10" s="16" t="str">
        <f>IFERROR(VLOOKUP(A10,Games!$I$2:$I$246,1,FALSE)," ")</f>
        <v xml:space="preserve"> </v>
      </c>
    </row>
    <row r="11" spans="1:21" x14ac:dyDescent="0.25">
      <c r="A11" s="9" t="s">
        <v>87</v>
      </c>
      <c r="B11" s="10">
        <v>13</v>
      </c>
      <c r="C11" s="10">
        <v>23</v>
      </c>
      <c r="D11" s="10">
        <v>13</v>
      </c>
      <c r="E11" s="10">
        <v>20</v>
      </c>
      <c r="F11" s="10">
        <v>35</v>
      </c>
      <c r="G11" s="10">
        <v>22</v>
      </c>
      <c r="H11" s="10">
        <v>15</v>
      </c>
      <c r="I11" s="10">
        <v>1</v>
      </c>
      <c r="J11" s="10">
        <v>25</v>
      </c>
      <c r="K11" s="10">
        <v>0</v>
      </c>
      <c r="L11" s="10">
        <v>0</v>
      </c>
      <c r="M11" s="10">
        <v>105</v>
      </c>
      <c r="N11" s="17">
        <f>VLOOKUP(A11,Games!$A$2:$D$527,3,FALSE)</f>
        <v>0</v>
      </c>
      <c r="O11" s="17">
        <f>VLOOKUP(A11,Games!$A$2:$D$527,4,FALSE)</f>
        <v>13</v>
      </c>
      <c r="P11" s="11">
        <f t="shared" si="0"/>
        <v>9.8461538461538467</v>
      </c>
      <c r="Q11" s="16"/>
      <c r="R11" s="16">
        <f t="shared" si="1"/>
        <v>178</v>
      </c>
      <c r="S11" s="16">
        <f t="shared" si="2"/>
        <v>50</v>
      </c>
      <c r="T11" s="16" t="str">
        <f>IFERROR(VLOOKUP(A11,Games!$I$2:$I$246,1,FALSE)," ")</f>
        <v xml:space="preserve"> </v>
      </c>
    </row>
    <row r="12" spans="1:21" x14ac:dyDescent="0.25">
      <c r="A12" s="9" t="s">
        <v>88</v>
      </c>
      <c r="B12" s="8">
        <v>17</v>
      </c>
      <c r="C12" s="8">
        <v>43</v>
      </c>
      <c r="D12" s="8">
        <v>11</v>
      </c>
      <c r="E12" s="8">
        <v>33</v>
      </c>
      <c r="F12" s="8">
        <v>105</v>
      </c>
      <c r="G12" s="8">
        <v>24</v>
      </c>
      <c r="H12" s="8">
        <v>32</v>
      </c>
      <c r="I12" s="8">
        <v>14</v>
      </c>
      <c r="J12" s="8">
        <v>32</v>
      </c>
      <c r="K12" s="8">
        <v>0</v>
      </c>
      <c r="L12" s="8">
        <v>1</v>
      </c>
      <c r="M12" s="8">
        <v>152</v>
      </c>
      <c r="N12" s="17">
        <f>VLOOKUP(A12,Games!$A$2:$D$527,3,FALSE)</f>
        <v>0</v>
      </c>
      <c r="O12" s="17">
        <f>VLOOKUP(A12,Games!$A$2:$D$527,4,FALSE)</f>
        <v>17</v>
      </c>
      <c r="P12" s="11">
        <f t="shared" ref="P12" si="3">(R12-S12)/B12</f>
        <v>15.235294117647058</v>
      </c>
      <c r="Q12" s="16"/>
      <c r="R12" s="16">
        <f t="shared" ref="R12" si="4">SUM(M12,I12,H12,G12,F12)</f>
        <v>327</v>
      </c>
      <c r="S12" s="16">
        <f t="shared" ref="S12" si="5">SUM((J12*2),(K12*3),(L12*4))</f>
        <v>68</v>
      </c>
      <c r="T12" s="16" t="str">
        <f>IFERROR(VLOOKUP(A12,Games!$I$2:$I$246,1,FALSE)," ")</f>
        <v xml:space="preserve"> </v>
      </c>
      <c r="U12" s="16"/>
    </row>
    <row r="13" spans="1:21" s="16" customFormat="1" x14ac:dyDescent="0.25">
      <c r="A13" s="9" t="s">
        <v>14</v>
      </c>
      <c r="B13" s="17">
        <v>19</v>
      </c>
      <c r="C13" s="17">
        <v>7</v>
      </c>
      <c r="D13" s="17">
        <v>0</v>
      </c>
      <c r="E13" s="17">
        <v>9</v>
      </c>
      <c r="F13" s="17">
        <v>82</v>
      </c>
      <c r="G13" s="17">
        <v>22</v>
      </c>
      <c r="H13" s="17">
        <v>10</v>
      </c>
      <c r="I13" s="17">
        <v>18</v>
      </c>
      <c r="J13" s="17">
        <v>36</v>
      </c>
      <c r="K13" s="17">
        <v>0</v>
      </c>
      <c r="L13" s="17">
        <v>0</v>
      </c>
      <c r="M13" s="17">
        <v>23</v>
      </c>
      <c r="N13" s="17">
        <f>VLOOKUP(A13,Games!$A$2:$D$527,3,FALSE)</f>
        <v>3</v>
      </c>
      <c r="O13" s="17">
        <f>VLOOKUP(A13,Games!$A$2:$D$527,4,FALSE)</f>
        <v>22</v>
      </c>
      <c r="P13" s="11">
        <f t="shared" ref="P13" si="6">(R13-S13)/B13</f>
        <v>4.3684210526315788</v>
      </c>
      <c r="R13" s="16">
        <f t="shared" ref="R13" si="7">SUM(M13,I13,H13,G13,F13)</f>
        <v>155</v>
      </c>
      <c r="S13" s="16">
        <f t="shared" ref="S13" si="8">SUM((J13*2),(K13*3),(L13*4))</f>
        <v>72</v>
      </c>
      <c r="T13" s="16" t="str">
        <f>IFERROR(VLOOKUP(A13,Games!$I$2:$I$246,1,FALSE)," ")</f>
        <v xml:space="preserve"> </v>
      </c>
    </row>
    <row r="14" spans="1:21" s="16" customFormat="1" x14ac:dyDescent="0.25">
      <c r="A14" s="9" t="s">
        <v>15</v>
      </c>
      <c r="B14" s="17">
        <v>15</v>
      </c>
      <c r="C14" s="17">
        <v>41</v>
      </c>
      <c r="D14" s="17">
        <v>2</v>
      </c>
      <c r="E14" s="17">
        <v>14</v>
      </c>
      <c r="F14" s="17">
        <v>68</v>
      </c>
      <c r="G14" s="17">
        <v>11</v>
      </c>
      <c r="H14" s="17">
        <v>9</v>
      </c>
      <c r="I14" s="17">
        <v>1</v>
      </c>
      <c r="J14" s="17">
        <v>27</v>
      </c>
      <c r="K14" s="17">
        <v>0</v>
      </c>
      <c r="L14" s="17">
        <v>0</v>
      </c>
      <c r="M14" s="17">
        <v>102</v>
      </c>
      <c r="N14" s="17">
        <f>VLOOKUP(A14,Games!$A$2:$D$527,3,FALSE)</f>
        <v>1</v>
      </c>
      <c r="O14" s="17">
        <f>VLOOKUP(A14,Games!$A$2:$D$527,4,FALSE)</f>
        <v>16</v>
      </c>
      <c r="P14" s="11">
        <f t="shared" ref="P14:P16" si="9">(R14-S14)/B14</f>
        <v>9.1333333333333329</v>
      </c>
      <c r="R14" s="16">
        <f t="shared" ref="R14:R16" si="10">SUM(M14,I14,H14,G14,F14)</f>
        <v>191</v>
      </c>
      <c r="S14" s="16">
        <f t="shared" ref="S14:S16" si="11">SUM((J14*2),(K14*3),(L14*4))</f>
        <v>54</v>
      </c>
      <c r="T14" s="16" t="str">
        <f>IFERROR(VLOOKUP(A14,Games!$I$2:$I$246,1,FALSE)," ")</f>
        <v xml:space="preserve"> </v>
      </c>
    </row>
    <row r="15" spans="1:21" s="16" customFormat="1" x14ac:dyDescent="0.25">
      <c r="A15" s="9" t="s">
        <v>16</v>
      </c>
      <c r="B15" s="17">
        <v>21</v>
      </c>
      <c r="C15" s="17">
        <v>66</v>
      </c>
      <c r="D15" s="17">
        <v>41</v>
      </c>
      <c r="E15" s="17">
        <v>18</v>
      </c>
      <c r="F15" s="17">
        <v>99</v>
      </c>
      <c r="G15" s="17">
        <v>67</v>
      </c>
      <c r="H15" s="17">
        <v>54</v>
      </c>
      <c r="I15" s="17">
        <v>6</v>
      </c>
      <c r="J15" s="17">
        <v>21</v>
      </c>
      <c r="K15" s="17">
        <v>0</v>
      </c>
      <c r="L15" s="17">
        <v>0</v>
      </c>
      <c r="M15" s="17">
        <v>273</v>
      </c>
      <c r="N15" s="17">
        <f>VLOOKUP(A15,Games!$A$2:$D$527,3,FALSE)</f>
        <v>0</v>
      </c>
      <c r="O15" s="17">
        <f>VLOOKUP(A15,Games!$A$2:$D$527,4,FALSE)</f>
        <v>21</v>
      </c>
      <c r="P15" s="11">
        <f t="shared" si="9"/>
        <v>21.761904761904763</v>
      </c>
      <c r="R15" s="16">
        <f t="shared" si="10"/>
        <v>499</v>
      </c>
      <c r="S15" s="16">
        <f t="shared" si="11"/>
        <v>42</v>
      </c>
      <c r="T15" s="16" t="str">
        <f>IFERROR(VLOOKUP(A15,Games!$I$2:$I$246,1,FALSE)," ")</f>
        <v xml:space="preserve"> </v>
      </c>
    </row>
    <row r="16" spans="1:21" s="16" customFormat="1" x14ac:dyDescent="0.25">
      <c r="A16" s="9" t="s">
        <v>146</v>
      </c>
      <c r="B16" s="17">
        <v>1</v>
      </c>
      <c r="C16" s="17">
        <v>3</v>
      </c>
      <c r="D16" s="17">
        <v>0</v>
      </c>
      <c r="E16" s="17">
        <v>0</v>
      </c>
      <c r="F16" s="17">
        <v>6</v>
      </c>
      <c r="G16" s="17">
        <v>0</v>
      </c>
      <c r="H16" s="17">
        <v>1</v>
      </c>
      <c r="I16" s="17">
        <v>0</v>
      </c>
      <c r="J16" s="17">
        <v>1</v>
      </c>
      <c r="K16" s="17">
        <v>1</v>
      </c>
      <c r="L16" s="17">
        <v>0</v>
      </c>
      <c r="M16" s="17">
        <v>6</v>
      </c>
      <c r="N16" s="17">
        <f>VLOOKUP(A16,Games!$A$2:$D$527,3,FALSE)</f>
        <v>0</v>
      </c>
      <c r="O16" s="17">
        <f>VLOOKUP(A16,Games!$A$2:$D$527,4,FALSE)</f>
        <v>1</v>
      </c>
      <c r="P16" s="11">
        <f t="shared" si="9"/>
        <v>8</v>
      </c>
      <c r="R16" s="16">
        <f t="shared" si="10"/>
        <v>13</v>
      </c>
      <c r="S16" s="16">
        <f t="shared" si="11"/>
        <v>5</v>
      </c>
      <c r="T16" s="16" t="str">
        <f>IFERROR(VLOOKUP(A16,Games!$I$2:$I$246,1,FALSE)," ")</f>
        <v xml:space="preserve"> </v>
      </c>
    </row>
    <row r="17" spans="1:20" s="16" customFormat="1" x14ac:dyDescent="0.25">
      <c r="A17" s="9" t="s">
        <v>384</v>
      </c>
      <c r="B17" s="17">
        <v>2</v>
      </c>
      <c r="C17" s="17">
        <v>3</v>
      </c>
      <c r="D17" s="17">
        <v>0</v>
      </c>
      <c r="E17" s="17">
        <v>0</v>
      </c>
      <c r="F17" s="17">
        <v>4</v>
      </c>
      <c r="G17" s="17">
        <v>0</v>
      </c>
      <c r="H17" s="17">
        <v>1</v>
      </c>
      <c r="I17" s="17">
        <v>0</v>
      </c>
      <c r="J17" s="17">
        <v>4</v>
      </c>
      <c r="K17" s="17">
        <v>0</v>
      </c>
      <c r="L17" s="17">
        <v>0</v>
      </c>
      <c r="M17" s="17">
        <v>6</v>
      </c>
      <c r="N17" s="17">
        <f>VLOOKUP(A17,Games!$A$2:$D$527,3,FALSE)</f>
        <v>0</v>
      </c>
      <c r="O17" s="17">
        <f>VLOOKUP(A17,Games!$A$2:$D$527,4,FALSE)</f>
        <v>2</v>
      </c>
      <c r="P17" s="11">
        <f t="shared" ref="P17" si="12">(R17-S17)/B17</f>
        <v>1.5</v>
      </c>
      <c r="R17" s="16">
        <f t="shared" ref="R17" si="13">SUM(M17,I17,H17,G17,F17)</f>
        <v>11</v>
      </c>
      <c r="S17" s="16">
        <f t="shared" ref="S17" si="14">SUM((J17*2),(K17*3),(L17*4))</f>
        <v>8</v>
      </c>
      <c r="T17" s="16" t="str">
        <f>IFERROR(VLOOKUP(A17,Games!$I$2:$I$246,1,FALSE)," ")</f>
        <v xml:space="preserve"> </v>
      </c>
    </row>
    <row r="18" spans="1:20" s="16" customFormat="1" x14ac:dyDescent="0.25">
      <c r="A18" s="9" t="s">
        <v>398</v>
      </c>
      <c r="B18" s="17">
        <v>1</v>
      </c>
      <c r="C18" s="17">
        <v>3</v>
      </c>
      <c r="D18" s="17">
        <v>1</v>
      </c>
      <c r="E18" s="17">
        <v>2</v>
      </c>
      <c r="F18" s="17">
        <v>7</v>
      </c>
      <c r="G18" s="17">
        <v>1</v>
      </c>
      <c r="H18" s="17">
        <v>0</v>
      </c>
      <c r="I18" s="17">
        <v>2</v>
      </c>
      <c r="J18" s="17">
        <v>4</v>
      </c>
      <c r="K18" s="17">
        <v>0</v>
      </c>
      <c r="L18" s="17">
        <v>0</v>
      </c>
      <c r="M18" s="17">
        <v>11</v>
      </c>
      <c r="N18" s="17">
        <f>VLOOKUP(A18,Games!$A$2:$D$527,3,FALSE)</f>
        <v>0</v>
      </c>
      <c r="O18" s="17">
        <f>VLOOKUP(A18,Games!$A$2:$D$527,4,FALSE)</f>
        <v>1</v>
      </c>
      <c r="P18" s="11">
        <f t="shared" ref="P18:P19" si="15">(R18-S18)/B18</f>
        <v>13</v>
      </c>
      <c r="R18" s="16">
        <f t="shared" ref="R18:R19" si="16">SUM(M18,I18,H18,G18,F18)</f>
        <v>21</v>
      </c>
      <c r="S18" s="16">
        <f t="shared" ref="S18:S19" si="17">SUM((J18*2),(K18*3),(L18*4))</f>
        <v>8</v>
      </c>
      <c r="T18" s="16" t="str">
        <f>IFERROR(VLOOKUP(A18,Games!$I$2:$I$246,1,FALSE)," ")</f>
        <v xml:space="preserve"> </v>
      </c>
    </row>
    <row r="19" spans="1:20" s="16" customFormat="1" x14ac:dyDescent="0.25">
      <c r="A19" s="9" t="s">
        <v>399</v>
      </c>
      <c r="B19" s="17">
        <v>1</v>
      </c>
      <c r="C19" s="17">
        <v>0</v>
      </c>
      <c r="D19" s="17">
        <v>0</v>
      </c>
      <c r="E19" s="17">
        <v>0</v>
      </c>
      <c r="F19" s="17">
        <v>2</v>
      </c>
      <c r="G19" s="17">
        <v>0</v>
      </c>
      <c r="H19" s="17">
        <v>1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f>VLOOKUP(A19,Games!$A$2:$D$527,3,FALSE)</f>
        <v>0</v>
      </c>
      <c r="O19" s="17">
        <f>VLOOKUP(A19,Games!$A$2:$D$527,4,FALSE)</f>
        <v>1</v>
      </c>
      <c r="P19" s="11">
        <f t="shared" si="15"/>
        <v>3</v>
      </c>
      <c r="R19" s="16">
        <f t="shared" si="16"/>
        <v>3</v>
      </c>
      <c r="S19" s="16">
        <f t="shared" si="17"/>
        <v>0</v>
      </c>
      <c r="T19" s="16" t="str">
        <f>IFERROR(VLOOKUP(A19,Games!$I$2:$I$246,1,FALSE)," ")</f>
        <v xml:space="preserve"> </v>
      </c>
    </row>
    <row r="20" spans="1:20" s="16" customFormat="1" x14ac:dyDescent="0.25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26"/>
    </row>
    <row r="21" spans="1:20" x14ac:dyDescent="0.25">
      <c r="A21" s="37" t="s">
        <v>37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</row>
    <row r="22" spans="1:20" x14ac:dyDescent="0.25">
      <c r="A22" s="48" t="s">
        <v>105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</row>
    <row r="23" spans="1:20" x14ac:dyDescent="0.25">
      <c r="A23" s="8" t="s">
        <v>24</v>
      </c>
      <c r="B23" s="8" t="s">
        <v>25</v>
      </c>
      <c r="C23" s="8" t="s">
        <v>26</v>
      </c>
      <c r="D23" s="8" t="s">
        <v>27</v>
      </c>
      <c r="E23" s="8" t="s">
        <v>28</v>
      </c>
      <c r="F23" s="8" t="s">
        <v>29</v>
      </c>
      <c r="G23" s="8" t="s">
        <v>30</v>
      </c>
      <c r="H23" s="8" t="s">
        <v>31</v>
      </c>
      <c r="I23" s="8" t="s">
        <v>32</v>
      </c>
      <c r="J23" s="8" t="s">
        <v>33</v>
      </c>
      <c r="K23" s="8" t="s">
        <v>34</v>
      </c>
      <c r="L23" s="8" t="s">
        <v>35</v>
      </c>
      <c r="M23" s="8" t="s">
        <v>36</v>
      </c>
    </row>
    <row r="24" spans="1:20" x14ac:dyDescent="0.25">
      <c r="A24" s="9" t="str">
        <f t="shared" ref="A24:A40" si="18">IF(A3=""," ",A3)</f>
        <v>Aaron Britten</v>
      </c>
      <c r="B24" s="10"/>
      <c r="C24" s="11">
        <f t="shared" ref="C24:M24" si="19">IF(ISNUMBER($B3),C3/$B3," ")</f>
        <v>3.3333333333333335</v>
      </c>
      <c r="D24" s="11">
        <f t="shared" si="19"/>
        <v>0.66666666666666663</v>
      </c>
      <c r="E24" s="11">
        <f t="shared" si="19"/>
        <v>0.33333333333333331</v>
      </c>
      <c r="F24" s="11">
        <f t="shared" si="19"/>
        <v>3</v>
      </c>
      <c r="G24" s="11">
        <f t="shared" si="19"/>
        <v>0.66666666666666663</v>
      </c>
      <c r="H24" s="11">
        <f t="shared" si="19"/>
        <v>0.66666666666666663</v>
      </c>
      <c r="I24" s="11">
        <f t="shared" si="19"/>
        <v>0.33333333333333331</v>
      </c>
      <c r="J24" s="11">
        <f t="shared" si="19"/>
        <v>1.3333333333333333</v>
      </c>
      <c r="K24" s="11">
        <f t="shared" si="19"/>
        <v>0</v>
      </c>
      <c r="L24" s="11">
        <f t="shared" si="19"/>
        <v>0</v>
      </c>
      <c r="M24" s="11">
        <f t="shared" si="19"/>
        <v>9</v>
      </c>
    </row>
    <row r="25" spans="1:20" x14ac:dyDescent="0.25">
      <c r="A25" s="9" t="str">
        <f t="shared" si="18"/>
        <v>Ash Palmer</v>
      </c>
      <c r="B25" s="10"/>
      <c r="C25" s="11">
        <f t="shared" ref="C25:M25" si="20">IF(ISNUMBER($B4),C4/$B4," ")</f>
        <v>0.40909090909090912</v>
      </c>
      <c r="D25" s="11">
        <f t="shared" si="20"/>
        <v>0.90909090909090906</v>
      </c>
      <c r="E25" s="11">
        <f t="shared" si="20"/>
        <v>0.36363636363636365</v>
      </c>
      <c r="F25" s="11">
        <f t="shared" si="20"/>
        <v>4.3181818181818183</v>
      </c>
      <c r="G25" s="11">
        <f t="shared" si="20"/>
        <v>1.5</v>
      </c>
      <c r="H25" s="11">
        <f t="shared" si="20"/>
        <v>1.6818181818181819</v>
      </c>
      <c r="I25" s="11">
        <f t="shared" si="20"/>
        <v>0.13636363636363635</v>
      </c>
      <c r="J25" s="11">
        <f t="shared" si="20"/>
        <v>0.72727272727272729</v>
      </c>
      <c r="K25" s="11">
        <f t="shared" si="20"/>
        <v>0</v>
      </c>
      <c r="L25" s="11">
        <f t="shared" si="20"/>
        <v>0</v>
      </c>
      <c r="M25" s="11">
        <f t="shared" si="20"/>
        <v>3.9090909090909092</v>
      </c>
    </row>
    <row r="26" spans="1:20" x14ac:dyDescent="0.25">
      <c r="A26" s="9" t="str">
        <f t="shared" si="18"/>
        <v>Beau Lloyd</v>
      </c>
      <c r="B26" s="10"/>
      <c r="C26" s="11">
        <f t="shared" ref="C26:M26" si="21">IF(ISNUMBER($B5),C5/$B5," ")</f>
        <v>1.5</v>
      </c>
      <c r="D26" s="11">
        <f t="shared" si="21"/>
        <v>0</v>
      </c>
      <c r="E26" s="11">
        <f t="shared" si="21"/>
        <v>0.58333333333333337</v>
      </c>
      <c r="F26" s="11">
        <f t="shared" si="21"/>
        <v>3.3333333333333335</v>
      </c>
      <c r="G26" s="11">
        <f t="shared" si="21"/>
        <v>0.58333333333333337</v>
      </c>
      <c r="H26" s="11">
        <f t="shared" si="21"/>
        <v>0.58333333333333337</v>
      </c>
      <c r="I26" s="11">
        <f t="shared" si="21"/>
        <v>0.33333333333333331</v>
      </c>
      <c r="J26" s="11">
        <f t="shared" si="21"/>
        <v>2.1666666666666665</v>
      </c>
      <c r="K26" s="11">
        <f t="shared" si="21"/>
        <v>0</v>
      </c>
      <c r="L26" s="11">
        <f t="shared" si="21"/>
        <v>0</v>
      </c>
      <c r="M26" s="11">
        <f t="shared" si="21"/>
        <v>3.5833333333333335</v>
      </c>
    </row>
    <row r="27" spans="1:20" x14ac:dyDescent="0.25">
      <c r="A27" s="9" t="str">
        <f t="shared" si="18"/>
        <v>David Grant</v>
      </c>
      <c r="B27" s="10"/>
      <c r="C27" s="11">
        <f t="shared" ref="C27:M27" si="22">IF(ISNUMBER($B6),C6/$B6," ")</f>
        <v>2</v>
      </c>
      <c r="D27" s="11">
        <f t="shared" si="22"/>
        <v>2</v>
      </c>
      <c r="E27" s="11">
        <f t="shared" si="22"/>
        <v>2</v>
      </c>
      <c r="F27" s="11">
        <f t="shared" si="22"/>
        <v>5</v>
      </c>
      <c r="G27" s="11">
        <f t="shared" si="22"/>
        <v>2</v>
      </c>
      <c r="H27" s="11">
        <f t="shared" si="22"/>
        <v>0</v>
      </c>
      <c r="I27" s="11">
        <f t="shared" si="22"/>
        <v>0</v>
      </c>
      <c r="J27" s="11">
        <f t="shared" si="22"/>
        <v>1</v>
      </c>
      <c r="K27" s="11">
        <f t="shared" si="22"/>
        <v>0</v>
      </c>
      <c r="L27" s="11">
        <f t="shared" si="22"/>
        <v>0</v>
      </c>
      <c r="M27" s="11">
        <f t="shared" si="22"/>
        <v>12</v>
      </c>
    </row>
    <row r="28" spans="1:20" x14ac:dyDescent="0.25">
      <c r="A28" s="9" t="str">
        <f t="shared" si="18"/>
        <v>Jayson Mesman</v>
      </c>
      <c r="B28" s="10"/>
      <c r="C28" s="11">
        <f t="shared" ref="C28:M28" si="23">IF(ISNUMBER($B7),C7/$B7," ")</f>
        <v>0.45454545454545453</v>
      </c>
      <c r="D28" s="11">
        <f t="shared" si="23"/>
        <v>0.54545454545454541</v>
      </c>
      <c r="E28" s="11">
        <f t="shared" si="23"/>
        <v>0</v>
      </c>
      <c r="F28" s="11">
        <f t="shared" si="23"/>
        <v>3.2727272727272729</v>
      </c>
      <c r="G28" s="11">
        <f t="shared" si="23"/>
        <v>1</v>
      </c>
      <c r="H28" s="11">
        <f t="shared" si="23"/>
        <v>0.63636363636363635</v>
      </c>
      <c r="I28" s="11">
        <f t="shared" si="23"/>
        <v>0</v>
      </c>
      <c r="J28" s="11">
        <f t="shared" si="23"/>
        <v>1.6363636363636365</v>
      </c>
      <c r="K28" s="11">
        <f t="shared" si="23"/>
        <v>0.27272727272727271</v>
      </c>
      <c r="L28" s="11">
        <f t="shared" si="23"/>
        <v>0</v>
      </c>
      <c r="M28" s="11">
        <f t="shared" si="23"/>
        <v>2.5454545454545454</v>
      </c>
    </row>
    <row r="29" spans="1:20" x14ac:dyDescent="0.25">
      <c r="A29" s="9" t="str">
        <f t="shared" si="18"/>
        <v>Joe Gleeson</v>
      </c>
      <c r="B29" s="10"/>
      <c r="C29" s="11">
        <f t="shared" ref="C29:M29" si="24">IF(ISNUMBER($B8),C8/$B8," ")</f>
        <v>6</v>
      </c>
      <c r="D29" s="11">
        <f t="shared" si="24"/>
        <v>0</v>
      </c>
      <c r="E29" s="11">
        <f t="shared" si="24"/>
        <v>1</v>
      </c>
      <c r="F29" s="11">
        <f t="shared" si="24"/>
        <v>4</v>
      </c>
      <c r="G29" s="11">
        <f t="shared" si="24"/>
        <v>5</v>
      </c>
      <c r="H29" s="11">
        <f t="shared" si="24"/>
        <v>4</v>
      </c>
      <c r="I29" s="11">
        <f t="shared" si="24"/>
        <v>1</v>
      </c>
      <c r="J29" s="11">
        <f t="shared" si="24"/>
        <v>2</v>
      </c>
      <c r="K29" s="11">
        <f t="shared" si="24"/>
        <v>0</v>
      </c>
      <c r="L29" s="11">
        <f t="shared" si="24"/>
        <v>0</v>
      </c>
      <c r="M29" s="11">
        <f t="shared" si="24"/>
        <v>13</v>
      </c>
    </row>
    <row r="30" spans="1:20" x14ac:dyDescent="0.25">
      <c r="A30" s="9" t="str">
        <f t="shared" si="18"/>
        <v>Leigh Stephenson</v>
      </c>
      <c r="B30" s="10"/>
      <c r="C30" s="11">
        <f t="shared" ref="C30:M30" si="25">IF(ISNUMBER($B9),C9/$B9," ")</f>
        <v>0.72727272727272729</v>
      </c>
      <c r="D30" s="11">
        <f t="shared" si="25"/>
        <v>0</v>
      </c>
      <c r="E30" s="11">
        <f t="shared" si="25"/>
        <v>0.45454545454545453</v>
      </c>
      <c r="F30" s="11">
        <f t="shared" si="25"/>
        <v>3.5454545454545454</v>
      </c>
      <c r="G30" s="11">
        <f t="shared" si="25"/>
        <v>1.1818181818181819</v>
      </c>
      <c r="H30" s="11">
        <f t="shared" si="25"/>
        <v>0.72727272727272729</v>
      </c>
      <c r="I30" s="11">
        <f t="shared" si="25"/>
        <v>0.27272727272727271</v>
      </c>
      <c r="J30" s="11">
        <f t="shared" si="25"/>
        <v>1.7272727272727273</v>
      </c>
      <c r="K30" s="11">
        <f t="shared" si="25"/>
        <v>0</v>
      </c>
      <c r="L30" s="11">
        <f t="shared" si="25"/>
        <v>0</v>
      </c>
      <c r="M30" s="11">
        <f t="shared" si="25"/>
        <v>1.9090909090909092</v>
      </c>
    </row>
    <row r="31" spans="1:20" x14ac:dyDescent="0.25">
      <c r="A31" s="9" t="str">
        <f t="shared" si="18"/>
        <v>Loz Goodchild</v>
      </c>
      <c r="B31" s="10"/>
      <c r="C31" s="11">
        <f t="shared" ref="C31:M31" si="26">IF(ISNUMBER($B10),C10/$B10," ")</f>
        <v>1.5</v>
      </c>
      <c r="D31" s="11">
        <f t="shared" si="26"/>
        <v>0</v>
      </c>
      <c r="E31" s="11">
        <f t="shared" si="26"/>
        <v>0</v>
      </c>
      <c r="F31" s="11">
        <f t="shared" si="26"/>
        <v>3</v>
      </c>
      <c r="G31" s="11">
        <f t="shared" si="26"/>
        <v>1</v>
      </c>
      <c r="H31" s="11">
        <f t="shared" si="26"/>
        <v>0.5</v>
      </c>
      <c r="I31" s="11">
        <f t="shared" si="26"/>
        <v>0</v>
      </c>
      <c r="J31" s="11">
        <f t="shared" si="26"/>
        <v>0.5</v>
      </c>
      <c r="K31" s="11">
        <f t="shared" si="26"/>
        <v>0</v>
      </c>
      <c r="L31" s="11">
        <f t="shared" si="26"/>
        <v>0</v>
      </c>
      <c r="M31" s="11">
        <f t="shared" si="26"/>
        <v>3</v>
      </c>
    </row>
    <row r="32" spans="1:20" x14ac:dyDescent="0.25">
      <c r="A32" s="9" t="str">
        <f t="shared" si="18"/>
        <v>Olan Scott</v>
      </c>
      <c r="B32" s="10"/>
      <c r="C32" s="11">
        <f t="shared" ref="C32:M32" si="27">IF(ISNUMBER($B11),C11/$B11," ")</f>
        <v>1.7692307692307692</v>
      </c>
      <c r="D32" s="11">
        <f t="shared" si="27"/>
        <v>1</v>
      </c>
      <c r="E32" s="11">
        <f t="shared" si="27"/>
        <v>1.5384615384615385</v>
      </c>
      <c r="F32" s="11">
        <f t="shared" si="27"/>
        <v>2.6923076923076925</v>
      </c>
      <c r="G32" s="11">
        <f t="shared" si="27"/>
        <v>1.6923076923076923</v>
      </c>
      <c r="H32" s="11">
        <f t="shared" si="27"/>
        <v>1.1538461538461537</v>
      </c>
      <c r="I32" s="11">
        <f t="shared" si="27"/>
        <v>7.6923076923076927E-2</v>
      </c>
      <c r="J32" s="11">
        <f t="shared" si="27"/>
        <v>1.9230769230769231</v>
      </c>
      <c r="K32" s="11">
        <f t="shared" si="27"/>
        <v>0</v>
      </c>
      <c r="L32" s="11">
        <f t="shared" si="27"/>
        <v>0</v>
      </c>
      <c r="M32" s="11">
        <f t="shared" si="27"/>
        <v>8.0769230769230766</v>
      </c>
    </row>
    <row r="33" spans="1:13" x14ac:dyDescent="0.25">
      <c r="A33" s="9" t="str">
        <f t="shared" si="18"/>
        <v>Rob Southwell</v>
      </c>
      <c r="B33" s="8"/>
      <c r="C33" s="11">
        <f t="shared" ref="C33:M33" si="28">IF(ISNUMBER($B12),C12/$B12," ")</f>
        <v>2.5294117647058822</v>
      </c>
      <c r="D33" s="11">
        <f t="shared" si="28"/>
        <v>0.6470588235294118</v>
      </c>
      <c r="E33" s="11">
        <f t="shared" si="28"/>
        <v>1.9411764705882353</v>
      </c>
      <c r="F33" s="11">
        <f t="shared" si="28"/>
        <v>6.1764705882352944</v>
      </c>
      <c r="G33" s="11">
        <f t="shared" si="28"/>
        <v>1.411764705882353</v>
      </c>
      <c r="H33" s="11">
        <f t="shared" si="28"/>
        <v>1.8823529411764706</v>
      </c>
      <c r="I33" s="11">
        <f t="shared" si="28"/>
        <v>0.82352941176470584</v>
      </c>
      <c r="J33" s="11">
        <f t="shared" si="28"/>
        <v>1.8823529411764706</v>
      </c>
      <c r="K33" s="11">
        <f t="shared" si="28"/>
        <v>0</v>
      </c>
      <c r="L33" s="11">
        <f t="shared" si="28"/>
        <v>5.8823529411764705E-2</v>
      </c>
      <c r="M33" s="11">
        <f t="shared" si="28"/>
        <v>8.9411764705882355</v>
      </c>
    </row>
    <row r="34" spans="1:13" x14ac:dyDescent="0.25">
      <c r="A34" s="9" t="str">
        <f t="shared" si="18"/>
        <v>Shane Turner</v>
      </c>
      <c r="B34" s="17"/>
      <c r="C34" s="11">
        <f t="shared" ref="C34:M34" si="29">IF(ISNUMBER($B13),C13/$B13," ")</f>
        <v>0.36842105263157893</v>
      </c>
      <c r="D34" s="11">
        <f t="shared" si="29"/>
        <v>0</v>
      </c>
      <c r="E34" s="11">
        <f t="shared" si="29"/>
        <v>0.47368421052631576</v>
      </c>
      <c r="F34" s="11">
        <f t="shared" si="29"/>
        <v>4.3157894736842106</v>
      </c>
      <c r="G34" s="11">
        <f t="shared" si="29"/>
        <v>1.1578947368421053</v>
      </c>
      <c r="H34" s="11">
        <f t="shared" si="29"/>
        <v>0.52631578947368418</v>
      </c>
      <c r="I34" s="11">
        <f t="shared" si="29"/>
        <v>0.94736842105263153</v>
      </c>
      <c r="J34" s="11">
        <f t="shared" si="29"/>
        <v>1.8947368421052631</v>
      </c>
      <c r="K34" s="11">
        <f t="shared" si="29"/>
        <v>0</v>
      </c>
      <c r="L34" s="11">
        <f t="shared" si="29"/>
        <v>0</v>
      </c>
      <c r="M34" s="11">
        <f t="shared" si="29"/>
        <v>1.2105263157894737</v>
      </c>
    </row>
    <row r="35" spans="1:13" x14ac:dyDescent="0.25">
      <c r="A35" s="9" t="str">
        <f t="shared" si="18"/>
        <v>Todd Gregory</v>
      </c>
      <c r="B35" s="17"/>
      <c r="C35" s="11">
        <f t="shared" ref="C35:M35" si="30">IF(ISNUMBER($B14),C14/$B14," ")</f>
        <v>2.7333333333333334</v>
      </c>
      <c r="D35" s="11">
        <f t="shared" si="30"/>
        <v>0.13333333333333333</v>
      </c>
      <c r="E35" s="11">
        <f t="shared" si="30"/>
        <v>0.93333333333333335</v>
      </c>
      <c r="F35" s="11">
        <f t="shared" si="30"/>
        <v>4.5333333333333332</v>
      </c>
      <c r="G35" s="11">
        <f t="shared" si="30"/>
        <v>0.73333333333333328</v>
      </c>
      <c r="H35" s="11">
        <f t="shared" si="30"/>
        <v>0.6</v>
      </c>
      <c r="I35" s="11">
        <f t="shared" si="30"/>
        <v>6.6666666666666666E-2</v>
      </c>
      <c r="J35" s="11">
        <f t="shared" si="30"/>
        <v>1.8</v>
      </c>
      <c r="K35" s="11">
        <f t="shared" si="30"/>
        <v>0</v>
      </c>
      <c r="L35" s="11">
        <f t="shared" si="30"/>
        <v>0</v>
      </c>
      <c r="M35" s="11">
        <f t="shared" si="30"/>
        <v>6.8</v>
      </c>
    </row>
    <row r="36" spans="1:13" x14ac:dyDescent="0.25">
      <c r="A36" s="9" t="str">
        <f t="shared" si="18"/>
        <v>Tremaine Richardson</v>
      </c>
      <c r="B36" s="17"/>
      <c r="C36" s="11">
        <f t="shared" ref="C36:M36" si="31">IF(ISNUMBER($B15),C15/$B15," ")</f>
        <v>3.1428571428571428</v>
      </c>
      <c r="D36" s="11">
        <f t="shared" si="31"/>
        <v>1.9523809523809523</v>
      </c>
      <c r="E36" s="11">
        <f t="shared" si="31"/>
        <v>0.8571428571428571</v>
      </c>
      <c r="F36" s="11">
        <f t="shared" si="31"/>
        <v>4.7142857142857144</v>
      </c>
      <c r="G36" s="11">
        <f t="shared" si="31"/>
        <v>3.1904761904761907</v>
      </c>
      <c r="H36" s="11">
        <f t="shared" si="31"/>
        <v>2.5714285714285716</v>
      </c>
      <c r="I36" s="11">
        <f t="shared" si="31"/>
        <v>0.2857142857142857</v>
      </c>
      <c r="J36" s="11">
        <f t="shared" si="31"/>
        <v>1</v>
      </c>
      <c r="K36" s="11">
        <f t="shared" si="31"/>
        <v>0</v>
      </c>
      <c r="L36" s="11">
        <f t="shared" si="31"/>
        <v>0</v>
      </c>
      <c r="M36" s="11">
        <f t="shared" si="31"/>
        <v>13</v>
      </c>
    </row>
    <row r="37" spans="1:13" x14ac:dyDescent="0.25">
      <c r="A37" s="9" t="str">
        <f t="shared" si="18"/>
        <v>Pav Davidovic</v>
      </c>
      <c r="B37" s="17"/>
      <c r="C37" s="11">
        <f t="shared" ref="C37:M38" si="32">IF(ISNUMBER($B16),C16/$B16," ")</f>
        <v>3</v>
      </c>
      <c r="D37" s="11">
        <f t="shared" si="32"/>
        <v>0</v>
      </c>
      <c r="E37" s="11">
        <f t="shared" si="32"/>
        <v>0</v>
      </c>
      <c r="F37" s="11">
        <f t="shared" si="32"/>
        <v>6</v>
      </c>
      <c r="G37" s="11">
        <f t="shared" si="32"/>
        <v>0</v>
      </c>
      <c r="H37" s="11">
        <f t="shared" si="32"/>
        <v>1</v>
      </c>
      <c r="I37" s="11">
        <f t="shared" si="32"/>
        <v>0</v>
      </c>
      <c r="J37" s="11">
        <f t="shared" si="32"/>
        <v>1</v>
      </c>
      <c r="K37" s="11">
        <f t="shared" si="32"/>
        <v>1</v>
      </c>
      <c r="L37" s="11">
        <f t="shared" si="32"/>
        <v>0</v>
      </c>
      <c r="M37" s="11">
        <f t="shared" si="32"/>
        <v>6</v>
      </c>
    </row>
    <row r="38" spans="1:13" x14ac:dyDescent="0.25">
      <c r="A38" s="9" t="str">
        <f t="shared" si="18"/>
        <v>Danny Baldric</v>
      </c>
      <c r="B38" s="17"/>
      <c r="C38" s="11">
        <f t="shared" si="32"/>
        <v>1.5</v>
      </c>
      <c r="D38" s="11">
        <f t="shared" si="32"/>
        <v>0</v>
      </c>
      <c r="E38" s="11">
        <f t="shared" si="32"/>
        <v>0</v>
      </c>
      <c r="F38" s="11">
        <f t="shared" si="32"/>
        <v>2</v>
      </c>
      <c r="G38" s="11">
        <f t="shared" si="32"/>
        <v>0</v>
      </c>
      <c r="H38" s="11">
        <f t="shared" si="32"/>
        <v>0.5</v>
      </c>
      <c r="I38" s="11">
        <f t="shared" si="32"/>
        <v>0</v>
      </c>
      <c r="J38" s="11">
        <f t="shared" si="32"/>
        <v>2</v>
      </c>
      <c r="K38" s="11">
        <f t="shared" si="32"/>
        <v>0</v>
      </c>
      <c r="L38" s="11">
        <f t="shared" si="32"/>
        <v>0</v>
      </c>
      <c r="M38" s="11">
        <f t="shared" si="32"/>
        <v>3</v>
      </c>
    </row>
    <row r="39" spans="1:13" x14ac:dyDescent="0.25">
      <c r="A39" s="9" t="str">
        <f t="shared" si="18"/>
        <v>Harley Pupuke</v>
      </c>
      <c r="B39" s="17"/>
      <c r="C39" s="11">
        <f t="shared" ref="C39:M39" si="33">IF(ISNUMBER($B18),C18/$B18," ")</f>
        <v>3</v>
      </c>
      <c r="D39" s="11">
        <f t="shared" si="33"/>
        <v>1</v>
      </c>
      <c r="E39" s="11">
        <f t="shared" si="33"/>
        <v>2</v>
      </c>
      <c r="F39" s="11">
        <f t="shared" si="33"/>
        <v>7</v>
      </c>
      <c r="G39" s="11">
        <f t="shared" si="33"/>
        <v>1</v>
      </c>
      <c r="H39" s="11">
        <f t="shared" si="33"/>
        <v>0</v>
      </c>
      <c r="I39" s="11">
        <f t="shared" si="33"/>
        <v>2</v>
      </c>
      <c r="J39" s="11">
        <f t="shared" si="33"/>
        <v>4</v>
      </c>
      <c r="K39" s="11">
        <f t="shared" si="33"/>
        <v>0</v>
      </c>
      <c r="L39" s="11">
        <f t="shared" si="33"/>
        <v>0</v>
      </c>
      <c r="M39" s="11">
        <f t="shared" si="33"/>
        <v>11</v>
      </c>
    </row>
    <row r="40" spans="1:13" x14ac:dyDescent="0.25">
      <c r="A40" s="9" t="str">
        <f t="shared" si="18"/>
        <v>Cody Palmer</v>
      </c>
      <c r="B40" s="17"/>
      <c r="C40" s="11">
        <f t="shared" ref="C40:M40" si="34">IF(ISNUMBER($B19),C19/$B19," ")</f>
        <v>0</v>
      </c>
      <c r="D40" s="11">
        <f t="shared" si="34"/>
        <v>0</v>
      </c>
      <c r="E40" s="11">
        <f t="shared" si="34"/>
        <v>0</v>
      </c>
      <c r="F40" s="11">
        <f t="shared" si="34"/>
        <v>2</v>
      </c>
      <c r="G40" s="11">
        <f t="shared" si="34"/>
        <v>0</v>
      </c>
      <c r="H40" s="11">
        <f t="shared" si="34"/>
        <v>1</v>
      </c>
      <c r="I40" s="11">
        <f t="shared" si="34"/>
        <v>0</v>
      </c>
      <c r="J40" s="11">
        <f t="shared" si="34"/>
        <v>0</v>
      </c>
      <c r="K40" s="11">
        <f t="shared" si="34"/>
        <v>0</v>
      </c>
      <c r="L40" s="11">
        <f t="shared" si="34"/>
        <v>0</v>
      </c>
      <c r="M40" s="11">
        <f t="shared" si="34"/>
        <v>0</v>
      </c>
    </row>
  </sheetData>
  <mergeCells count="3">
    <mergeCell ref="A21:M21"/>
    <mergeCell ref="A22:M22"/>
    <mergeCell ref="A1:P1"/>
  </mergeCells>
  <conditionalFormatting sqref="A3:A13">
    <cfRule type="expression" dxfId="36" priority="8">
      <formula>O3&gt;13</formula>
    </cfRule>
  </conditionalFormatting>
  <conditionalFormatting sqref="A3:A13">
    <cfRule type="expression" dxfId="35" priority="7">
      <formula>EXACT(A3,T3)</formula>
    </cfRule>
  </conditionalFormatting>
  <conditionalFormatting sqref="A14:A16 A20">
    <cfRule type="expression" dxfId="34" priority="6">
      <formula>O14&gt;13</formula>
    </cfRule>
  </conditionalFormatting>
  <conditionalFormatting sqref="A14:A16 A20">
    <cfRule type="expression" dxfId="33" priority="5">
      <formula>EXACT(A14,T14)</formula>
    </cfRule>
  </conditionalFormatting>
  <conditionalFormatting sqref="A17">
    <cfRule type="expression" dxfId="32" priority="4">
      <formula>O17&gt;13</formula>
    </cfRule>
  </conditionalFormatting>
  <conditionalFormatting sqref="A17">
    <cfRule type="expression" dxfId="31" priority="3">
      <formula>EXACT(A17,T17)</formula>
    </cfRule>
  </conditionalFormatting>
  <conditionalFormatting sqref="A18:A19">
    <cfRule type="expression" dxfId="30" priority="2">
      <formula>O18&gt;13</formula>
    </cfRule>
  </conditionalFormatting>
  <conditionalFormatting sqref="A18:A19">
    <cfRule type="expression" dxfId="29" priority="1">
      <formula>EXACT(A18,T18)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2060"/>
  </sheetPr>
  <dimension ref="A1:X27"/>
  <sheetViews>
    <sheetView workbookViewId="0">
      <selection activeCell="Q2" sqref="Q2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4" x14ac:dyDescent="0.25">
      <c r="A1" s="51" t="s">
        <v>17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3"/>
      <c r="P1" s="29"/>
      <c r="Q1" s="23" t="s">
        <v>17</v>
      </c>
    </row>
    <row r="2" spans="1:24" x14ac:dyDescent="0.25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17" t="s">
        <v>62</v>
      </c>
      <c r="O2" s="17" t="s">
        <v>63</v>
      </c>
      <c r="P2" s="17" t="s">
        <v>83</v>
      </c>
      <c r="Q2" s="16"/>
      <c r="R2" s="16" t="s">
        <v>84</v>
      </c>
      <c r="S2" s="16" t="s">
        <v>85</v>
      </c>
    </row>
    <row r="3" spans="1:24" x14ac:dyDescent="0.25">
      <c r="A3" s="9" t="s">
        <v>106</v>
      </c>
      <c r="B3" s="10">
        <v>20</v>
      </c>
      <c r="C3" s="10">
        <v>57</v>
      </c>
      <c r="D3" s="10">
        <v>0</v>
      </c>
      <c r="E3" s="10">
        <v>29</v>
      </c>
      <c r="F3" s="10">
        <v>125</v>
      </c>
      <c r="G3" s="10">
        <v>26</v>
      </c>
      <c r="H3" s="10">
        <v>26</v>
      </c>
      <c r="I3" s="10">
        <v>2</v>
      </c>
      <c r="J3" s="10">
        <v>21</v>
      </c>
      <c r="K3" s="10">
        <v>1</v>
      </c>
      <c r="L3" s="10">
        <v>0</v>
      </c>
      <c r="M3" s="10">
        <v>143</v>
      </c>
      <c r="N3" s="17">
        <f>VLOOKUP(A3,Games!$A$2:$D$527,3,FALSE)</f>
        <v>0</v>
      </c>
      <c r="O3" s="17">
        <f>VLOOKUP(A3,Games!$A$2:$D$527,4,FALSE)</f>
        <v>20</v>
      </c>
      <c r="P3" s="11">
        <f>(R3-S3)/B3</f>
        <v>13.85</v>
      </c>
      <c r="Q3" s="16"/>
      <c r="R3" s="16">
        <f>SUM(M3,I3,H3,G3,F3)</f>
        <v>322</v>
      </c>
      <c r="S3" s="16">
        <f>SUM((J3*2),(K3*3),(L3*4))</f>
        <v>45</v>
      </c>
      <c r="T3" s="16" t="str">
        <f>IFERROR(VLOOKUP(A3,Games!$I$2:$I$246,1,FALSE)," ")</f>
        <v xml:space="preserve"> </v>
      </c>
    </row>
    <row r="4" spans="1:24" x14ac:dyDescent="0.25">
      <c r="A4" s="9" t="s">
        <v>89</v>
      </c>
      <c r="B4" s="10">
        <v>17</v>
      </c>
      <c r="C4" s="10">
        <v>34</v>
      </c>
      <c r="D4" s="10">
        <v>5</v>
      </c>
      <c r="E4" s="10">
        <v>20</v>
      </c>
      <c r="F4" s="10">
        <v>81</v>
      </c>
      <c r="G4" s="10">
        <v>63</v>
      </c>
      <c r="H4" s="10">
        <v>27</v>
      </c>
      <c r="I4" s="10">
        <v>15</v>
      </c>
      <c r="J4" s="10">
        <v>36</v>
      </c>
      <c r="K4" s="10">
        <v>1</v>
      </c>
      <c r="L4" s="10">
        <v>0</v>
      </c>
      <c r="M4" s="10">
        <v>103</v>
      </c>
      <c r="N4" s="17">
        <f>VLOOKUP(A4,Games!$A$2:$D$527,3,FALSE)</f>
        <v>0</v>
      </c>
      <c r="O4" s="17">
        <f>VLOOKUP(A4,Games!$A$2:$D$527,4,FALSE)</f>
        <v>17</v>
      </c>
      <c r="P4" s="11">
        <f t="shared" ref="P4:P9" si="0">(R4-S4)/B4</f>
        <v>12.588235294117647</v>
      </c>
      <c r="Q4" s="16"/>
      <c r="R4" s="16">
        <f t="shared" ref="R4:R9" si="1">SUM(M4,I4,H4,G4,F4)</f>
        <v>289</v>
      </c>
      <c r="S4" s="16">
        <f t="shared" ref="S4:S9" si="2">SUM((J4*2),(K4*3),(L4*4))</f>
        <v>75</v>
      </c>
      <c r="T4" s="16" t="str">
        <f>IFERROR(VLOOKUP(A4,Games!$I$2:$I$246,1,FALSE)," ")</f>
        <v xml:space="preserve"> </v>
      </c>
    </row>
    <row r="5" spans="1:24" x14ac:dyDescent="0.25">
      <c r="A5" s="9" t="s">
        <v>64</v>
      </c>
      <c r="B5" s="10">
        <v>18</v>
      </c>
      <c r="C5" s="10">
        <v>13</v>
      </c>
      <c r="D5" s="10">
        <v>6</v>
      </c>
      <c r="E5" s="10">
        <v>8</v>
      </c>
      <c r="F5" s="10">
        <v>101</v>
      </c>
      <c r="G5" s="10">
        <v>104</v>
      </c>
      <c r="H5" s="10">
        <v>43</v>
      </c>
      <c r="I5" s="10">
        <v>0</v>
      </c>
      <c r="J5" s="10">
        <v>39</v>
      </c>
      <c r="K5" s="10">
        <v>0</v>
      </c>
      <c r="L5" s="10">
        <v>2</v>
      </c>
      <c r="M5" s="10">
        <v>52</v>
      </c>
      <c r="N5" s="17">
        <f>VLOOKUP(A5,Games!$A$2:$D$527,3,FALSE)</f>
        <v>0</v>
      </c>
      <c r="O5" s="17">
        <f>VLOOKUP(A5,Games!$A$2:$D$527,4,FALSE)</f>
        <v>18</v>
      </c>
      <c r="P5" s="11">
        <f t="shared" si="0"/>
        <v>11.888888888888889</v>
      </c>
      <c r="Q5" s="16"/>
      <c r="R5" s="16">
        <f t="shared" si="1"/>
        <v>300</v>
      </c>
      <c r="S5" s="16">
        <f t="shared" si="2"/>
        <v>86</v>
      </c>
      <c r="T5" s="16" t="str">
        <f>IFERROR(VLOOKUP(A5,Games!$I$2:$I$246,1,FALSE)," ")</f>
        <v xml:space="preserve"> </v>
      </c>
    </row>
    <row r="6" spans="1:24" x14ac:dyDescent="0.25">
      <c r="A6" s="9" t="s">
        <v>18</v>
      </c>
      <c r="B6" s="10">
        <v>14</v>
      </c>
      <c r="C6" s="10">
        <v>44</v>
      </c>
      <c r="D6" s="10">
        <v>9</v>
      </c>
      <c r="E6" s="10">
        <v>15</v>
      </c>
      <c r="F6" s="10">
        <v>101</v>
      </c>
      <c r="G6" s="10">
        <v>8</v>
      </c>
      <c r="H6" s="10">
        <v>8</v>
      </c>
      <c r="I6" s="10">
        <v>14</v>
      </c>
      <c r="J6" s="10">
        <v>22</v>
      </c>
      <c r="K6" s="10">
        <v>0</v>
      </c>
      <c r="L6" s="10">
        <v>0</v>
      </c>
      <c r="M6" s="10">
        <v>130</v>
      </c>
      <c r="N6" s="17">
        <f>VLOOKUP(A6,Games!$A$2:$D$527,3,FALSE)</f>
        <v>0</v>
      </c>
      <c r="O6" s="17">
        <f>VLOOKUP(A6,Games!$A$2:$D$527,4,FALSE)</f>
        <v>14</v>
      </c>
      <c r="P6" s="11">
        <f t="shared" si="0"/>
        <v>15.5</v>
      </c>
      <c r="Q6" s="16"/>
      <c r="R6" s="16">
        <f t="shared" si="1"/>
        <v>261</v>
      </c>
      <c r="S6" s="16">
        <f t="shared" si="2"/>
        <v>44</v>
      </c>
      <c r="T6" s="16" t="str">
        <f>IFERROR(VLOOKUP(A6,Games!$I$2:$I$246,1,FALSE)," ")</f>
        <v xml:space="preserve"> </v>
      </c>
    </row>
    <row r="7" spans="1:24" x14ac:dyDescent="0.25">
      <c r="A7" s="9" t="s">
        <v>107</v>
      </c>
      <c r="B7" s="10">
        <v>20</v>
      </c>
      <c r="C7" s="10">
        <v>76</v>
      </c>
      <c r="D7" s="10">
        <v>0</v>
      </c>
      <c r="E7" s="10">
        <v>23</v>
      </c>
      <c r="F7" s="10">
        <v>138</v>
      </c>
      <c r="G7" s="10">
        <v>36</v>
      </c>
      <c r="H7" s="10">
        <v>9</v>
      </c>
      <c r="I7" s="10">
        <v>16</v>
      </c>
      <c r="J7" s="10">
        <v>22</v>
      </c>
      <c r="K7" s="10">
        <v>0</v>
      </c>
      <c r="L7" s="10">
        <v>0</v>
      </c>
      <c r="M7" s="10">
        <v>175</v>
      </c>
      <c r="N7" s="17">
        <f>VLOOKUP(A7,Games!$A$2:$D$527,3,FALSE)</f>
        <v>0</v>
      </c>
      <c r="O7" s="17">
        <f>VLOOKUP(A7,Games!$A$2:$D$527,4,FALSE)</f>
        <v>20</v>
      </c>
      <c r="P7" s="11">
        <f t="shared" si="0"/>
        <v>16.5</v>
      </c>
      <c r="Q7" s="16"/>
      <c r="R7" s="16">
        <f t="shared" si="1"/>
        <v>374</v>
      </c>
      <c r="S7" s="16">
        <f t="shared" si="2"/>
        <v>44</v>
      </c>
      <c r="T7" s="16" t="str">
        <f>IFERROR(VLOOKUP(A7,Games!$I$2:$I$246,1,FALSE)," ")</f>
        <v xml:space="preserve"> </v>
      </c>
    </row>
    <row r="8" spans="1:24" x14ac:dyDescent="0.25">
      <c r="A8" s="9" t="s">
        <v>141</v>
      </c>
      <c r="B8" s="10">
        <v>11</v>
      </c>
      <c r="C8" s="10">
        <v>57</v>
      </c>
      <c r="D8" s="10">
        <v>0</v>
      </c>
      <c r="E8" s="10">
        <v>13</v>
      </c>
      <c r="F8" s="10">
        <v>85</v>
      </c>
      <c r="G8" s="10">
        <v>13</v>
      </c>
      <c r="H8" s="10">
        <v>5</v>
      </c>
      <c r="I8" s="10">
        <v>7</v>
      </c>
      <c r="J8" s="10">
        <v>14</v>
      </c>
      <c r="K8" s="10">
        <v>0</v>
      </c>
      <c r="L8" s="10">
        <v>0</v>
      </c>
      <c r="M8" s="10">
        <v>127</v>
      </c>
      <c r="N8" s="17">
        <f>VLOOKUP(A8,Games!$A$2:$D$527,3,FALSE)</f>
        <v>0</v>
      </c>
      <c r="O8" s="17">
        <f>VLOOKUP(A8,Games!$A$2:$D$527,4,FALSE)</f>
        <v>11</v>
      </c>
      <c r="P8" s="11">
        <f t="shared" si="0"/>
        <v>19</v>
      </c>
      <c r="Q8" s="16"/>
      <c r="R8" s="16">
        <f t="shared" si="1"/>
        <v>237</v>
      </c>
      <c r="S8" s="16">
        <f t="shared" si="2"/>
        <v>28</v>
      </c>
      <c r="T8" s="16" t="str">
        <f>IFERROR(VLOOKUP(A8,Games!$I$2:$I$246,1,FALSE)," ")</f>
        <v xml:space="preserve"> </v>
      </c>
    </row>
    <row r="9" spans="1:24" x14ac:dyDescent="0.25">
      <c r="A9" s="9" t="s">
        <v>130</v>
      </c>
      <c r="B9" s="10">
        <v>20</v>
      </c>
      <c r="C9" s="10">
        <v>12</v>
      </c>
      <c r="D9" s="10">
        <v>18</v>
      </c>
      <c r="E9" s="10">
        <v>11</v>
      </c>
      <c r="F9" s="10">
        <v>56</v>
      </c>
      <c r="G9" s="10">
        <v>53</v>
      </c>
      <c r="H9" s="10">
        <v>21</v>
      </c>
      <c r="I9" s="10">
        <v>3</v>
      </c>
      <c r="J9" s="10">
        <v>34</v>
      </c>
      <c r="K9" s="10">
        <v>1</v>
      </c>
      <c r="L9" s="10">
        <v>0</v>
      </c>
      <c r="M9" s="10">
        <v>89</v>
      </c>
      <c r="N9" s="17">
        <f>VLOOKUP(A9,Games!$A$2:$D$527,3,FALSE)</f>
        <v>2</v>
      </c>
      <c r="O9" s="17">
        <f>VLOOKUP(A9,Games!$A$2:$D$527,4,FALSE)</f>
        <v>22</v>
      </c>
      <c r="P9" s="11">
        <f t="shared" si="0"/>
        <v>7.55</v>
      </c>
      <c r="Q9" s="16"/>
      <c r="R9" s="16">
        <f t="shared" si="1"/>
        <v>222</v>
      </c>
      <c r="S9" s="16">
        <f t="shared" si="2"/>
        <v>71</v>
      </c>
      <c r="T9" s="16" t="str">
        <f>IFERROR(VLOOKUP(A9,Games!$I$2:$I$246,1,FALSE)," ")</f>
        <v xml:space="preserve"> </v>
      </c>
    </row>
    <row r="10" spans="1:24" x14ac:dyDescent="0.25">
      <c r="A10" s="9" t="s">
        <v>19</v>
      </c>
      <c r="B10" s="10">
        <v>21</v>
      </c>
      <c r="C10" s="10">
        <v>10</v>
      </c>
      <c r="D10" s="10">
        <v>72</v>
      </c>
      <c r="E10" s="10">
        <v>11</v>
      </c>
      <c r="F10" s="10">
        <v>54</v>
      </c>
      <c r="G10" s="10">
        <v>25</v>
      </c>
      <c r="H10" s="10">
        <v>9</v>
      </c>
      <c r="I10" s="10">
        <v>1</v>
      </c>
      <c r="J10" s="10">
        <v>10</v>
      </c>
      <c r="K10" s="10">
        <v>1</v>
      </c>
      <c r="L10" s="10">
        <v>0</v>
      </c>
      <c r="M10" s="10">
        <v>247</v>
      </c>
      <c r="N10" s="17">
        <f>VLOOKUP(A10,Games!$A$2:$D$527,3,FALSE)</f>
        <v>0</v>
      </c>
      <c r="O10" s="17">
        <f>VLOOKUP(A10,Games!$A$2:$D$527,4,FALSE)</f>
        <v>21</v>
      </c>
      <c r="P10" s="11">
        <f t="shared" ref="P10" si="3">(R10-S10)/B10</f>
        <v>14.904761904761905</v>
      </c>
      <c r="Q10" s="16"/>
      <c r="R10" s="16">
        <f t="shared" ref="R10" si="4">SUM(M10,I10,H10,G10,F10)</f>
        <v>336</v>
      </c>
      <c r="S10" s="16">
        <f t="shared" ref="S10" si="5">SUM((J10*2),(K10*3),(L10*4))</f>
        <v>23</v>
      </c>
      <c r="T10" s="16" t="str">
        <f>IFERROR(VLOOKUP(A10,Games!$I$2:$I$246,1,FALSE)," ")</f>
        <v xml:space="preserve"> </v>
      </c>
    </row>
    <row r="11" spans="1:24" x14ac:dyDescent="0.25">
      <c r="A11" s="9" t="s">
        <v>142</v>
      </c>
      <c r="B11" s="10">
        <v>2</v>
      </c>
      <c r="C11" s="10">
        <v>0</v>
      </c>
      <c r="D11" s="10">
        <v>0</v>
      </c>
      <c r="E11" s="10">
        <v>0</v>
      </c>
      <c r="F11" s="10">
        <v>2</v>
      </c>
      <c r="G11" s="10">
        <v>2</v>
      </c>
      <c r="H11" s="10">
        <v>1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7">
        <f>VLOOKUP(A11,Games!$A$2:$D$527,3,FALSE)</f>
        <v>0</v>
      </c>
      <c r="O11" s="17">
        <f>VLOOKUP(A11,Games!$A$2:$D$527,4,FALSE)</f>
        <v>2</v>
      </c>
      <c r="P11" s="11">
        <f t="shared" ref="P11" si="6">(R11-S11)/B11</f>
        <v>2.5</v>
      </c>
      <c r="Q11" s="16"/>
      <c r="R11" s="16">
        <f t="shared" ref="R11" si="7">SUM(M11,I11,H11,G11,F11)</f>
        <v>5</v>
      </c>
      <c r="S11" s="16">
        <f t="shared" ref="S11" si="8">SUM((J11*2),(K11*3),(L11*4))</f>
        <v>0</v>
      </c>
      <c r="T11" s="16" t="str">
        <f>IFERROR(VLOOKUP(A11,Games!$I$2:$I$246,1,FALSE)," ")</f>
        <v xml:space="preserve"> </v>
      </c>
    </row>
    <row r="12" spans="1:24" x14ac:dyDescent="0.25">
      <c r="A12" s="9" t="s">
        <v>381</v>
      </c>
      <c r="B12" s="8">
        <v>1</v>
      </c>
      <c r="C12" s="8">
        <v>3</v>
      </c>
      <c r="D12" s="8">
        <v>1</v>
      </c>
      <c r="E12" s="8">
        <v>3</v>
      </c>
      <c r="F12" s="8">
        <v>9</v>
      </c>
      <c r="G12" s="8">
        <v>5</v>
      </c>
      <c r="H12" s="8">
        <v>2</v>
      </c>
      <c r="I12" s="8">
        <v>1</v>
      </c>
      <c r="J12" s="8">
        <v>1</v>
      </c>
      <c r="K12" s="8">
        <v>1</v>
      </c>
      <c r="L12" s="8">
        <v>0</v>
      </c>
      <c r="M12" s="8">
        <v>12</v>
      </c>
      <c r="N12" s="17">
        <f>VLOOKUP(A12,Games!$A$2:$D$527,3,FALSE)</f>
        <v>0</v>
      </c>
      <c r="O12" s="17">
        <f>VLOOKUP(A12,Games!$A$2:$D$527,4,FALSE)</f>
        <v>1</v>
      </c>
      <c r="P12" s="11">
        <f t="shared" ref="P12:P13" si="9">(R12-S12)/B12</f>
        <v>24</v>
      </c>
      <c r="Q12" s="16"/>
      <c r="R12" s="16">
        <f t="shared" ref="R12:R13" si="10">SUM(M12,I12,H12,G12,F12)</f>
        <v>29</v>
      </c>
      <c r="S12" s="16">
        <f t="shared" ref="S12:S13" si="11">SUM((J12*2),(K12*3),(L12*4))</f>
        <v>5</v>
      </c>
      <c r="T12" s="16" t="str">
        <f>IFERROR(VLOOKUP(A12,Games!$I$2:$I$246,1,FALSE)," ")</f>
        <v xml:space="preserve"> </v>
      </c>
      <c r="U12" s="16"/>
      <c r="V12" s="16"/>
      <c r="W12" s="16"/>
      <c r="X12" s="16"/>
    </row>
    <row r="13" spans="1:24" x14ac:dyDescent="0.25">
      <c r="A13" s="9" t="s">
        <v>382</v>
      </c>
      <c r="B13" s="17">
        <v>1</v>
      </c>
      <c r="C13" s="17">
        <v>3</v>
      </c>
      <c r="D13" s="17">
        <v>0</v>
      </c>
      <c r="E13" s="17">
        <v>0</v>
      </c>
      <c r="F13" s="17">
        <v>10</v>
      </c>
      <c r="G13" s="17">
        <v>1</v>
      </c>
      <c r="H13" s="17">
        <v>2</v>
      </c>
      <c r="I13" s="17">
        <v>2</v>
      </c>
      <c r="J13" s="17">
        <v>0</v>
      </c>
      <c r="K13" s="17">
        <v>0</v>
      </c>
      <c r="L13" s="17">
        <v>0</v>
      </c>
      <c r="M13" s="17">
        <v>6</v>
      </c>
      <c r="N13" s="17">
        <f>VLOOKUP(A13,Games!$A$2:$D$527,3,FALSE)</f>
        <v>0</v>
      </c>
      <c r="O13" s="17">
        <f>VLOOKUP(A13,Games!$A$2:$D$527,4,FALSE)</f>
        <v>1</v>
      </c>
      <c r="P13" s="11">
        <f t="shared" si="9"/>
        <v>21</v>
      </c>
      <c r="Q13" s="16"/>
      <c r="R13" s="16">
        <f t="shared" si="10"/>
        <v>21</v>
      </c>
      <c r="S13" s="16">
        <f t="shared" si="11"/>
        <v>0</v>
      </c>
      <c r="T13" s="16" t="str">
        <f>IFERROR(VLOOKUP(A13,Games!$I$2:$I$246,1,FALSE)," ")</f>
        <v xml:space="preserve"> </v>
      </c>
      <c r="U13" s="16"/>
      <c r="V13" s="16"/>
      <c r="W13" s="16"/>
      <c r="X13" s="16"/>
    </row>
    <row r="14" spans="1:24" x14ac:dyDescent="0.25">
      <c r="A14" s="37" t="s">
        <v>37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</row>
    <row r="15" spans="1:24" x14ac:dyDescent="0.25">
      <c r="A15" s="51" t="s">
        <v>17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</row>
    <row r="16" spans="1:24" x14ac:dyDescent="0.25">
      <c r="A16" s="8" t="s">
        <v>24</v>
      </c>
      <c r="B16" s="8" t="s">
        <v>25</v>
      </c>
      <c r="C16" s="8" t="s">
        <v>26</v>
      </c>
      <c r="D16" s="8" t="s">
        <v>27</v>
      </c>
      <c r="E16" s="8" t="s">
        <v>28</v>
      </c>
      <c r="F16" s="8" t="s">
        <v>29</v>
      </c>
      <c r="G16" s="8" t="s">
        <v>30</v>
      </c>
      <c r="H16" s="8" t="s">
        <v>31</v>
      </c>
      <c r="I16" s="8" t="s">
        <v>32</v>
      </c>
      <c r="J16" s="8" t="s">
        <v>33</v>
      </c>
      <c r="K16" s="8" t="s">
        <v>34</v>
      </c>
      <c r="L16" s="8" t="s">
        <v>35</v>
      </c>
      <c r="M16" s="8" t="s">
        <v>36</v>
      </c>
    </row>
    <row r="17" spans="1:13" x14ac:dyDescent="0.25">
      <c r="A17" s="9" t="str">
        <f t="shared" ref="A17:A27" si="12">IF(A3=""," ",A3)</f>
        <v>Adam Llewellyn</v>
      </c>
      <c r="B17" s="10"/>
      <c r="C17" s="11">
        <f t="shared" ref="C17:M17" si="13">IF(ISNUMBER($B3),C3/$B3," ")</f>
        <v>2.85</v>
      </c>
      <c r="D17" s="11">
        <f t="shared" si="13"/>
        <v>0</v>
      </c>
      <c r="E17" s="11">
        <f t="shared" si="13"/>
        <v>1.45</v>
      </c>
      <c r="F17" s="11">
        <f t="shared" si="13"/>
        <v>6.25</v>
      </c>
      <c r="G17" s="11">
        <f t="shared" si="13"/>
        <v>1.3</v>
      </c>
      <c r="H17" s="11">
        <f t="shared" si="13"/>
        <v>1.3</v>
      </c>
      <c r="I17" s="11">
        <f t="shared" si="13"/>
        <v>0.1</v>
      </c>
      <c r="J17" s="11">
        <f t="shared" si="13"/>
        <v>1.05</v>
      </c>
      <c r="K17" s="11">
        <f t="shared" si="13"/>
        <v>0.05</v>
      </c>
      <c r="L17" s="11">
        <f t="shared" si="13"/>
        <v>0</v>
      </c>
      <c r="M17" s="11">
        <f t="shared" si="13"/>
        <v>7.15</v>
      </c>
    </row>
    <row r="18" spans="1:13" x14ac:dyDescent="0.25">
      <c r="A18" s="9" t="str">
        <f t="shared" si="12"/>
        <v>Aidan Tandy</v>
      </c>
      <c r="B18" s="10"/>
      <c r="C18" s="11">
        <f t="shared" ref="C18:M18" si="14">IF(ISNUMBER($B4),C4/$B4," ")</f>
        <v>2</v>
      </c>
      <c r="D18" s="11">
        <f t="shared" si="14"/>
        <v>0.29411764705882354</v>
      </c>
      <c r="E18" s="11">
        <f t="shared" si="14"/>
        <v>1.1764705882352942</v>
      </c>
      <c r="F18" s="11">
        <f t="shared" si="14"/>
        <v>4.7647058823529411</v>
      </c>
      <c r="G18" s="11">
        <f t="shared" si="14"/>
        <v>3.7058823529411766</v>
      </c>
      <c r="H18" s="11">
        <f t="shared" si="14"/>
        <v>1.588235294117647</v>
      </c>
      <c r="I18" s="11">
        <f t="shared" si="14"/>
        <v>0.88235294117647056</v>
      </c>
      <c r="J18" s="11">
        <f t="shared" si="14"/>
        <v>2.1176470588235294</v>
      </c>
      <c r="K18" s="11">
        <f t="shared" si="14"/>
        <v>5.8823529411764705E-2</v>
      </c>
      <c r="L18" s="11">
        <f t="shared" si="14"/>
        <v>0</v>
      </c>
      <c r="M18" s="11">
        <f t="shared" si="14"/>
        <v>6.0588235294117645</v>
      </c>
    </row>
    <row r="19" spans="1:13" x14ac:dyDescent="0.25">
      <c r="A19" s="9" t="str">
        <f t="shared" si="12"/>
        <v>Ash Brettell</v>
      </c>
      <c r="B19" s="10"/>
      <c r="C19" s="11">
        <f t="shared" ref="C19:M19" si="15">IF(ISNUMBER($B5),C5/$B5," ")</f>
        <v>0.72222222222222221</v>
      </c>
      <c r="D19" s="11">
        <f t="shared" si="15"/>
        <v>0.33333333333333331</v>
      </c>
      <c r="E19" s="11">
        <f t="shared" si="15"/>
        <v>0.44444444444444442</v>
      </c>
      <c r="F19" s="11">
        <f t="shared" si="15"/>
        <v>5.6111111111111107</v>
      </c>
      <c r="G19" s="11">
        <f t="shared" si="15"/>
        <v>5.7777777777777777</v>
      </c>
      <c r="H19" s="11">
        <f t="shared" si="15"/>
        <v>2.3888888888888888</v>
      </c>
      <c r="I19" s="11">
        <f t="shared" si="15"/>
        <v>0</v>
      </c>
      <c r="J19" s="11">
        <f t="shared" si="15"/>
        <v>2.1666666666666665</v>
      </c>
      <c r="K19" s="11">
        <f t="shared" si="15"/>
        <v>0</v>
      </c>
      <c r="L19" s="11">
        <f t="shared" si="15"/>
        <v>0.1111111111111111</v>
      </c>
      <c r="M19" s="11">
        <f t="shared" si="15"/>
        <v>2.8888888888888888</v>
      </c>
    </row>
    <row r="20" spans="1:13" x14ac:dyDescent="0.25">
      <c r="A20" s="9" t="str">
        <f t="shared" si="12"/>
        <v>Ben Heaney</v>
      </c>
      <c r="B20" s="10"/>
      <c r="C20" s="11">
        <f t="shared" ref="C20:M20" si="16">IF(ISNUMBER($B6),C6/$B6," ")</f>
        <v>3.1428571428571428</v>
      </c>
      <c r="D20" s="11">
        <f t="shared" si="16"/>
        <v>0.6428571428571429</v>
      </c>
      <c r="E20" s="11">
        <f t="shared" si="16"/>
        <v>1.0714285714285714</v>
      </c>
      <c r="F20" s="11">
        <f t="shared" si="16"/>
        <v>7.2142857142857144</v>
      </c>
      <c r="G20" s="11">
        <f t="shared" si="16"/>
        <v>0.5714285714285714</v>
      </c>
      <c r="H20" s="11">
        <f t="shared" si="16"/>
        <v>0.5714285714285714</v>
      </c>
      <c r="I20" s="11">
        <f t="shared" si="16"/>
        <v>1</v>
      </c>
      <c r="J20" s="11">
        <f t="shared" si="16"/>
        <v>1.5714285714285714</v>
      </c>
      <c r="K20" s="11">
        <f t="shared" si="16"/>
        <v>0</v>
      </c>
      <c r="L20" s="11">
        <f t="shared" si="16"/>
        <v>0</v>
      </c>
      <c r="M20" s="11">
        <f t="shared" si="16"/>
        <v>9.2857142857142865</v>
      </c>
    </row>
    <row r="21" spans="1:13" x14ac:dyDescent="0.25">
      <c r="A21" s="9" t="str">
        <f t="shared" si="12"/>
        <v>Bill Clisby</v>
      </c>
      <c r="B21" s="10"/>
      <c r="C21" s="11">
        <f t="shared" ref="C21:M21" si="17">IF(ISNUMBER($B7),C7/$B7," ")</f>
        <v>3.8</v>
      </c>
      <c r="D21" s="11">
        <f t="shared" si="17"/>
        <v>0</v>
      </c>
      <c r="E21" s="11">
        <f t="shared" si="17"/>
        <v>1.1499999999999999</v>
      </c>
      <c r="F21" s="11">
        <f t="shared" si="17"/>
        <v>6.9</v>
      </c>
      <c r="G21" s="11">
        <f t="shared" si="17"/>
        <v>1.8</v>
      </c>
      <c r="H21" s="11">
        <f t="shared" si="17"/>
        <v>0.45</v>
      </c>
      <c r="I21" s="11">
        <f t="shared" si="17"/>
        <v>0.8</v>
      </c>
      <c r="J21" s="11">
        <f t="shared" si="17"/>
        <v>1.1000000000000001</v>
      </c>
      <c r="K21" s="11">
        <f t="shared" si="17"/>
        <v>0</v>
      </c>
      <c r="L21" s="11">
        <f t="shared" si="17"/>
        <v>0</v>
      </c>
      <c r="M21" s="11">
        <f t="shared" si="17"/>
        <v>8.75</v>
      </c>
    </row>
    <row r="22" spans="1:13" x14ac:dyDescent="0.25">
      <c r="A22" s="9" t="str">
        <f t="shared" si="12"/>
        <v>Jake Dimond</v>
      </c>
      <c r="B22" s="10"/>
      <c r="C22" s="11">
        <f t="shared" ref="C22:M22" si="18">IF(ISNUMBER($B8),C8/$B8," ")</f>
        <v>5.1818181818181817</v>
      </c>
      <c r="D22" s="11">
        <f t="shared" si="18"/>
        <v>0</v>
      </c>
      <c r="E22" s="11">
        <f t="shared" si="18"/>
        <v>1.1818181818181819</v>
      </c>
      <c r="F22" s="11">
        <f t="shared" si="18"/>
        <v>7.7272727272727275</v>
      </c>
      <c r="G22" s="11">
        <f t="shared" si="18"/>
        <v>1.1818181818181819</v>
      </c>
      <c r="H22" s="11">
        <f t="shared" si="18"/>
        <v>0.45454545454545453</v>
      </c>
      <c r="I22" s="11">
        <f t="shared" si="18"/>
        <v>0.63636363636363635</v>
      </c>
      <c r="J22" s="11">
        <f t="shared" si="18"/>
        <v>1.2727272727272727</v>
      </c>
      <c r="K22" s="11">
        <f t="shared" si="18"/>
        <v>0</v>
      </c>
      <c r="L22" s="11">
        <f t="shared" si="18"/>
        <v>0</v>
      </c>
      <c r="M22" s="11">
        <f t="shared" si="18"/>
        <v>11.545454545454545</v>
      </c>
    </row>
    <row r="23" spans="1:13" x14ac:dyDescent="0.25">
      <c r="A23" s="9" t="str">
        <f t="shared" si="12"/>
        <v>Matthew Kalokerinos</v>
      </c>
      <c r="B23" s="10"/>
      <c r="C23" s="11">
        <f t="shared" ref="C23:M23" si="19">IF(ISNUMBER($B9),C9/$B9," ")</f>
        <v>0.6</v>
      </c>
      <c r="D23" s="11">
        <f t="shared" si="19"/>
        <v>0.9</v>
      </c>
      <c r="E23" s="11">
        <f t="shared" si="19"/>
        <v>0.55000000000000004</v>
      </c>
      <c r="F23" s="11">
        <f t="shared" si="19"/>
        <v>2.8</v>
      </c>
      <c r="G23" s="11">
        <f t="shared" si="19"/>
        <v>2.65</v>
      </c>
      <c r="H23" s="11">
        <f t="shared" si="19"/>
        <v>1.05</v>
      </c>
      <c r="I23" s="11">
        <f t="shared" si="19"/>
        <v>0.15</v>
      </c>
      <c r="J23" s="11">
        <f t="shared" si="19"/>
        <v>1.7</v>
      </c>
      <c r="K23" s="11">
        <f t="shared" si="19"/>
        <v>0.05</v>
      </c>
      <c r="L23" s="11">
        <f t="shared" si="19"/>
        <v>0</v>
      </c>
      <c r="M23" s="11">
        <f t="shared" si="19"/>
        <v>4.45</v>
      </c>
    </row>
    <row r="24" spans="1:13" x14ac:dyDescent="0.25">
      <c r="A24" s="9" t="str">
        <f t="shared" si="12"/>
        <v>Pete Maddocks</v>
      </c>
      <c r="B24" s="10"/>
      <c r="C24" s="11">
        <f t="shared" ref="C24:M24" si="20">IF(ISNUMBER($B10),C10/$B10," ")</f>
        <v>0.47619047619047616</v>
      </c>
      <c r="D24" s="11">
        <f t="shared" si="20"/>
        <v>3.4285714285714284</v>
      </c>
      <c r="E24" s="11">
        <f t="shared" si="20"/>
        <v>0.52380952380952384</v>
      </c>
      <c r="F24" s="11">
        <f t="shared" si="20"/>
        <v>2.5714285714285716</v>
      </c>
      <c r="G24" s="11">
        <f t="shared" si="20"/>
        <v>1.1904761904761905</v>
      </c>
      <c r="H24" s="11">
        <f t="shared" si="20"/>
        <v>0.42857142857142855</v>
      </c>
      <c r="I24" s="11">
        <f t="shared" si="20"/>
        <v>4.7619047619047616E-2</v>
      </c>
      <c r="J24" s="11">
        <f t="shared" si="20"/>
        <v>0.47619047619047616</v>
      </c>
      <c r="K24" s="11">
        <f t="shared" si="20"/>
        <v>4.7619047619047616E-2</v>
      </c>
      <c r="L24" s="11">
        <f t="shared" si="20"/>
        <v>0</v>
      </c>
      <c r="M24" s="11">
        <f t="shared" si="20"/>
        <v>11.761904761904763</v>
      </c>
    </row>
    <row r="25" spans="1:13" x14ac:dyDescent="0.25">
      <c r="A25" s="9" t="str">
        <f t="shared" si="12"/>
        <v>Phillip Fraser</v>
      </c>
      <c r="B25" s="10"/>
      <c r="C25" s="11">
        <f t="shared" ref="C25:M25" si="21">IF(ISNUMBER($B11),C11/$B11," ")</f>
        <v>0</v>
      </c>
      <c r="D25" s="11">
        <f t="shared" si="21"/>
        <v>0</v>
      </c>
      <c r="E25" s="11">
        <f t="shared" si="21"/>
        <v>0</v>
      </c>
      <c r="F25" s="11">
        <f t="shared" si="21"/>
        <v>1</v>
      </c>
      <c r="G25" s="11">
        <f t="shared" si="21"/>
        <v>1</v>
      </c>
      <c r="H25" s="11">
        <f t="shared" si="21"/>
        <v>0.5</v>
      </c>
      <c r="I25" s="11">
        <f t="shared" si="21"/>
        <v>0</v>
      </c>
      <c r="J25" s="11">
        <f t="shared" si="21"/>
        <v>0</v>
      </c>
      <c r="K25" s="11">
        <f t="shared" si="21"/>
        <v>0</v>
      </c>
      <c r="L25" s="11">
        <f t="shared" si="21"/>
        <v>0</v>
      </c>
      <c r="M25" s="11">
        <f t="shared" si="21"/>
        <v>0</v>
      </c>
    </row>
    <row r="26" spans="1:13" x14ac:dyDescent="0.25">
      <c r="A26" s="9" t="str">
        <f t="shared" si="12"/>
        <v>Adam Kendrick</v>
      </c>
      <c r="B26" s="8"/>
      <c r="C26" s="11">
        <f t="shared" ref="C26:M27" si="22">IF(ISNUMBER($B12),C12/$B12," ")</f>
        <v>3</v>
      </c>
      <c r="D26" s="11">
        <f t="shared" si="22"/>
        <v>1</v>
      </c>
      <c r="E26" s="11">
        <f t="shared" si="22"/>
        <v>3</v>
      </c>
      <c r="F26" s="11">
        <f t="shared" si="22"/>
        <v>9</v>
      </c>
      <c r="G26" s="11">
        <f t="shared" si="22"/>
        <v>5</v>
      </c>
      <c r="H26" s="11">
        <f t="shared" si="22"/>
        <v>2</v>
      </c>
      <c r="I26" s="11">
        <f t="shared" si="22"/>
        <v>1</v>
      </c>
      <c r="J26" s="11">
        <f t="shared" si="22"/>
        <v>1</v>
      </c>
      <c r="K26" s="11">
        <f t="shared" si="22"/>
        <v>1</v>
      </c>
      <c r="L26" s="11">
        <f t="shared" si="22"/>
        <v>0</v>
      </c>
      <c r="M26" s="11">
        <f t="shared" si="22"/>
        <v>12</v>
      </c>
    </row>
    <row r="27" spans="1:13" x14ac:dyDescent="0.25">
      <c r="A27" s="9" t="str">
        <f t="shared" si="12"/>
        <v>Zo Nunes</v>
      </c>
      <c r="B27" s="17"/>
      <c r="C27" s="11">
        <f t="shared" si="22"/>
        <v>3</v>
      </c>
      <c r="D27" s="11">
        <f t="shared" si="22"/>
        <v>0</v>
      </c>
      <c r="E27" s="11">
        <f t="shared" si="22"/>
        <v>0</v>
      </c>
      <c r="F27" s="11">
        <f t="shared" si="22"/>
        <v>10</v>
      </c>
      <c r="G27" s="11">
        <f t="shared" si="22"/>
        <v>1</v>
      </c>
      <c r="H27" s="11">
        <f t="shared" si="22"/>
        <v>2</v>
      </c>
      <c r="I27" s="11">
        <f t="shared" si="22"/>
        <v>2</v>
      </c>
      <c r="J27" s="11">
        <f t="shared" si="22"/>
        <v>0</v>
      </c>
      <c r="K27" s="11">
        <f t="shared" si="22"/>
        <v>0</v>
      </c>
      <c r="L27" s="11">
        <f t="shared" si="22"/>
        <v>0</v>
      </c>
      <c r="M27" s="11">
        <f t="shared" si="22"/>
        <v>6</v>
      </c>
    </row>
  </sheetData>
  <mergeCells count="3">
    <mergeCell ref="A14:M14"/>
    <mergeCell ref="A15:M15"/>
    <mergeCell ref="A1:O1"/>
  </mergeCells>
  <conditionalFormatting sqref="A12">
    <cfRule type="expression" dxfId="28" priority="4">
      <formula>O12&gt;13</formula>
    </cfRule>
  </conditionalFormatting>
  <conditionalFormatting sqref="A3:A11">
    <cfRule type="expression" dxfId="27" priority="3">
      <formula>O3&gt;13</formula>
    </cfRule>
  </conditionalFormatting>
  <conditionalFormatting sqref="A3:A11">
    <cfRule type="expression" dxfId="26" priority="2">
      <formula>EXACT(A3,T3)</formula>
    </cfRule>
  </conditionalFormatting>
  <conditionalFormatting sqref="A13">
    <cfRule type="expression" dxfId="25" priority="1">
      <formula>O13&gt;13</formula>
    </cfRule>
  </conditionalFormatting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T33"/>
  <sheetViews>
    <sheetView workbookViewId="0">
      <selection activeCell="Q2" sqref="Q2"/>
    </sheetView>
  </sheetViews>
  <sheetFormatPr defaultRowHeight="15" x14ac:dyDescent="0.25"/>
  <cols>
    <col min="1" max="1" width="19.140625" style="16" bestFit="1" customWidth="1"/>
    <col min="2" max="2" width="13.5703125" style="16" bestFit="1" customWidth="1"/>
    <col min="3" max="13" width="9.140625" style="16"/>
    <col min="14" max="14" width="17" style="16" bestFit="1" customWidth="1"/>
    <col min="15" max="15" width="15.140625" style="16" bestFit="1" customWidth="1"/>
    <col min="16" max="16" width="15.140625" style="16" customWidth="1"/>
    <col min="17" max="17" width="9.140625" style="16"/>
    <col min="18" max="19" width="9.140625" style="16" hidden="1" customWidth="1"/>
    <col min="20" max="20" width="0" style="16" hidden="1" customWidth="1"/>
    <col min="21" max="16384" width="9.140625" style="16"/>
  </cols>
  <sheetData>
    <row r="1" spans="1:20" x14ac:dyDescent="0.25">
      <c r="A1" s="54" t="s">
        <v>108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23" t="s">
        <v>108</v>
      </c>
    </row>
    <row r="2" spans="1:20" x14ac:dyDescent="0.25">
      <c r="A2" s="17" t="s">
        <v>24</v>
      </c>
      <c r="B2" s="17" t="s">
        <v>25</v>
      </c>
      <c r="C2" s="17" t="s">
        <v>26</v>
      </c>
      <c r="D2" s="17" t="s">
        <v>27</v>
      </c>
      <c r="E2" s="17" t="s">
        <v>28</v>
      </c>
      <c r="F2" s="17" t="s">
        <v>29</v>
      </c>
      <c r="G2" s="17" t="s">
        <v>30</v>
      </c>
      <c r="H2" s="17" t="s">
        <v>31</v>
      </c>
      <c r="I2" s="17" t="s">
        <v>32</v>
      </c>
      <c r="J2" s="17" t="s">
        <v>33</v>
      </c>
      <c r="K2" s="17" t="s">
        <v>34</v>
      </c>
      <c r="L2" s="17" t="s">
        <v>35</v>
      </c>
      <c r="M2" s="17" t="s">
        <v>36</v>
      </c>
      <c r="N2" s="17" t="s">
        <v>62</v>
      </c>
      <c r="O2" s="17" t="s">
        <v>63</v>
      </c>
      <c r="P2" s="17" t="s">
        <v>83</v>
      </c>
      <c r="R2" s="16" t="s">
        <v>84</v>
      </c>
      <c r="S2" s="16" t="s">
        <v>85</v>
      </c>
    </row>
    <row r="3" spans="1:20" x14ac:dyDescent="0.25">
      <c r="A3" s="9" t="s">
        <v>113</v>
      </c>
      <c r="B3" s="10">
        <v>5</v>
      </c>
      <c r="C3" s="10">
        <v>3</v>
      </c>
      <c r="D3" s="10">
        <v>4</v>
      </c>
      <c r="E3" s="10">
        <v>3</v>
      </c>
      <c r="F3" s="10">
        <v>10</v>
      </c>
      <c r="G3" s="10">
        <v>0</v>
      </c>
      <c r="H3" s="10">
        <v>4</v>
      </c>
      <c r="I3" s="10">
        <v>2</v>
      </c>
      <c r="J3" s="10">
        <v>6</v>
      </c>
      <c r="K3" s="10">
        <v>0</v>
      </c>
      <c r="L3" s="10">
        <v>0</v>
      </c>
      <c r="M3" s="10">
        <v>21</v>
      </c>
      <c r="N3" s="17">
        <f>VLOOKUP(A3,Games!$A$2:$D$527,3,FALSE)</f>
        <v>0</v>
      </c>
      <c r="O3" s="17">
        <f>VLOOKUP(A3,Games!$A$2:$D$527,4,FALSE)</f>
        <v>5</v>
      </c>
      <c r="P3" s="11">
        <f>(R3-S3)/B3</f>
        <v>5</v>
      </c>
      <c r="R3" s="16">
        <f>SUM(M3,I3,H3,G3,F3)</f>
        <v>37</v>
      </c>
      <c r="S3" s="16">
        <f>SUM((J3*2),(K3*3),(L3*4))</f>
        <v>12</v>
      </c>
      <c r="T3" s="16" t="str">
        <f>IFERROR(VLOOKUP(A3,Games!$I$2:$I$246,1,FALSE)," ")</f>
        <v xml:space="preserve"> </v>
      </c>
    </row>
    <row r="4" spans="1:20" x14ac:dyDescent="0.25">
      <c r="A4" s="9" t="s">
        <v>116</v>
      </c>
      <c r="B4" s="10">
        <v>20</v>
      </c>
      <c r="C4" s="10">
        <v>21</v>
      </c>
      <c r="D4" s="10">
        <v>1</v>
      </c>
      <c r="E4" s="10">
        <v>6</v>
      </c>
      <c r="F4" s="10">
        <v>93</v>
      </c>
      <c r="G4" s="10">
        <v>17</v>
      </c>
      <c r="H4" s="10">
        <v>18</v>
      </c>
      <c r="I4" s="10">
        <v>1</v>
      </c>
      <c r="J4" s="10">
        <v>20</v>
      </c>
      <c r="K4" s="10">
        <v>0</v>
      </c>
      <c r="L4" s="10">
        <v>0</v>
      </c>
      <c r="M4" s="10">
        <v>51</v>
      </c>
      <c r="N4" s="17">
        <f>VLOOKUP(A4,Games!$A$2:$D$527,3,FALSE)</f>
        <v>0</v>
      </c>
      <c r="O4" s="17">
        <f>VLOOKUP(A4,Games!$A$2:$D$527,4,FALSE)</f>
        <v>20</v>
      </c>
      <c r="P4" s="11">
        <f t="shared" ref="P4:P11" si="0">(R4-S4)/B4</f>
        <v>7</v>
      </c>
      <c r="R4" s="16">
        <f t="shared" ref="R4:R11" si="1">SUM(M4,I4,H4,G4,F4)</f>
        <v>180</v>
      </c>
      <c r="S4" s="16">
        <f t="shared" ref="S4:S11" si="2">SUM((J4*2),(K4*3),(L4*4))</f>
        <v>40</v>
      </c>
      <c r="T4" s="16" t="str">
        <f>IFERROR(VLOOKUP(A4,Games!$I$2:$I$246,1,FALSE)," ")</f>
        <v xml:space="preserve"> </v>
      </c>
    </row>
    <row r="5" spans="1:20" x14ac:dyDescent="0.25">
      <c r="A5" s="9" t="s">
        <v>117</v>
      </c>
      <c r="B5" s="10">
        <v>17</v>
      </c>
      <c r="C5" s="10">
        <v>51</v>
      </c>
      <c r="D5" s="10">
        <v>15</v>
      </c>
      <c r="E5" s="10">
        <v>28</v>
      </c>
      <c r="F5" s="10">
        <v>109</v>
      </c>
      <c r="G5" s="10">
        <v>39</v>
      </c>
      <c r="H5" s="10">
        <v>24</v>
      </c>
      <c r="I5" s="10">
        <v>4</v>
      </c>
      <c r="J5" s="10">
        <v>19</v>
      </c>
      <c r="K5" s="10">
        <v>0</v>
      </c>
      <c r="L5" s="10">
        <v>1</v>
      </c>
      <c r="M5" s="10">
        <v>175</v>
      </c>
      <c r="N5" s="17">
        <f>VLOOKUP(A5,Games!$A$2:$D$527,3,FALSE)</f>
        <v>0</v>
      </c>
      <c r="O5" s="17">
        <f>VLOOKUP(A5,Games!$A$2:$D$527,4,FALSE)</f>
        <v>17</v>
      </c>
      <c r="P5" s="11">
        <f t="shared" si="0"/>
        <v>18.176470588235293</v>
      </c>
      <c r="R5" s="16">
        <f t="shared" si="1"/>
        <v>351</v>
      </c>
      <c r="S5" s="16">
        <f t="shared" si="2"/>
        <v>42</v>
      </c>
      <c r="T5" s="16" t="str">
        <f>IFERROR(VLOOKUP(A5,Games!$I$2:$I$246,1,FALSE)," ")</f>
        <v xml:space="preserve"> </v>
      </c>
    </row>
    <row r="6" spans="1:20" x14ac:dyDescent="0.25">
      <c r="A6" s="9" t="s">
        <v>109</v>
      </c>
      <c r="B6" s="10">
        <v>20</v>
      </c>
      <c r="C6" s="10">
        <v>16</v>
      </c>
      <c r="D6" s="10">
        <v>22</v>
      </c>
      <c r="E6" s="10">
        <v>15</v>
      </c>
      <c r="F6" s="10">
        <v>77</v>
      </c>
      <c r="G6" s="10">
        <v>62</v>
      </c>
      <c r="H6" s="10">
        <v>34</v>
      </c>
      <c r="I6" s="10">
        <v>3</v>
      </c>
      <c r="J6" s="10">
        <v>25</v>
      </c>
      <c r="K6" s="10">
        <v>0</v>
      </c>
      <c r="L6" s="10">
        <v>1</v>
      </c>
      <c r="M6" s="10">
        <v>113</v>
      </c>
      <c r="N6" s="17">
        <f>VLOOKUP(A6,Games!$A$2:$D$527,3,FALSE)</f>
        <v>0</v>
      </c>
      <c r="O6" s="17">
        <f>VLOOKUP(A6,Games!$A$2:$D$527,4,FALSE)</f>
        <v>20</v>
      </c>
      <c r="P6" s="11">
        <f t="shared" si="0"/>
        <v>11.75</v>
      </c>
      <c r="R6" s="16">
        <f t="shared" si="1"/>
        <v>289</v>
      </c>
      <c r="S6" s="16">
        <f t="shared" si="2"/>
        <v>54</v>
      </c>
      <c r="T6" s="16" t="str">
        <f>IFERROR(VLOOKUP(A6,Games!$I$2:$I$246,1,FALSE)," ")</f>
        <v>Brad Manzanillo</v>
      </c>
    </row>
    <row r="7" spans="1:20" x14ac:dyDescent="0.25">
      <c r="A7" s="9" t="s">
        <v>110</v>
      </c>
      <c r="B7" s="10">
        <v>10</v>
      </c>
      <c r="C7" s="10">
        <v>13</v>
      </c>
      <c r="D7" s="10">
        <v>0</v>
      </c>
      <c r="E7" s="10">
        <v>2</v>
      </c>
      <c r="F7" s="10">
        <v>25</v>
      </c>
      <c r="G7" s="10">
        <v>15</v>
      </c>
      <c r="H7" s="10">
        <v>10</v>
      </c>
      <c r="I7" s="10">
        <v>1</v>
      </c>
      <c r="J7" s="10">
        <v>12</v>
      </c>
      <c r="K7" s="10">
        <v>0</v>
      </c>
      <c r="L7" s="10">
        <v>0</v>
      </c>
      <c r="M7" s="10">
        <v>28</v>
      </c>
      <c r="N7" s="17">
        <f>VLOOKUP(A7,Games!$A$2:$D$527,3,FALSE)</f>
        <v>0</v>
      </c>
      <c r="O7" s="17">
        <f>VLOOKUP(A7,Games!$A$2:$D$527,4,FALSE)</f>
        <v>10</v>
      </c>
      <c r="P7" s="11">
        <f t="shared" si="0"/>
        <v>5.5</v>
      </c>
      <c r="R7" s="16">
        <f t="shared" si="1"/>
        <v>79</v>
      </c>
      <c r="S7" s="16">
        <f t="shared" si="2"/>
        <v>24</v>
      </c>
      <c r="T7" s="16" t="str">
        <f>IFERROR(VLOOKUP(A7,Games!$I$2:$I$246,1,FALSE)," ")</f>
        <v xml:space="preserve"> </v>
      </c>
    </row>
    <row r="8" spans="1:20" x14ac:dyDescent="0.25">
      <c r="A8" s="9" t="s">
        <v>111</v>
      </c>
      <c r="B8" s="10">
        <v>19</v>
      </c>
      <c r="C8" s="10">
        <v>60</v>
      </c>
      <c r="D8" s="10">
        <v>4</v>
      </c>
      <c r="E8" s="10">
        <v>8</v>
      </c>
      <c r="F8" s="10">
        <v>113</v>
      </c>
      <c r="G8" s="10">
        <v>30</v>
      </c>
      <c r="H8" s="10">
        <v>25</v>
      </c>
      <c r="I8" s="10">
        <v>9</v>
      </c>
      <c r="J8" s="10">
        <v>28</v>
      </c>
      <c r="K8" s="10">
        <v>0</v>
      </c>
      <c r="L8" s="10">
        <v>0</v>
      </c>
      <c r="M8" s="10">
        <v>140</v>
      </c>
      <c r="N8" s="17">
        <f>VLOOKUP(A8,Games!$A$2:$D$527,3,FALSE)</f>
        <v>0</v>
      </c>
      <c r="O8" s="17">
        <f>VLOOKUP(A8,Games!$A$2:$D$527,4,FALSE)</f>
        <v>19</v>
      </c>
      <c r="P8" s="11">
        <f t="shared" si="0"/>
        <v>13.736842105263158</v>
      </c>
      <c r="R8" s="16">
        <f t="shared" si="1"/>
        <v>317</v>
      </c>
      <c r="S8" s="16">
        <f t="shared" si="2"/>
        <v>56</v>
      </c>
      <c r="T8" s="16" t="str">
        <f>IFERROR(VLOOKUP(A8,Games!$I$2:$I$246,1,FALSE)," ")</f>
        <v xml:space="preserve"> </v>
      </c>
    </row>
    <row r="9" spans="1:20" x14ac:dyDescent="0.25">
      <c r="A9" s="9" t="s">
        <v>147</v>
      </c>
      <c r="B9" s="10">
        <v>1</v>
      </c>
      <c r="C9" s="10">
        <v>2</v>
      </c>
      <c r="D9" s="10">
        <v>0</v>
      </c>
      <c r="E9" s="10">
        <v>0</v>
      </c>
      <c r="F9" s="10">
        <v>0</v>
      </c>
      <c r="G9" s="10">
        <v>1</v>
      </c>
      <c r="H9" s="10">
        <v>1</v>
      </c>
      <c r="I9" s="10">
        <v>0</v>
      </c>
      <c r="J9" s="10">
        <v>0</v>
      </c>
      <c r="K9" s="10">
        <v>0</v>
      </c>
      <c r="L9" s="10">
        <v>0</v>
      </c>
      <c r="M9" s="10">
        <v>4</v>
      </c>
      <c r="N9" s="17">
        <f>VLOOKUP(A9,Games!$A$2:$D$527,3,FALSE)</f>
        <v>0</v>
      </c>
      <c r="O9" s="17">
        <f>VLOOKUP(A9,Games!$A$2:$D$527,4,FALSE)</f>
        <v>1</v>
      </c>
      <c r="P9" s="11">
        <f t="shared" si="0"/>
        <v>6</v>
      </c>
      <c r="R9" s="16">
        <f t="shared" si="1"/>
        <v>6</v>
      </c>
      <c r="S9" s="16">
        <f t="shared" si="2"/>
        <v>0</v>
      </c>
      <c r="T9" s="16" t="str">
        <f>IFERROR(VLOOKUP(A9,Games!$I$2:$I$246,1,FALSE)," ")</f>
        <v xml:space="preserve"> </v>
      </c>
    </row>
    <row r="10" spans="1:20" x14ac:dyDescent="0.25">
      <c r="A10" s="9" t="s">
        <v>114</v>
      </c>
      <c r="B10" s="10">
        <v>9</v>
      </c>
      <c r="C10" s="10">
        <v>14</v>
      </c>
      <c r="D10" s="10">
        <v>14</v>
      </c>
      <c r="E10" s="10">
        <v>5</v>
      </c>
      <c r="F10" s="10">
        <v>62</v>
      </c>
      <c r="G10" s="10">
        <v>8</v>
      </c>
      <c r="H10" s="10">
        <v>12</v>
      </c>
      <c r="I10" s="10">
        <v>16</v>
      </c>
      <c r="J10" s="10">
        <v>12</v>
      </c>
      <c r="K10" s="10">
        <v>0</v>
      </c>
      <c r="L10" s="10">
        <v>0</v>
      </c>
      <c r="M10" s="10">
        <v>75</v>
      </c>
      <c r="N10" s="17">
        <f>VLOOKUP(A10,Games!$A$2:$D$527,3,FALSE)</f>
        <v>3</v>
      </c>
      <c r="O10" s="17">
        <f>VLOOKUP(A10,Games!$A$2:$D$527,4,FALSE)</f>
        <v>12</v>
      </c>
      <c r="P10" s="11">
        <f t="shared" si="0"/>
        <v>16.555555555555557</v>
      </c>
      <c r="R10" s="16">
        <f t="shared" si="1"/>
        <v>173</v>
      </c>
      <c r="S10" s="16">
        <f t="shared" si="2"/>
        <v>24</v>
      </c>
      <c r="T10" s="16" t="str">
        <f>IFERROR(VLOOKUP(A10,Games!$I$2:$I$246,1,FALSE)," ")</f>
        <v xml:space="preserve"> </v>
      </c>
    </row>
    <row r="11" spans="1:20" x14ac:dyDescent="0.25">
      <c r="A11" s="9" t="s">
        <v>115</v>
      </c>
      <c r="B11" s="10">
        <v>17</v>
      </c>
      <c r="C11" s="10">
        <v>23</v>
      </c>
      <c r="D11" s="10">
        <v>19</v>
      </c>
      <c r="E11" s="10">
        <v>6</v>
      </c>
      <c r="F11" s="10">
        <v>74</v>
      </c>
      <c r="G11" s="10">
        <v>15</v>
      </c>
      <c r="H11" s="10">
        <v>15</v>
      </c>
      <c r="I11" s="10">
        <v>12</v>
      </c>
      <c r="J11" s="10">
        <v>20</v>
      </c>
      <c r="K11" s="10">
        <v>0</v>
      </c>
      <c r="L11" s="10">
        <v>0</v>
      </c>
      <c r="M11" s="10">
        <v>109</v>
      </c>
      <c r="N11" s="17">
        <f>VLOOKUP(A11,Games!$A$2:$D$527,3,FALSE)</f>
        <v>0</v>
      </c>
      <c r="O11" s="17">
        <f>VLOOKUP(A11,Games!$A$2:$D$527,4,FALSE)</f>
        <v>17</v>
      </c>
      <c r="P11" s="11">
        <f t="shared" si="0"/>
        <v>10.882352941176471</v>
      </c>
      <c r="R11" s="16">
        <f t="shared" si="1"/>
        <v>225</v>
      </c>
      <c r="S11" s="16">
        <f t="shared" si="2"/>
        <v>40</v>
      </c>
      <c r="T11" s="16" t="str">
        <f>IFERROR(VLOOKUP(A11,Games!$I$2:$I$246,1,FALSE)," ")</f>
        <v xml:space="preserve"> </v>
      </c>
    </row>
    <row r="12" spans="1:20" x14ac:dyDescent="0.25">
      <c r="A12" s="9" t="s">
        <v>112</v>
      </c>
      <c r="B12" s="17">
        <v>19</v>
      </c>
      <c r="C12" s="17">
        <v>32</v>
      </c>
      <c r="D12" s="17">
        <v>19</v>
      </c>
      <c r="E12" s="17">
        <v>11</v>
      </c>
      <c r="F12" s="17">
        <v>67</v>
      </c>
      <c r="G12" s="17">
        <v>34</v>
      </c>
      <c r="H12" s="17">
        <v>17</v>
      </c>
      <c r="I12" s="17">
        <v>0</v>
      </c>
      <c r="J12" s="17">
        <v>28</v>
      </c>
      <c r="K12" s="17">
        <v>0</v>
      </c>
      <c r="L12" s="17">
        <v>0</v>
      </c>
      <c r="M12" s="17">
        <v>132</v>
      </c>
      <c r="N12" s="17">
        <f>VLOOKUP(A12,Games!$A$2:$D$527,3,FALSE)</f>
        <v>0</v>
      </c>
      <c r="O12" s="17">
        <f>VLOOKUP(A12,Games!$A$2:$D$527,4,FALSE)</f>
        <v>19</v>
      </c>
      <c r="P12" s="11">
        <f t="shared" ref="P12" si="3">(R12-S12)/B12</f>
        <v>10.210526315789474</v>
      </c>
      <c r="R12" s="16">
        <f t="shared" ref="R12" si="4">SUM(M12,I12,H12,G12,F12)</f>
        <v>250</v>
      </c>
      <c r="S12" s="16">
        <f t="shared" ref="S12" si="5">SUM((J12*2),(K12*3),(L12*4))</f>
        <v>56</v>
      </c>
      <c r="T12" s="16" t="str">
        <f>IFERROR(VLOOKUP(A12,Games!$I$2:$I$246,1,FALSE)," ")</f>
        <v xml:space="preserve"> </v>
      </c>
    </row>
    <row r="13" spans="1:20" x14ac:dyDescent="0.25">
      <c r="A13" s="9" t="s">
        <v>131</v>
      </c>
      <c r="B13" s="17">
        <v>15</v>
      </c>
      <c r="C13" s="17">
        <v>42</v>
      </c>
      <c r="D13" s="17">
        <v>1</v>
      </c>
      <c r="E13" s="17">
        <v>20</v>
      </c>
      <c r="F13" s="17">
        <v>140</v>
      </c>
      <c r="G13" s="17">
        <v>19</v>
      </c>
      <c r="H13" s="17">
        <v>19</v>
      </c>
      <c r="I13" s="17">
        <v>16</v>
      </c>
      <c r="J13" s="17">
        <v>29</v>
      </c>
      <c r="K13" s="17">
        <v>0</v>
      </c>
      <c r="L13" s="17">
        <v>0</v>
      </c>
      <c r="M13" s="17">
        <v>107</v>
      </c>
      <c r="N13" s="17">
        <f>VLOOKUP(A13,Games!$A$2:$D$527,3,FALSE)</f>
        <v>0</v>
      </c>
      <c r="O13" s="17">
        <f>VLOOKUP(A13,Games!$A$2:$D$527,4,FALSE)</f>
        <v>15</v>
      </c>
      <c r="P13" s="11">
        <f t="shared" ref="P13:P14" si="6">(R13-S13)/B13</f>
        <v>16.2</v>
      </c>
      <c r="R13" s="16">
        <f t="shared" ref="R13:R14" si="7">SUM(M13,I13,H13,G13,F13)</f>
        <v>301</v>
      </c>
      <c r="S13" s="16">
        <f t="shared" ref="S13:S14" si="8">SUM((J13*2),(K13*3),(L13*4))</f>
        <v>58</v>
      </c>
      <c r="T13" s="16" t="str">
        <f>IFERROR(VLOOKUP(A13,Games!$I$2:$I$246,1,FALSE)," ")</f>
        <v>Samuel Colosimo</v>
      </c>
    </row>
    <row r="14" spans="1:20" x14ac:dyDescent="0.25">
      <c r="A14" s="9" t="s">
        <v>148</v>
      </c>
      <c r="B14" s="17">
        <v>2</v>
      </c>
      <c r="C14" s="17">
        <v>1</v>
      </c>
      <c r="D14" s="17">
        <v>0</v>
      </c>
      <c r="E14" s="17">
        <v>6</v>
      </c>
      <c r="F14" s="17">
        <v>4</v>
      </c>
      <c r="G14" s="17">
        <v>0</v>
      </c>
      <c r="H14" s="17">
        <v>5</v>
      </c>
      <c r="I14" s="17">
        <v>1</v>
      </c>
      <c r="J14" s="17">
        <v>2</v>
      </c>
      <c r="K14" s="17">
        <v>0</v>
      </c>
      <c r="L14" s="17">
        <v>0</v>
      </c>
      <c r="M14" s="17">
        <v>8</v>
      </c>
      <c r="N14" s="17">
        <f>VLOOKUP(A14,Games!$A$2:$D$527,3,FALSE)</f>
        <v>0</v>
      </c>
      <c r="O14" s="17">
        <f>VLOOKUP(A14,Games!$A$2:$D$527,4,FALSE)</f>
        <v>2</v>
      </c>
      <c r="P14" s="11">
        <f t="shared" si="6"/>
        <v>7</v>
      </c>
      <c r="R14" s="16">
        <f t="shared" si="7"/>
        <v>18</v>
      </c>
      <c r="S14" s="16">
        <f t="shared" si="8"/>
        <v>4</v>
      </c>
      <c r="T14" s="16" t="str">
        <f>IFERROR(VLOOKUP(A14,Games!$I$2:$I$246,1,FALSE)," ")</f>
        <v xml:space="preserve"> </v>
      </c>
    </row>
    <row r="15" spans="1:20" x14ac:dyDescent="0.25">
      <c r="A15" s="9" t="s">
        <v>395</v>
      </c>
      <c r="B15" s="17">
        <v>2</v>
      </c>
      <c r="C15" s="17">
        <v>3</v>
      </c>
      <c r="D15" s="17">
        <v>1</v>
      </c>
      <c r="E15" s="17">
        <v>2</v>
      </c>
      <c r="F15" s="17">
        <v>19</v>
      </c>
      <c r="G15" s="17">
        <v>5</v>
      </c>
      <c r="H15" s="17">
        <v>2</v>
      </c>
      <c r="I15" s="17">
        <v>1</v>
      </c>
      <c r="J15" s="17">
        <v>2</v>
      </c>
      <c r="K15" s="17">
        <v>0</v>
      </c>
      <c r="L15" s="17">
        <v>0</v>
      </c>
      <c r="M15" s="17">
        <v>11</v>
      </c>
      <c r="N15" s="17">
        <f>VLOOKUP(A15,Games!$A$2:$D$527,3,FALSE)</f>
        <v>0</v>
      </c>
      <c r="O15" s="17">
        <f>VLOOKUP(A15,Games!$A$2:$D$527,4,FALSE)</f>
        <v>1</v>
      </c>
      <c r="P15" s="11">
        <f t="shared" ref="P15" si="9">(R15-S15)/B15</f>
        <v>17</v>
      </c>
      <c r="R15" s="16">
        <f t="shared" ref="R15" si="10">SUM(M15,I15,H15,G15,F15)</f>
        <v>38</v>
      </c>
      <c r="S15" s="16">
        <f t="shared" ref="S15" si="11">SUM((J15*2),(K15*3),(L15*4))</f>
        <v>4</v>
      </c>
      <c r="T15" s="16" t="str">
        <f>IFERROR(VLOOKUP(A15,Games!$I$2:$I$246,1,FALSE)," ")</f>
        <v xml:space="preserve"> </v>
      </c>
    </row>
    <row r="16" spans="1:20" x14ac:dyDescent="0.25">
      <c r="A16" s="9" t="s">
        <v>400</v>
      </c>
      <c r="B16" s="17">
        <v>1</v>
      </c>
      <c r="C16" s="17">
        <v>3</v>
      </c>
      <c r="D16" s="17">
        <v>0</v>
      </c>
      <c r="E16" s="17">
        <v>0</v>
      </c>
      <c r="F16" s="17">
        <v>0</v>
      </c>
      <c r="G16" s="17">
        <v>1</v>
      </c>
      <c r="H16" s="17">
        <v>0</v>
      </c>
      <c r="I16" s="17">
        <v>0</v>
      </c>
      <c r="J16" s="17">
        <v>2</v>
      </c>
      <c r="K16" s="17">
        <v>0</v>
      </c>
      <c r="L16" s="17">
        <v>0</v>
      </c>
      <c r="M16" s="17">
        <v>6</v>
      </c>
      <c r="N16" s="17">
        <f>VLOOKUP(A16,Games!$A$2:$D$527,3,FALSE)</f>
        <v>0</v>
      </c>
      <c r="O16" s="17">
        <f>VLOOKUP(A16,Games!$A$2:$D$527,4,FALSE)</f>
        <v>1</v>
      </c>
      <c r="P16" s="11">
        <f t="shared" ref="P16" si="12">(R16-S16)/B16</f>
        <v>3</v>
      </c>
      <c r="R16" s="16">
        <f t="shared" ref="R16" si="13">SUM(M16,I16,H16,G16,F16)</f>
        <v>7</v>
      </c>
      <c r="S16" s="16">
        <f t="shared" ref="S16" si="14">SUM((J16*2),(K16*3),(L16*4))</f>
        <v>4</v>
      </c>
      <c r="T16" s="16" t="str">
        <f>IFERROR(VLOOKUP(A16,Games!$I$2:$I$246,1,FALSE)," ")</f>
        <v xml:space="preserve"> </v>
      </c>
    </row>
    <row r="17" spans="1:16" x14ac:dyDescent="0.25">
      <c r="A17" s="18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26"/>
    </row>
    <row r="18" spans="1:16" x14ac:dyDescent="0.25">
      <c r="A18" s="37" t="s">
        <v>37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</row>
    <row r="19" spans="1:16" x14ac:dyDescent="0.25">
      <c r="A19" s="54" t="s">
        <v>108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</row>
    <row r="20" spans="1:16" x14ac:dyDescent="0.25">
      <c r="A20" s="17" t="s">
        <v>24</v>
      </c>
      <c r="B20" s="17" t="s">
        <v>25</v>
      </c>
      <c r="C20" s="17" t="s">
        <v>26</v>
      </c>
      <c r="D20" s="17" t="s">
        <v>27</v>
      </c>
      <c r="E20" s="17" t="s">
        <v>28</v>
      </c>
      <c r="F20" s="17" t="s">
        <v>29</v>
      </c>
      <c r="G20" s="17" t="s">
        <v>30</v>
      </c>
      <c r="H20" s="17" t="s">
        <v>31</v>
      </c>
      <c r="I20" s="17" t="s">
        <v>32</v>
      </c>
      <c r="J20" s="17" t="s">
        <v>33</v>
      </c>
      <c r="K20" s="17" t="s">
        <v>34</v>
      </c>
      <c r="L20" s="17" t="s">
        <v>35</v>
      </c>
      <c r="M20" s="17" t="s">
        <v>36</v>
      </c>
    </row>
    <row r="21" spans="1:16" x14ac:dyDescent="0.25">
      <c r="A21" s="9" t="str">
        <f t="shared" ref="A21:A29" si="15">IF(A3=""," ",A3)</f>
        <v>Andrew Parish</v>
      </c>
      <c r="B21" s="10"/>
      <c r="C21" s="11">
        <f t="shared" ref="C21:M21" si="16">IF(ISNUMBER($B3),C3/$B3," ")</f>
        <v>0.6</v>
      </c>
      <c r="D21" s="11">
        <f t="shared" si="16"/>
        <v>0.8</v>
      </c>
      <c r="E21" s="11">
        <f t="shared" si="16"/>
        <v>0.6</v>
      </c>
      <c r="F21" s="11">
        <f t="shared" si="16"/>
        <v>2</v>
      </c>
      <c r="G21" s="11">
        <f t="shared" si="16"/>
        <v>0</v>
      </c>
      <c r="H21" s="11">
        <f t="shared" si="16"/>
        <v>0.8</v>
      </c>
      <c r="I21" s="11">
        <f t="shared" si="16"/>
        <v>0.4</v>
      </c>
      <c r="J21" s="11">
        <f t="shared" si="16"/>
        <v>1.2</v>
      </c>
      <c r="K21" s="11">
        <f t="shared" si="16"/>
        <v>0</v>
      </c>
      <c r="L21" s="11">
        <f t="shared" si="16"/>
        <v>0</v>
      </c>
      <c r="M21" s="11">
        <f t="shared" si="16"/>
        <v>4.2</v>
      </c>
    </row>
    <row r="22" spans="1:16" x14ac:dyDescent="0.25">
      <c r="A22" s="9" t="str">
        <f t="shared" si="15"/>
        <v>Antone Smith</v>
      </c>
      <c r="B22" s="10"/>
      <c r="C22" s="11">
        <f t="shared" ref="C22:M22" si="17">IF(ISNUMBER($B4),C4/$B4," ")</f>
        <v>1.05</v>
      </c>
      <c r="D22" s="11">
        <f t="shared" si="17"/>
        <v>0.05</v>
      </c>
      <c r="E22" s="11">
        <f t="shared" si="17"/>
        <v>0.3</v>
      </c>
      <c r="F22" s="11">
        <f t="shared" si="17"/>
        <v>4.6500000000000004</v>
      </c>
      <c r="G22" s="11">
        <f t="shared" si="17"/>
        <v>0.85</v>
      </c>
      <c r="H22" s="11">
        <f t="shared" si="17"/>
        <v>0.9</v>
      </c>
      <c r="I22" s="11">
        <f t="shared" si="17"/>
        <v>0.05</v>
      </c>
      <c r="J22" s="11">
        <f t="shared" si="17"/>
        <v>1</v>
      </c>
      <c r="K22" s="11">
        <f t="shared" si="17"/>
        <v>0</v>
      </c>
      <c r="L22" s="11">
        <f t="shared" si="17"/>
        <v>0</v>
      </c>
      <c r="M22" s="11">
        <f t="shared" si="17"/>
        <v>2.5499999999999998</v>
      </c>
    </row>
    <row r="23" spans="1:16" x14ac:dyDescent="0.25">
      <c r="A23" s="9" t="str">
        <f t="shared" si="15"/>
        <v>Blake Talsma</v>
      </c>
      <c r="B23" s="10"/>
      <c r="C23" s="11">
        <f t="shared" ref="C23:M23" si="18">IF(ISNUMBER($B5),C5/$B5," ")</f>
        <v>3</v>
      </c>
      <c r="D23" s="11">
        <f t="shared" si="18"/>
        <v>0.88235294117647056</v>
      </c>
      <c r="E23" s="11">
        <f t="shared" si="18"/>
        <v>1.6470588235294117</v>
      </c>
      <c r="F23" s="11">
        <f t="shared" si="18"/>
        <v>6.4117647058823533</v>
      </c>
      <c r="G23" s="11">
        <f t="shared" si="18"/>
        <v>2.2941176470588234</v>
      </c>
      <c r="H23" s="11">
        <f t="shared" si="18"/>
        <v>1.411764705882353</v>
      </c>
      <c r="I23" s="11">
        <f t="shared" si="18"/>
        <v>0.23529411764705882</v>
      </c>
      <c r="J23" s="11">
        <f t="shared" si="18"/>
        <v>1.1176470588235294</v>
      </c>
      <c r="K23" s="11">
        <f t="shared" si="18"/>
        <v>0</v>
      </c>
      <c r="L23" s="11">
        <f t="shared" si="18"/>
        <v>5.8823529411764705E-2</v>
      </c>
      <c r="M23" s="11">
        <f t="shared" si="18"/>
        <v>10.294117647058824</v>
      </c>
    </row>
    <row r="24" spans="1:16" x14ac:dyDescent="0.25">
      <c r="A24" s="9" t="str">
        <f t="shared" si="15"/>
        <v>Brad Manzanillo</v>
      </c>
      <c r="B24" s="10"/>
      <c r="C24" s="11">
        <f t="shared" ref="C24:M24" si="19">IF(ISNUMBER($B6),C6/$B6," ")</f>
        <v>0.8</v>
      </c>
      <c r="D24" s="11">
        <f t="shared" si="19"/>
        <v>1.1000000000000001</v>
      </c>
      <c r="E24" s="11">
        <f t="shared" si="19"/>
        <v>0.75</v>
      </c>
      <c r="F24" s="11">
        <f t="shared" si="19"/>
        <v>3.85</v>
      </c>
      <c r="G24" s="11">
        <f t="shared" si="19"/>
        <v>3.1</v>
      </c>
      <c r="H24" s="11">
        <f t="shared" si="19"/>
        <v>1.7</v>
      </c>
      <c r="I24" s="11">
        <f t="shared" si="19"/>
        <v>0.15</v>
      </c>
      <c r="J24" s="11">
        <f t="shared" si="19"/>
        <v>1.25</v>
      </c>
      <c r="K24" s="11">
        <f t="shared" si="19"/>
        <v>0</v>
      </c>
      <c r="L24" s="11">
        <f t="shared" si="19"/>
        <v>0.05</v>
      </c>
      <c r="M24" s="11">
        <f t="shared" si="19"/>
        <v>5.65</v>
      </c>
    </row>
    <row r="25" spans="1:16" x14ac:dyDescent="0.25">
      <c r="A25" s="9" t="str">
        <f t="shared" si="15"/>
        <v>Byron Takavis</v>
      </c>
      <c r="B25" s="10"/>
      <c r="C25" s="11">
        <f t="shared" ref="C25:M25" si="20">IF(ISNUMBER($B7),C7/$B7," ")</f>
        <v>1.3</v>
      </c>
      <c r="D25" s="11">
        <f t="shared" si="20"/>
        <v>0</v>
      </c>
      <c r="E25" s="11">
        <f t="shared" si="20"/>
        <v>0.2</v>
      </c>
      <c r="F25" s="11">
        <f t="shared" si="20"/>
        <v>2.5</v>
      </c>
      <c r="G25" s="11">
        <f t="shared" si="20"/>
        <v>1.5</v>
      </c>
      <c r="H25" s="11">
        <f t="shared" si="20"/>
        <v>1</v>
      </c>
      <c r="I25" s="11">
        <f t="shared" si="20"/>
        <v>0.1</v>
      </c>
      <c r="J25" s="11">
        <f t="shared" si="20"/>
        <v>1.2</v>
      </c>
      <c r="K25" s="11">
        <f t="shared" si="20"/>
        <v>0</v>
      </c>
      <c r="L25" s="11">
        <f t="shared" si="20"/>
        <v>0</v>
      </c>
      <c r="M25" s="11">
        <f t="shared" si="20"/>
        <v>2.8</v>
      </c>
    </row>
    <row r="26" spans="1:16" x14ac:dyDescent="0.25">
      <c r="A26" s="9" t="str">
        <f t="shared" si="15"/>
        <v>Chris Gogala</v>
      </c>
      <c r="B26" s="10"/>
      <c r="C26" s="11">
        <f t="shared" ref="C26:M26" si="21">IF(ISNUMBER($B8),C8/$B8," ")</f>
        <v>3.1578947368421053</v>
      </c>
      <c r="D26" s="11">
        <f t="shared" si="21"/>
        <v>0.21052631578947367</v>
      </c>
      <c r="E26" s="11">
        <f t="shared" si="21"/>
        <v>0.42105263157894735</v>
      </c>
      <c r="F26" s="11">
        <f t="shared" si="21"/>
        <v>5.9473684210526319</v>
      </c>
      <c r="G26" s="11">
        <f t="shared" si="21"/>
        <v>1.5789473684210527</v>
      </c>
      <c r="H26" s="11">
        <f t="shared" si="21"/>
        <v>1.3157894736842106</v>
      </c>
      <c r="I26" s="11">
        <f t="shared" si="21"/>
        <v>0.47368421052631576</v>
      </c>
      <c r="J26" s="11">
        <f t="shared" si="21"/>
        <v>1.4736842105263157</v>
      </c>
      <c r="K26" s="11">
        <f t="shared" si="21"/>
        <v>0</v>
      </c>
      <c r="L26" s="11">
        <f t="shared" si="21"/>
        <v>0</v>
      </c>
      <c r="M26" s="11">
        <f t="shared" si="21"/>
        <v>7.3684210526315788</v>
      </c>
    </row>
    <row r="27" spans="1:16" x14ac:dyDescent="0.25">
      <c r="A27" s="9" t="str">
        <f t="shared" si="15"/>
        <v>Ethan Tulk</v>
      </c>
      <c r="B27" s="10"/>
      <c r="C27" s="11">
        <f t="shared" ref="C27:M27" si="22">IF(ISNUMBER($B9),C9/$B9," ")</f>
        <v>2</v>
      </c>
      <c r="D27" s="11">
        <f t="shared" si="22"/>
        <v>0</v>
      </c>
      <c r="E27" s="11">
        <f t="shared" si="22"/>
        <v>0</v>
      </c>
      <c r="F27" s="11">
        <f t="shared" si="22"/>
        <v>0</v>
      </c>
      <c r="G27" s="11">
        <f t="shared" si="22"/>
        <v>1</v>
      </c>
      <c r="H27" s="11">
        <f t="shared" si="22"/>
        <v>1</v>
      </c>
      <c r="I27" s="11">
        <f t="shared" si="22"/>
        <v>0</v>
      </c>
      <c r="J27" s="11">
        <f t="shared" si="22"/>
        <v>0</v>
      </c>
      <c r="K27" s="11">
        <f t="shared" si="22"/>
        <v>0</v>
      </c>
      <c r="L27" s="11">
        <f t="shared" si="22"/>
        <v>0</v>
      </c>
      <c r="M27" s="11">
        <f t="shared" si="22"/>
        <v>4</v>
      </c>
    </row>
    <row r="28" spans="1:16" x14ac:dyDescent="0.25">
      <c r="A28" s="9" t="str">
        <f t="shared" si="15"/>
        <v>Jared De Booy</v>
      </c>
      <c r="B28" s="10"/>
      <c r="C28" s="11">
        <f t="shared" ref="C28:M28" si="23">IF(ISNUMBER($B10),C10/$B10," ")</f>
        <v>1.5555555555555556</v>
      </c>
      <c r="D28" s="11">
        <f t="shared" si="23"/>
        <v>1.5555555555555556</v>
      </c>
      <c r="E28" s="11">
        <f t="shared" si="23"/>
        <v>0.55555555555555558</v>
      </c>
      <c r="F28" s="11">
        <f t="shared" si="23"/>
        <v>6.8888888888888893</v>
      </c>
      <c r="G28" s="11">
        <f t="shared" si="23"/>
        <v>0.88888888888888884</v>
      </c>
      <c r="H28" s="11">
        <f t="shared" si="23"/>
        <v>1.3333333333333333</v>
      </c>
      <c r="I28" s="11">
        <f t="shared" si="23"/>
        <v>1.7777777777777777</v>
      </c>
      <c r="J28" s="11">
        <f t="shared" si="23"/>
        <v>1.3333333333333333</v>
      </c>
      <c r="K28" s="11">
        <f t="shared" si="23"/>
        <v>0</v>
      </c>
      <c r="L28" s="11">
        <f t="shared" si="23"/>
        <v>0</v>
      </c>
      <c r="M28" s="11">
        <f t="shared" si="23"/>
        <v>8.3333333333333339</v>
      </c>
    </row>
    <row r="29" spans="1:16" x14ac:dyDescent="0.25">
      <c r="A29" s="9" t="str">
        <f t="shared" si="15"/>
        <v>Justin Parish</v>
      </c>
      <c r="B29" s="10"/>
      <c r="C29" s="11">
        <f t="shared" ref="C29:M29" si="24">IF(ISNUMBER($B11),C11/$B11," ")</f>
        <v>1.3529411764705883</v>
      </c>
      <c r="D29" s="11">
        <f t="shared" si="24"/>
        <v>1.1176470588235294</v>
      </c>
      <c r="E29" s="11">
        <f t="shared" si="24"/>
        <v>0.35294117647058826</v>
      </c>
      <c r="F29" s="11">
        <f t="shared" si="24"/>
        <v>4.3529411764705879</v>
      </c>
      <c r="G29" s="11">
        <f t="shared" si="24"/>
        <v>0.88235294117647056</v>
      </c>
      <c r="H29" s="11">
        <f t="shared" si="24"/>
        <v>0.88235294117647056</v>
      </c>
      <c r="I29" s="11">
        <f t="shared" si="24"/>
        <v>0.70588235294117652</v>
      </c>
      <c r="J29" s="11">
        <f t="shared" si="24"/>
        <v>1.1764705882352942</v>
      </c>
      <c r="K29" s="11">
        <f t="shared" si="24"/>
        <v>0</v>
      </c>
      <c r="L29" s="11">
        <f t="shared" si="24"/>
        <v>0</v>
      </c>
      <c r="M29" s="11">
        <f t="shared" si="24"/>
        <v>6.4117647058823533</v>
      </c>
    </row>
    <row r="30" spans="1:16" x14ac:dyDescent="0.25">
      <c r="A30" s="9" t="str">
        <f t="shared" ref="A30:A33" si="25">IF(A12=""," ",A12)</f>
        <v>Nick Wilkinson</v>
      </c>
      <c r="B30" s="17"/>
      <c r="C30" s="11">
        <f t="shared" ref="C30:M30" si="26">IF(ISNUMBER($B12),C12/$B12," ")</f>
        <v>1.6842105263157894</v>
      </c>
      <c r="D30" s="11">
        <f t="shared" si="26"/>
        <v>1</v>
      </c>
      <c r="E30" s="11">
        <f t="shared" si="26"/>
        <v>0.57894736842105265</v>
      </c>
      <c r="F30" s="11">
        <f t="shared" si="26"/>
        <v>3.5263157894736841</v>
      </c>
      <c r="G30" s="11">
        <f t="shared" si="26"/>
        <v>1.7894736842105263</v>
      </c>
      <c r="H30" s="11">
        <f t="shared" si="26"/>
        <v>0.89473684210526316</v>
      </c>
      <c r="I30" s="11">
        <f t="shared" si="26"/>
        <v>0</v>
      </c>
      <c r="J30" s="11">
        <f t="shared" si="26"/>
        <v>1.4736842105263157</v>
      </c>
      <c r="K30" s="11">
        <f t="shared" si="26"/>
        <v>0</v>
      </c>
      <c r="L30" s="11">
        <f t="shared" si="26"/>
        <v>0</v>
      </c>
      <c r="M30" s="11">
        <f t="shared" si="26"/>
        <v>6.9473684210526319</v>
      </c>
    </row>
    <row r="31" spans="1:16" x14ac:dyDescent="0.25">
      <c r="A31" s="9" t="str">
        <f t="shared" si="25"/>
        <v>Samuel Colosimo</v>
      </c>
      <c r="B31" s="17"/>
      <c r="C31" s="11">
        <f t="shared" ref="C31:M31" si="27">IF(ISNUMBER($B13),C13/$B13," ")</f>
        <v>2.8</v>
      </c>
      <c r="D31" s="11">
        <f t="shared" si="27"/>
        <v>6.6666666666666666E-2</v>
      </c>
      <c r="E31" s="11">
        <f t="shared" si="27"/>
        <v>1.3333333333333333</v>
      </c>
      <c r="F31" s="11">
        <f t="shared" si="27"/>
        <v>9.3333333333333339</v>
      </c>
      <c r="G31" s="11">
        <f t="shared" si="27"/>
        <v>1.2666666666666666</v>
      </c>
      <c r="H31" s="11">
        <f t="shared" si="27"/>
        <v>1.2666666666666666</v>
      </c>
      <c r="I31" s="11">
        <f t="shared" si="27"/>
        <v>1.0666666666666667</v>
      </c>
      <c r="J31" s="11">
        <f t="shared" si="27"/>
        <v>1.9333333333333333</v>
      </c>
      <c r="K31" s="11">
        <f t="shared" si="27"/>
        <v>0</v>
      </c>
      <c r="L31" s="11">
        <f t="shared" si="27"/>
        <v>0</v>
      </c>
      <c r="M31" s="11">
        <f t="shared" si="27"/>
        <v>7.1333333333333337</v>
      </c>
    </row>
    <row r="32" spans="1:16" x14ac:dyDescent="0.25">
      <c r="A32" s="9" t="str">
        <f t="shared" si="25"/>
        <v>Keeran Piazza</v>
      </c>
      <c r="B32" s="17"/>
      <c r="C32" s="11">
        <f t="shared" ref="C32:M33" si="28">IF(ISNUMBER($B14),C14/$B14," ")</f>
        <v>0.5</v>
      </c>
      <c r="D32" s="11">
        <f t="shared" si="28"/>
        <v>0</v>
      </c>
      <c r="E32" s="11">
        <f t="shared" si="28"/>
        <v>3</v>
      </c>
      <c r="F32" s="11">
        <f t="shared" si="28"/>
        <v>2</v>
      </c>
      <c r="G32" s="11">
        <f t="shared" si="28"/>
        <v>0</v>
      </c>
      <c r="H32" s="11">
        <f t="shared" si="28"/>
        <v>2.5</v>
      </c>
      <c r="I32" s="11">
        <f t="shared" si="28"/>
        <v>0.5</v>
      </c>
      <c r="J32" s="11">
        <f t="shared" si="28"/>
        <v>1</v>
      </c>
      <c r="K32" s="11">
        <f t="shared" si="28"/>
        <v>0</v>
      </c>
      <c r="L32" s="11">
        <f t="shared" si="28"/>
        <v>0</v>
      </c>
      <c r="M32" s="11">
        <f t="shared" si="28"/>
        <v>4</v>
      </c>
    </row>
    <row r="33" spans="1:13" x14ac:dyDescent="0.25">
      <c r="A33" s="9" t="str">
        <f t="shared" si="25"/>
        <v>Sam Hockey</v>
      </c>
      <c r="B33" s="17"/>
      <c r="C33" s="11">
        <f t="shared" si="28"/>
        <v>1.5</v>
      </c>
      <c r="D33" s="11">
        <f t="shared" si="28"/>
        <v>0.5</v>
      </c>
      <c r="E33" s="11">
        <f t="shared" si="28"/>
        <v>1</v>
      </c>
      <c r="F33" s="11">
        <f t="shared" si="28"/>
        <v>9.5</v>
      </c>
      <c r="G33" s="11">
        <f t="shared" si="28"/>
        <v>2.5</v>
      </c>
      <c r="H33" s="11">
        <f t="shared" si="28"/>
        <v>1</v>
      </c>
      <c r="I33" s="11">
        <f t="shared" si="28"/>
        <v>0.5</v>
      </c>
      <c r="J33" s="11">
        <f t="shared" si="28"/>
        <v>1</v>
      </c>
      <c r="K33" s="11">
        <f t="shared" si="28"/>
        <v>0</v>
      </c>
      <c r="L33" s="11">
        <f t="shared" si="28"/>
        <v>0</v>
      </c>
      <c r="M33" s="11">
        <f t="shared" si="28"/>
        <v>5.5</v>
      </c>
    </row>
  </sheetData>
  <mergeCells count="3">
    <mergeCell ref="A18:M18"/>
    <mergeCell ref="A19:M19"/>
    <mergeCell ref="A1:P1"/>
  </mergeCells>
  <conditionalFormatting sqref="A3:A14">
    <cfRule type="expression" dxfId="24" priority="6">
      <formula>O3&gt;13</formula>
    </cfRule>
  </conditionalFormatting>
  <conditionalFormatting sqref="A3:A14">
    <cfRule type="expression" dxfId="23" priority="5">
      <formula>EXACT(A3,T3)</formula>
    </cfRule>
  </conditionalFormatting>
  <conditionalFormatting sqref="A15 A17">
    <cfRule type="expression" dxfId="22" priority="4">
      <formula>O15&gt;13</formula>
    </cfRule>
  </conditionalFormatting>
  <conditionalFormatting sqref="A15 A17">
    <cfRule type="expression" dxfId="21" priority="3">
      <formula>EXACT(A15,T15)</formula>
    </cfRule>
  </conditionalFormatting>
  <conditionalFormatting sqref="A16">
    <cfRule type="expression" dxfId="20" priority="2">
      <formula>O16&gt;13</formula>
    </cfRule>
  </conditionalFormatting>
  <conditionalFormatting sqref="A16">
    <cfRule type="expression" dxfId="19" priority="1">
      <formula>EXACT(A16,T16)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</sheetPr>
  <dimension ref="A1:T26"/>
  <sheetViews>
    <sheetView workbookViewId="0">
      <selection activeCell="Q3" sqref="Q3"/>
    </sheetView>
  </sheetViews>
  <sheetFormatPr defaultRowHeight="15" x14ac:dyDescent="0.25"/>
  <cols>
    <col min="1" max="1" width="23.85546875" style="5" bestFit="1" customWidth="1"/>
    <col min="2" max="13" width="9.140625" style="5"/>
    <col min="14" max="14" width="17" style="5" bestFit="1" customWidth="1"/>
    <col min="15" max="15" width="15.140625" style="5" bestFit="1" customWidth="1"/>
    <col min="16" max="16" width="15.140625" style="16" customWidth="1"/>
    <col min="17" max="17" width="9.140625" style="5"/>
    <col min="18" max="20" width="0" style="5" hidden="1" customWidth="1"/>
    <col min="21" max="16384" width="9.140625" style="5"/>
  </cols>
  <sheetData>
    <row r="1" spans="1:20" x14ac:dyDescent="0.25">
      <c r="A1" s="59" t="s">
        <v>20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23" t="s">
        <v>20</v>
      </c>
    </row>
    <row r="2" spans="1:20" x14ac:dyDescent="0.25">
      <c r="A2" s="8" t="s">
        <v>24</v>
      </c>
      <c r="B2" s="8" t="s">
        <v>25</v>
      </c>
      <c r="C2" s="8" t="s">
        <v>26</v>
      </c>
      <c r="D2" s="8" t="s">
        <v>27</v>
      </c>
      <c r="E2" s="8" t="s">
        <v>28</v>
      </c>
      <c r="F2" s="8" t="s">
        <v>29</v>
      </c>
      <c r="G2" s="8" t="s">
        <v>30</v>
      </c>
      <c r="H2" s="8" t="s">
        <v>31</v>
      </c>
      <c r="I2" s="8" t="s">
        <v>32</v>
      </c>
      <c r="J2" s="8" t="s">
        <v>33</v>
      </c>
      <c r="K2" s="8" t="s">
        <v>34</v>
      </c>
      <c r="L2" s="8" t="s">
        <v>35</v>
      </c>
      <c r="M2" s="8" t="s">
        <v>36</v>
      </c>
      <c r="N2" s="17" t="s">
        <v>62</v>
      </c>
      <c r="O2" s="17" t="s">
        <v>63</v>
      </c>
      <c r="P2" s="17" t="s">
        <v>83</v>
      </c>
      <c r="Q2" s="16"/>
      <c r="R2" s="16" t="s">
        <v>84</v>
      </c>
      <c r="S2" s="16" t="s">
        <v>85</v>
      </c>
    </row>
    <row r="3" spans="1:20" x14ac:dyDescent="0.25">
      <c r="A3" s="9" t="s">
        <v>21</v>
      </c>
      <c r="B3" s="10">
        <v>21</v>
      </c>
      <c r="C3" s="10">
        <v>15</v>
      </c>
      <c r="D3" s="10">
        <v>19</v>
      </c>
      <c r="E3" s="10">
        <v>5</v>
      </c>
      <c r="F3" s="10">
        <v>62</v>
      </c>
      <c r="G3" s="10">
        <v>59</v>
      </c>
      <c r="H3" s="10">
        <v>35</v>
      </c>
      <c r="I3" s="10">
        <v>5</v>
      </c>
      <c r="J3" s="10">
        <v>19</v>
      </c>
      <c r="K3" s="10">
        <v>0</v>
      </c>
      <c r="L3" s="10">
        <v>0</v>
      </c>
      <c r="M3" s="10">
        <v>92</v>
      </c>
      <c r="N3" s="17">
        <f>VLOOKUP(A3,Games!$A$2:$D$527,3,FALSE)</f>
        <v>0</v>
      </c>
      <c r="O3" s="17">
        <f>VLOOKUP(A3,Games!$A$2:$D$527,4,FALSE)</f>
        <v>21</v>
      </c>
      <c r="P3" s="11">
        <f>(R3-S3)/B3</f>
        <v>10.238095238095237</v>
      </c>
      <c r="Q3" s="16"/>
      <c r="R3" s="16">
        <f>SUM(M3,I3,H3,G3,F3)</f>
        <v>253</v>
      </c>
      <c r="S3" s="16">
        <f>SUM((J3*2),(K3*3),(L3*4))</f>
        <v>38</v>
      </c>
      <c r="T3" s="16" t="str">
        <f>IFERROR(VLOOKUP(A3,Games!$I$2:$I$246,1,FALSE)," ")</f>
        <v xml:space="preserve"> </v>
      </c>
    </row>
    <row r="4" spans="1:20" x14ac:dyDescent="0.25">
      <c r="A4" s="9" t="s">
        <v>71</v>
      </c>
      <c r="B4" s="10">
        <v>16</v>
      </c>
      <c r="C4" s="10">
        <v>50</v>
      </c>
      <c r="D4" s="10">
        <v>0</v>
      </c>
      <c r="E4" s="10">
        <v>8</v>
      </c>
      <c r="F4" s="10">
        <v>150</v>
      </c>
      <c r="G4" s="10">
        <v>24</v>
      </c>
      <c r="H4" s="10">
        <v>17</v>
      </c>
      <c r="I4" s="10">
        <v>23</v>
      </c>
      <c r="J4" s="10">
        <v>34</v>
      </c>
      <c r="K4" s="10">
        <v>0</v>
      </c>
      <c r="L4" s="10">
        <v>0</v>
      </c>
      <c r="M4" s="10">
        <v>108</v>
      </c>
      <c r="N4" s="17">
        <f>VLOOKUP(A4,Games!$A$2:$D$527,3,FALSE)</f>
        <v>0</v>
      </c>
      <c r="O4" s="17">
        <f>VLOOKUP(A4,Games!$A$2:$D$527,4,FALSE)</f>
        <v>16</v>
      </c>
      <c r="P4" s="11">
        <f t="shared" ref="P4:P10" si="0">(R4-S4)/B4</f>
        <v>15.875</v>
      </c>
      <c r="Q4" s="16"/>
      <c r="R4" s="16">
        <f t="shared" ref="R4:R10" si="1">SUM(M4,I4,H4,G4,F4)</f>
        <v>322</v>
      </c>
      <c r="S4" s="16">
        <f t="shared" ref="S4:S10" si="2">SUM((J4*2),(K4*3),(L4*4))</f>
        <v>68</v>
      </c>
      <c r="T4" s="16" t="str">
        <f>IFERROR(VLOOKUP(A4,Games!$I$2:$I$246,1,FALSE)," ")</f>
        <v xml:space="preserve"> </v>
      </c>
    </row>
    <row r="5" spans="1:20" x14ac:dyDescent="0.25">
      <c r="A5" s="9" t="s">
        <v>23</v>
      </c>
      <c r="B5" s="10">
        <v>23</v>
      </c>
      <c r="C5" s="10">
        <v>88</v>
      </c>
      <c r="D5" s="10">
        <v>25</v>
      </c>
      <c r="E5" s="10">
        <v>30</v>
      </c>
      <c r="F5" s="10">
        <v>42</v>
      </c>
      <c r="G5" s="10">
        <v>121</v>
      </c>
      <c r="H5" s="10">
        <v>58</v>
      </c>
      <c r="I5" s="10">
        <v>1</v>
      </c>
      <c r="J5" s="10">
        <v>13</v>
      </c>
      <c r="K5" s="10">
        <v>0</v>
      </c>
      <c r="L5" s="10">
        <v>0</v>
      </c>
      <c r="M5" s="10">
        <v>281</v>
      </c>
      <c r="N5" s="17">
        <f>VLOOKUP(A5,Games!$A$2:$D$527,3,FALSE)</f>
        <v>0</v>
      </c>
      <c r="O5" s="17">
        <f>VLOOKUP(A5,Games!$A$2:$D$527,4,FALSE)</f>
        <v>23</v>
      </c>
      <c r="P5" s="11">
        <f t="shared" si="0"/>
        <v>20.739130434782609</v>
      </c>
      <c r="Q5" s="16"/>
      <c r="R5" s="16">
        <f t="shared" si="1"/>
        <v>503</v>
      </c>
      <c r="S5" s="16">
        <f t="shared" si="2"/>
        <v>26</v>
      </c>
      <c r="T5" s="16" t="str">
        <f>IFERROR(VLOOKUP(A5,Games!$I$2:$I$246,1,FALSE)," ")</f>
        <v xml:space="preserve"> </v>
      </c>
    </row>
    <row r="6" spans="1:20" x14ac:dyDescent="0.25">
      <c r="A6" s="9" t="s">
        <v>140</v>
      </c>
      <c r="B6" s="10">
        <v>5</v>
      </c>
      <c r="C6" s="10">
        <v>14</v>
      </c>
      <c r="D6" s="10">
        <v>3</v>
      </c>
      <c r="E6" s="10">
        <v>1</v>
      </c>
      <c r="F6" s="10">
        <v>18</v>
      </c>
      <c r="G6" s="10">
        <v>16</v>
      </c>
      <c r="H6" s="10">
        <v>7</v>
      </c>
      <c r="I6" s="10">
        <v>1</v>
      </c>
      <c r="J6" s="10">
        <v>5</v>
      </c>
      <c r="K6" s="10">
        <v>0</v>
      </c>
      <c r="L6" s="10">
        <v>0</v>
      </c>
      <c r="M6" s="10">
        <v>38</v>
      </c>
      <c r="N6" s="17">
        <f>VLOOKUP(A6,Games!$A$2:$D$527,3,FALSE)</f>
        <v>0</v>
      </c>
      <c r="O6" s="17">
        <f>VLOOKUP(A6,Games!$A$2:$D$527,4,FALSE)</f>
        <v>5</v>
      </c>
      <c r="P6" s="11">
        <f t="shared" si="0"/>
        <v>14</v>
      </c>
      <c r="Q6" s="16"/>
      <c r="R6" s="16">
        <f t="shared" si="1"/>
        <v>80</v>
      </c>
      <c r="S6" s="16">
        <f t="shared" si="2"/>
        <v>10</v>
      </c>
      <c r="T6" s="16" t="str">
        <f>IFERROR(VLOOKUP(A6,Games!$I$2:$I$246,1,FALSE)," ")</f>
        <v xml:space="preserve"> </v>
      </c>
    </row>
    <row r="7" spans="1:20" x14ac:dyDescent="0.25">
      <c r="A7" s="9" t="s">
        <v>50</v>
      </c>
      <c r="B7" s="10">
        <v>19</v>
      </c>
      <c r="C7" s="10">
        <v>82</v>
      </c>
      <c r="D7" s="10">
        <v>0</v>
      </c>
      <c r="E7" s="10">
        <v>43</v>
      </c>
      <c r="F7" s="10">
        <v>194</v>
      </c>
      <c r="G7" s="10">
        <v>25</v>
      </c>
      <c r="H7" s="10">
        <v>20</v>
      </c>
      <c r="I7" s="10">
        <v>14</v>
      </c>
      <c r="J7" s="10">
        <v>18</v>
      </c>
      <c r="K7" s="10">
        <v>0</v>
      </c>
      <c r="L7" s="10">
        <v>0</v>
      </c>
      <c r="M7" s="10">
        <v>207</v>
      </c>
      <c r="N7" s="17">
        <f>VLOOKUP(A7,Games!$A$2:$D$527,3,FALSE)</f>
        <v>3</v>
      </c>
      <c r="O7" s="17">
        <f>VLOOKUP(A7,Games!$A$2:$D$527,4,FALSE)</f>
        <v>22</v>
      </c>
      <c r="P7" s="11">
        <f t="shared" si="0"/>
        <v>22.315789473684209</v>
      </c>
      <c r="Q7" s="16"/>
      <c r="R7" s="16">
        <f t="shared" si="1"/>
        <v>460</v>
      </c>
      <c r="S7" s="16">
        <f t="shared" si="2"/>
        <v>36</v>
      </c>
      <c r="T7" s="16" t="str">
        <f>IFERROR(VLOOKUP(A7,Games!$I$2:$I$246,1,FALSE)," ")</f>
        <v xml:space="preserve"> </v>
      </c>
    </row>
    <row r="8" spans="1:20" x14ac:dyDescent="0.25">
      <c r="A8" s="9" t="s">
        <v>81</v>
      </c>
      <c r="B8" s="10">
        <v>20</v>
      </c>
      <c r="C8" s="10">
        <v>116</v>
      </c>
      <c r="D8" s="10">
        <v>4</v>
      </c>
      <c r="E8" s="10">
        <v>25</v>
      </c>
      <c r="F8" s="10">
        <v>159</v>
      </c>
      <c r="G8" s="10">
        <v>40</v>
      </c>
      <c r="H8" s="10">
        <v>34</v>
      </c>
      <c r="I8" s="10">
        <v>7</v>
      </c>
      <c r="J8" s="10">
        <v>40</v>
      </c>
      <c r="K8" s="10">
        <v>0</v>
      </c>
      <c r="L8" s="10">
        <v>1</v>
      </c>
      <c r="M8" s="10">
        <v>269</v>
      </c>
      <c r="N8" s="17">
        <f>VLOOKUP(A8,Games!$A$2:$D$527,3,FALSE)</f>
        <v>1</v>
      </c>
      <c r="O8" s="17">
        <f>VLOOKUP(A8,Games!$A$2:$D$527,4,FALSE)</f>
        <v>21</v>
      </c>
      <c r="P8" s="11">
        <f t="shared" si="0"/>
        <v>21.25</v>
      </c>
      <c r="Q8" s="16"/>
      <c r="R8" s="16">
        <f t="shared" si="1"/>
        <v>509</v>
      </c>
      <c r="S8" s="16">
        <f t="shared" si="2"/>
        <v>84</v>
      </c>
      <c r="T8" s="16" t="str">
        <f>IFERROR(VLOOKUP(A8,Games!$I$2:$I$246,1,FALSE)," ")</f>
        <v xml:space="preserve"> </v>
      </c>
    </row>
    <row r="9" spans="1:20" x14ac:dyDescent="0.25">
      <c r="A9" s="9" t="s">
        <v>79</v>
      </c>
      <c r="B9" s="10">
        <v>3</v>
      </c>
      <c r="C9" s="10">
        <v>11</v>
      </c>
      <c r="D9" s="10">
        <v>8</v>
      </c>
      <c r="E9" s="10">
        <v>0</v>
      </c>
      <c r="F9" s="10">
        <v>9</v>
      </c>
      <c r="G9" s="10">
        <v>4</v>
      </c>
      <c r="H9" s="10">
        <v>2</v>
      </c>
      <c r="I9" s="10">
        <v>0</v>
      </c>
      <c r="J9" s="10">
        <v>3</v>
      </c>
      <c r="K9" s="10">
        <v>0</v>
      </c>
      <c r="L9" s="10">
        <v>0</v>
      </c>
      <c r="M9" s="10">
        <v>46</v>
      </c>
      <c r="N9" s="17">
        <f>VLOOKUP(A9,Games!$A$2:$D$527,3,FALSE)</f>
        <v>5</v>
      </c>
      <c r="O9" s="17">
        <f>VLOOKUP(A9,Games!$A$2:$D$527,4,FALSE)</f>
        <v>8</v>
      </c>
      <c r="P9" s="11">
        <f t="shared" si="0"/>
        <v>18.333333333333332</v>
      </c>
      <c r="Q9" s="16"/>
      <c r="R9" s="16">
        <f t="shared" si="1"/>
        <v>61</v>
      </c>
      <c r="S9" s="16">
        <f t="shared" si="2"/>
        <v>6</v>
      </c>
      <c r="T9" s="16" t="str">
        <f>IFERROR(VLOOKUP(A9,Games!$I$2:$I$246,1,FALSE)," ")</f>
        <v xml:space="preserve"> </v>
      </c>
    </row>
    <row r="10" spans="1:20" x14ac:dyDescent="0.25">
      <c r="A10" s="9" t="s">
        <v>70</v>
      </c>
      <c r="B10" s="10">
        <v>22</v>
      </c>
      <c r="C10" s="10">
        <v>77</v>
      </c>
      <c r="D10" s="10">
        <v>1</v>
      </c>
      <c r="E10" s="10">
        <v>3</v>
      </c>
      <c r="F10" s="10">
        <v>90</v>
      </c>
      <c r="G10" s="10">
        <v>60</v>
      </c>
      <c r="H10" s="10">
        <v>20</v>
      </c>
      <c r="I10" s="10">
        <v>6</v>
      </c>
      <c r="J10" s="10">
        <v>19</v>
      </c>
      <c r="K10" s="10">
        <v>2</v>
      </c>
      <c r="L10" s="10">
        <v>0</v>
      </c>
      <c r="M10" s="10">
        <v>160</v>
      </c>
      <c r="N10" s="17">
        <f>VLOOKUP(A10,Games!$A$2:$D$527,3,FALSE)</f>
        <v>0</v>
      </c>
      <c r="O10" s="17">
        <f>VLOOKUP(A10,Games!$A$2:$D$527,4,FALSE)</f>
        <v>22</v>
      </c>
      <c r="P10" s="11">
        <f t="shared" si="0"/>
        <v>13.272727272727273</v>
      </c>
      <c r="Q10" s="16"/>
      <c r="R10" s="16">
        <f t="shared" si="1"/>
        <v>336</v>
      </c>
      <c r="S10" s="16">
        <f t="shared" si="2"/>
        <v>44</v>
      </c>
      <c r="T10" s="16" t="str">
        <f>IFERROR(VLOOKUP(A10,Games!$I$2:$I$246,1,FALSE)," ")</f>
        <v xml:space="preserve"> </v>
      </c>
    </row>
    <row r="11" spans="1:20" x14ac:dyDescent="0.25">
      <c r="A11" s="9" t="s">
        <v>72</v>
      </c>
      <c r="B11" s="10">
        <v>17</v>
      </c>
      <c r="C11" s="10">
        <v>42</v>
      </c>
      <c r="D11" s="10">
        <v>7</v>
      </c>
      <c r="E11" s="10">
        <v>7</v>
      </c>
      <c r="F11" s="10">
        <v>67</v>
      </c>
      <c r="G11" s="10">
        <v>49</v>
      </c>
      <c r="H11" s="10">
        <v>15</v>
      </c>
      <c r="I11" s="10">
        <v>5</v>
      </c>
      <c r="J11" s="10">
        <v>26</v>
      </c>
      <c r="K11" s="10">
        <v>0</v>
      </c>
      <c r="L11" s="10">
        <v>1</v>
      </c>
      <c r="M11" s="10">
        <v>112</v>
      </c>
      <c r="N11" s="17">
        <f>VLOOKUP(A11,Games!$A$2:$D$527,3,FALSE)</f>
        <v>0</v>
      </c>
      <c r="O11" s="17">
        <f>VLOOKUP(A11,Games!$A$2:$D$527,4,FALSE)</f>
        <v>17</v>
      </c>
      <c r="P11" s="11">
        <f t="shared" ref="P11" si="3">(R11-S11)/B11</f>
        <v>11.294117647058824</v>
      </c>
      <c r="Q11" s="16"/>
      <c r="R11" s="16">
        <f t="shared" ref="R11" si="4">SUM(M11,I11,H11,G11,F11)</f>
        <v>248</v>
      </c>
      <c r="S11" s="16">
        <f t="shared" ref="S11" si="5">SUM((J11*2),(K11*3),(L11*4))</f>
        <v>56</v>
      </c>
      <c r="T11" s="16" t="str">
        <f>IFERROR(VLOOKUP(A11,Games!$I$2:$I$246,1,FALSE)," ")</f>
        <v xml:space="preserve"> </v>
      </c>
    </row>
    <row r="12" spans="1:20" x14ac:dyDescent="0.25">
      <c r="A12" s="9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1"/>
      <c r="Q12" s="16"/>
      <c r="R12" s="16"/>
      <c r="S12" s="16"/>
    </row>
    <row r="13" spans="1:20" x14ac:dyDescent="0.25">
      <c r="A13" s="9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1"/>
      <c r="Q13" s="16"/>
      <c r="R13" s="16"/>
      <c r="S13" s="16"/>
    </row>
    <row r="14" spans="1:20" x14ac:dyDescent="0.25">
      <c r="A14" s="56" t="s">
        <v>37</v>
      </c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  <c r="M14" s="56"/>
    </row>
    <row r="15" spans="1:20" x14ac:dyDescent="0.25">
      <c r="A15" s="57" t="s">
        <v>20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</row>
    <row r="16" spans="1:20" x14ac:dyDescent="0.25">
      <c r="A16" s="8" t="s">
        <v>24</v>
      </c>
      <c r="B16" s="8" t="s">
        <v>25</v>
      </c>
      <c r="C16" s="8" t="s">
        <v>26</v>
      </c>
      <c r="D16" s="8" t="s">
        <v>27</v>
      </c>
      <c r="E16" s="8" t="s">
        <v>28</v>
      </c>
      <c r="F16" s="8" t="s">
        <v>29</v>
      </c>
      <c r="G16" s="8" t="s">
        <v>30</v>
      </c>
      <c r="H16" s="8" t="s">
        <v>31</v>
      </c>
      <c r="I16" s="8" t="s">
        <v>32</v>
      </c>
      <c r="J16" s="8" t="s">
        <v>33</v>
      </c>
      <c r="K16" s="8" t="s">
        <v>34</v>
      </c>
      <c r="L16" s="8" t="s">
        <v>35</v>
      </c>
      <c r="M16" s="8" t="s">
        <v>36</v>
      </c>
    </row>
    <row r="17" spans="1:13" x14ac:dyDescent="0.25">
      <c r="A17" s="9" t="str">
        <f t="shared" ref="A17:A26" si="6">IF(A3=""," ",A3)</f>
        <v>Abhi Kashyap</v>
      </c>
      <c r="B17" s="10"/>
      <c r="C17" s="11">
        <f t="shared" ref="C17:M17" si="7">IF(ISNUMBER($B3),C3/$B3," ")</f>
        <v>0.7142857142857143</v>
      </c>
      <c r="D17" s="11">
        <f t="shared" si="7"/>
        <v>0.90476190476190477</v>
      </c>
      <c r="E17" s="11">
        <f t="shared" si="7"/>
        <v>0.23809523809523808</v>
      </c>
      <c r="F17" s="11">
        <f t="shared" si="7"/>
        <v>2.9523809523809526</v>
      </c>
      <c r="G17" s="11">
        <f t="shared" si="7"/>
        <v>2.8095238095238093</v>
      </c>
      <c r="H17" s="11">
        <f t="shared" si="7"/>
        <v>1.6666666666666667</v>
      </c>
      <c r="I17" s="11">
        <f t="shared" si="7"/>
        <v>0.23809523809523808</v>
      </c>
      <c r="J17" s="11">
        <f t="shared" si="7"/>
        <v>0.90476190476190477</v>
      </c>
      <c r="K17" s="11">
        <f t="shared" si="7"/>
        <v>0</v>
      </c>
      <c r="L17" s="11">
        <f t="shared" si="7"/>
        <v>0</v>
      </c>
      <c r="M17" s="11">
        <f t="shared" si="7"/>
        <v>4.3809523809523814</v>
      </c>
    </row>
    <row r="18" spans="1:13" x14ac:dyDescent="0.25">
      <c r="A18" s="9" t="str">
        <f t="shared" si="6"/>
        <v>Ben Artuso</v>
      </c>
      <c r="B18" s="10"/>
      <c r="C18" s="11">
        <f t="shared" ref="C18:M18" si="8">IF(ISNUMBER($B4),C4/$B4," ")</f>
        <v>3.125</v>
      </c>
      <c r="D18" s="11">
        <f t="shared" si="8"/>
        <v>0</v>
      </c>
      <c r="E18" s="11">
        <f t="shared" si="8"/>
        <v>0.5</v>
      </c>
      <c r="F18" s="11">
        <f t="shared" si="8"/>
        <v>9.375</v>
      </c>
      <c r="G18" s="11">
        <f t="shared" si="8"/>
        <v>1.5</v>
      </c>
      <c r="H18" s="11">
        <f t="shared" si="8"/>
        <v>1.0625</v>
      </c>
      <c r="I18" s="11">
        <f t="shared" si="8"/>
        <v>1.4375</v>
      </c>
      <c r="J18" s="11">
        <f t="shared" si="8"/>
        <v>2.125</v>
      </c>
      <c r="K18" s="11">
        <f t="shared" si="8"/>
        <v>0</v>
      </c>
      <c r="L18" s="11">
        <f t="shared" si="8"/>
        <v>0</v>
      </c>
      <c r="M18" s="11">
        <f t="shared" si="8"/>
        <v>6.75</v>
      </c>
    </row>
    <row r="19" spans="1:13" x14ac:dyDescent="0.25">
      <c r="A19" s="9" t="str">
        <f t="shared" si="6"/>
        <v>Blake Richards</v>
      </c>
      <c r="B19" s="10"/>
      <c r="C19" s="11">
        <f t="shared" ref="C19:M19" si="9">IF(ISNUMBER($B5),C5/$B5," ")</f>
        <v>3.8260869565217392</v>
      </c>
      <c r="D19" s="11">
        <f t="shared" si="9"/>
        <v>1.0869565217391304</v>
      </c>
      <c r="E19" s="11">
        <f t="shared" si="9"/>
        <v>1.3043478260869565</v>
      </c>
      <c r="F19" s="11">
        <f t="shared" si="9"/>
        <v>1.826086956521739</v>
      </c>
      <c r="G19" s="11">
        <f t="shared" si="9"/>
        <v>5.2608695652173916</v>
      </c>
      <c r="H19" s="11">
        <f t="shared" si="9"/>
        <v>2.5217391304347827</v>
      </c>
      <c r="I19" s="11">
        <f t="shared" si="9"/>
        <v>4.3478260869565216E-2</v>
      </c>
      <c r="J19" s="11">
        <f t="shared" si="9"/>
        <v>0.56521739130434778</v>
      </c>
      <c r="K19" s="11">
        <f t="shared" si="9"/>
        <v>0</v>
      </c>
      <c r="L19" s="11">
        <f t="shared" si="9"/>
        <v>0</v>
      </c>
      <c r="M19" s="11">
        <f t="shared" si="9"/>
        <v>12.217391304347826</v>
      </c>
    </row>
    <row r="20" spans="1:13" x14ac:dyDescent="0.25">
      <c r="A20" s="9" t="str">
        <f t="shared" si="6"/>
        <v>Brendan Armstrong</v>
      </c>
      <c r="B20" s="10"/>
      <c r="C20" s="11">
        <f t="shared" ref="C20:M20" si="10">IF(ISNUMBER($B6),C6/$B6," ")</f>
        <v>2.8</v>
      </c>
      <c r="D20" s="11">
        <f t="shared" si="10"/>
        <v>0.6</v>
      </c>
      <c r="E20" s="11">
        <f t="shared" si="10"/>
        <v>0.2</v>
      </c>
      <c r="F20" s="11">
        <f t="shared" si="10"/>
        <v>3.6</v>
      </c>
      <c r="G20" s="11">
        <f t="shared" si="10"/>
        <v>3.2</v>
      </c>
      <c r="H20" s="11">
        <f t="shared" si="10"/>
        <v>1.4</v>
      </c>
      <c r="I20" s="11">
        <f t="shared" si="10"/>
        <v>0.2</v>
      </c>
      <c r="J20" s="11">
        <f t="shared" si="10"/>
        <v>1</v>
      </c>
      <c r="K20" s="11">
        <f t="shared" si="10"/>
        <v>0</v>
      </c>
      <c r="L20" s="11">
        <f t="shared" si="10"/>
        <v>0</v>
      </c>
      <c r="M20" s="11">
        <f t="shared" si="10"/>
        <v>7.6</v>
      </c>
    </row>
    <row r="21" spans="1:13" x14ac:dyDescent="0.25">
      <c r="A21" s="9" t="str">
        <f t="shared" si="6"/>
        <v>Dino Hladenki</v>
      </c>
      <c r="B21" s="10"/>
      <c r="C21" s="11">
        <f t="shared" ref="C21:M21" si="11">IF(ISNUMBER($B7),C7/$B7," ")</f>
        <v>4.3157894736842106</v>
      </c>
      <c r="D21" s="11">
        <f t="shared" si="11"/>
        <v>0</v>
      </c>
      <c r="E21" s="11">
        <f t="shared" si="11"/>
        <v>2.263157894736842</v>
      </c>
      <c r="F21" s="11">
        <f t="shared" si="11"/>
        <v>10.210526315789474</v>
      </c>
      <c r="G21" s="11">
        <f t="shared" si="11"/>
        <v>1.3157894736842106</v>
      </c>
      <c r="H21" s="11">
        <f t="shared" si="11"/>
        <v>1.0526315789473684</v>
      </c>
      <c r="I21" s="11">
        <f t="shared" si="11"/>
        <v>0.73684210526315785</v>
      </c>
      <c r="J21" s="11">
        <f t="shared" si="11"/>
        <v>0.94736842105263153</v>
      </c>
      <c r="K21" s="11">
        <f t="shared" si="11"/>
        <v>0</v>
      </c>
      <c r="L21" s="11">
        <f t="shared" si="11"/>
        <v>0</v>
      </c>
      <c r="M21" s="11">
        <f t="shared" si="11"/>
        <v>10.894736842105264</v>
      </c>
    </row>
    <row r="22" spans="1:13" x14ac:dyDescent="0.25">
      <c r="A22" s="9" t="str">
        <f t="shared" si="6"/>
        <v>Joel Youngberry</v>
      </c>
      <c r="B22" s="10"/>
      <c r="C22" s="11">
        <f t="shared" ref="C22:M22" si="12">IF(ISNUMBER($B8),C8/$B8," ")</f>
        <v>5.8</v>
      </c>
      <c r="D22" s="11">
        <f t="shared" si="12"/>
        <v>0.2</v>
      </c>
      <c r="E22" s="11">
        <f t="shared" si="12"/>
        <v>1.25</v>
      </c>
      <c r="F22" s="11">
        <f t="shared" si="12"/>
        <v>7.95</v>
      </c>
      <c r="G22" s="11">
        <f t="shared" si="12"/>
        <v>2</v>
      </c>
      <c r="H22" s="11">
        <f t="shared" si="12"/>
        <v>1.7</v>
      </c>
      <c r="I22" s="11">
        <f t="shared" si="12"/>
        <v>0.35</v>
      </c>
      <c r="J22" s="11">
        <f t="shared" si="12"/>
        <v>2</v>
      </c>
      <c r="K22" s="11">
        <f t="shared" si="12"/>
        <v>0</v>
      </c>
      <c r="L22" s="11">
        <f t="shared" si="12"/>
        <v>0.05</v>
      </c>
      <c r="M22" s="11">
        <f t="shared" si="12"/>
        <v>13.45</v>
      </c>
    </row>
    <row r="23" spans="1:13" x14ac:dyDescent="0.25">
      <c r="A23" s="9" t="str">
        <f t="shared" si="6"/>
        <v>Michael Pogson</v>
      </c>
      <c r="B23" s="10"/>
      <c r="C23" s="11">
        <f t="shared" ref="C23:M23" si="13">IF(ISNUMBER($B9),C9/$B9," ")</f>
        <v>3.6666666666666665</v>
      </c>
      <c r="D23" s="11">
        <f t="shared" si="13"/>
        <v>2.6666666666666665</v>
      </c>
      <c r="E23" s="11">
        <f t="shared" si="13"/>
        <v>0</v>
      </c>
      <c r="F23" s="11">
        <f t="shared" si="13"/>
        <v>3</v>
      </c>
      <c r="G23" s="11">
        <f t="shared" si="13"/>
        <v>1.3333333333333333</v>
      </c>
      <c r="H23" s="11">
        <f t="shared" si="13"/>
        <v>0.66666666666666663</v>
      </c>
      <c r="I23" s="11">
        <f t="shared" si="13"/>
        <v>0</v>
      </c>
      <c r="J23" s="11">
        <f t="shared" si="13"/>
        <v>1</v>
      </c>
      <c r="K23" s="11">
        <f t="shared" si="13"/>
        <v>0</v>
      </c>
      <c r="L23" s="11">
        <f t="shared" si="13"/>
        <v>0</v>
      </c>
      <c r="M23" s="11">
        <f t="shared" si="13"/>
        <v>15.333333333333334</v>
      </c>
    </row>
    <row r="24" spans="1:13" x14ac:dyDescent="0.25">
      <c r="A24" s="9" t="str">
        <f t="shared" si="6"/>
        <v>Russell Koehne</v>
      </c>
      <c r="B24" s="10"/>
      <c r="C24" s="11">
        <f t="shared" ref="C24:M24" si="14">IF(ISNUMBER($B10),C10/$B10," ")</f>
        <v>3.5</v>
      </c>
      <c r="D24" s="11">
        <f t="shared" si="14"/>
        <v>4.5454545454545456E-2</v>
      </c>
      <c r="E24" s="11">
        <f t="shared" si="14"/>
        <v>0.13636363636363635</v>
      </c>
      <c r="F24" s="11">
        <f t="shared" si="14"/>
        <v>4.0909090909090908</v>
      </c>
      <c r="G24" s="11">
        <f t="shared" si="14"/>
        <v>2.7272727272727271</v>
      </c>
      <c r="H24" s="11">
        <f t="shared" si="14"/>
        <v>0.90909090909090906</v>
      </c>
      <c r="I24" s="11">
        <f t="shared" si="14"/>
        <v>0.27272727272727271</v>
      </c>
      <c r="J24" s="11">
        <f t="shared" si="14"/>
        <v>0.86363636363636365</v>
      </c>
      <c r="K24" s="11">
        <f t="shared" si="14"/>
        <v>9.0909090909090912E-2</v>
      </c>
      <c r="L24" s="11">
        <f t="shared" si="14"/>
        <v>0</v>
      </c>
      <c r="M24" s="11">
        <f t="shared" si="14"/>
        <v>7.2727272727272725</v>
      </c>
    </row>
    <row r="25" spans="1:13" x14ac:dyDescent="0.25">
      <c r="A25" s="9" t="str">
        <f t="shared" si="6"/>
        <v>Vlado Taseski</v>
      </c>
      <c r="B25" s="10"/>
      <c r="C25" s="11">
        <f t="shared" ref="C25:M25" si="15">IF(ISNUMBER($B11),C11/$B11," ")</f>
        <v>2.4705882352941178</v>
      </c>
      <c r="D25" s="11">
        <f t="shared" si="15"/>
        <v>0.41176470588235292</v>
      </c>
      <c r="E25" s="11">
        <f t="shared" si="15"/>
        <v>0.41176470588235292</v>
      </c>
      <c r="F25" s="11">
        <f t="shared" si="15"/>
        <v>3.9411764705882355</v>
      </c>
      <c r="G25" s="11">
        <f t="shared" si="15"/>
        <v>2.8823529411764706</v>
      </c>
      <c r="H25" s="11">
        <f t="shared" si="15"/>
        <v>0.88235294117647056</v>
      </c>
      <c r="I25" s="11">
        <f t="shared" si="15"/>
        <v>0.29411764705882354</v>
      </c>
      <c r="J25" s="11">
        <f t="shared" si="15"/>
        <v>1.5294117647058822</v>
      </c>
      <c r="K25" s="11">
        <f t="shared" si="15"/>
        <v>0</v>
      </c>
      <c r="L25" s="11">
        <f t="shared" si="15"/>
        <v>5.8823529411764705E-2</v>
      </c>
      <c r="M25" s="11">
        <f t="shared" si="15"/>
        <v>6.5882352941176467</v>
      </c>
    </row>
    <row r="26" spans="1:13" x14ac:dyDescent="0.25">
      <c r="A26" s="9" t="str">
        <f t="shared" si="6"/>
        <v xml:space="preserve"> </v>
      </c>
      <c r="B26" s="8"/>
      <c r="C26" s="11" t="str">
        <f t="shared" ref="C26:M26" si="16">IF(ISNUMBER($B12),C12/$B12," ")</f>
        <v xml:space="preserve"> </v>
      </c>
      <c r="D26" s="11" t="str">
        <f t="shared" si="16"/>
        <v xml:space="preserve"> </v>
      </c>
      <c r="E26" s="11" t="str">
        <f t="shared" si="16"/>
        <v xml:space="preserve"> </v>
      </c>
      <c r="F26" s="11" t="str">
        <f t="shared" si="16"/>
        <v xml:space="preserve"> </v>
      </c>
      <c r="G26" s="11" t="str">
        <f t="shared" si="16"/>
        <v xml:space="preserve"> </v>
      </c>
      <c r="H26" s="11" t="str">
        <f t="shared" si="16"/>
        <v xml:space="preserve"> </v>
      </c>
      <c r="I26" s="11" t="str">
        <f t="shared" si="16"/>
        <v xml:space="preserve"> </v>
      </c>
      <c r="J26" s="11" t="str">
        <f t="shared" si="16"/>
        <v xml:space="preserve"> </v>
      </c>
      <c r="K26" s="11" t="str">
        <f t="shared" si="16"/>
        <v xml:space="preserve"> </v>
      </c>
      <c r="L26" s="11" t="str">
        <f t="shared" si="16"/>
        <v xml:space="preserve"> </v>
      </c>
      <c r="M26" s="11" t="str">
        <f t="shared" si="16"/>
        <v xml:space="preserve"> </v>
      </c>
    </row>
  </sheetData>
  <mergeCells count="3">
    <mergeCell ref="A14:M14"/>
    <mergeCell ref="A15:M15"/>
    <mergeCell ref="A1:P1"/>
  </mergeCells>
  <conditionalFormatting sqref="A12:A13">
    <cfRule type="expression" dxfId="18" priority="3">
      <formula>O12&gt;13</formula>
    </cfRule>
  </conditionalFormatting>
  <conditionalFormatting sqref="A3:A11">
    <cfRule type="expression" dxfId="17" priority="2">
      <formula>O3&gt;13</formula>
    </cfRule>
  </conditionalFormatting>
  <conditionalFormatting sqref="A3:A11">
    <cfRule type="expression" dxfId="16" priority="1">
      <formula>EXACT(A3,T3)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Top 15</vt:lpstr>
      <vt:lpstr>Leaders</vt:lpstr>
      <vt:lpstr>AKOM</vt:lpstr>
      <vt:lpstr>Beavers</vt:lpstr>
      <vt:lpstr>Brownies</vt:lpstr>
      <vt:lpstr>Funguys</vt:lpstr>
      <vt:lpstr>Hornets</vt:lpstr>
      <vt:lpstr>Owls</vt:lpstr>
      <vt:lpstr>Phantoms</vt:lpstr>
      <vt:lpstr>Spartans</vt:lpstr>
      <vt:lpstr>Strays</vt:lpstr>
      <vt:lpstr>Games</vt:lpstr>
    </vt:vector>
  </TitlesOfParts>
  <Company>Australian Government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Stuart Faunt</dc:creator>
  <cp:lastModifiedBy>FAUNT,Stuart</cp:lastModifiedBy>
  <dcterms:created xsi:type="dcterms:W3CDTF">2017-06-13T01:25:40Z</dcterms:created>
  <dcterms:modified xsi:type="dcterms:W3CDTF">2021-08-17T04:39:06Z</dcterms:modified>
</cp:coreProperties>
</file>