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dese_gov_au/Documents/CPL/Weekly Stats/"/>
    </mc:Choice>
  </mc:AlternateContent>
  <xr:revisionPtr revIDLastSave="4" documentId="8_{FF083CDD-19D1-4630-8C38-91FDD1F998DE}" xr6:coauthVersionLast="45" xr6:coauthVersionMax="45" xr10:uidLastSave="{111860DC-B2A8-434F-A8F4-6DA20EE5D4BC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Ball Don't Lie" sheetId="2" r:id="rId3"/>
    <sheet name="Cannons" sheetId="7" r:id="rId4"/>
    <sheet name="Grill Masters" sheetId="15" r:id="rId5"/>
    <sheet name="Hawks" sheetId="6" r:id="rId6"/>
    <sheet name="Hunger Tamers" sheetId="16" r:id="rId7"/>
    <sheet name="Pork Swords" sheetId="8" r:id="rId8"/>
    <sheet name="PUJIT" sheetId="4" r:id="rId9"/>
    <sheet name="Silver Foxes" sheetId="9" r:id="rId10"/>
    <sheet name="The Pickles" sheetId="5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6" l="1"/>
  <c r="O15" i="16"/>
  <c r="R15" i="16"/>
  <c r="P15" i="16" s="1"/>
  <c r="S15" i="16"/>
  <c r="A37" i="7"/>
  <c r="C37" i="7"/>
  <c r="D37" i="7"/>
  <c r="E37" i="7"/>
  <c r="F37" i="7"/>
  <c r="G37" i="7"/>
  <c r="H37" i="7"/>
  <c r="I37" i="7"/>
  <c r="J37" i="7"/>
  <c r="K37" i="7"/>
  <c r="L37" i="7"/>
  <c r="M37" i="7"/>
  <c r="A23" i="7"/>
  <c r="C23" i="7"/>
  <c r="D23" i="7"/>
  <c r="E23" i="7"/>
  <c r="F23" i="7"/>
  <c r="G23" i="7"/>
  <c r="H23" i="7"/>
  <c r="I23" i="7"/>
  <c r="J23" i="7"/>
  <c r="K23" i="7"/>
  <c r="L23" i="7"/>
  <c r="M23" i="7"/>
  <c r="A24" i="7"/>
  <c r="C24" i="7"/>
  <c r="D24" i="7"/>
  <c r="E24" i="7"/>
  <c r="F24" i="7"/>
  <c r="G24" i="7"/>
  <c r="H24" i="7"/>
  <c r="I24" i="7"/>
  <c r="J24" i="7"/>
  <c r="K24" i="7"/>
  <c r="L24" i="7"/>
  <c r="M24" i="7"/>
  <c r="A25" i="7"/>
  <c r="C25" i="7"/>
  <c r="D25" i="7"/>
  <c r="E25" i="7"/>
  <c r="F25" i="7"/>
  <c r="G25" i="7"/>
  <c r="H25" i="7"/>
  <c r="I25" i="7"/>
  <c r="J25" i="7"/>
  <c r="K25" i="7"/>
  <c r="L25" i="7"/>
  <c r="M25" i="7"/>
  <c r="A26" i="7"/>
  <c r="C26" i="7"/>
  <c r="D26" i="7"/>
  <c r="E26" i="7"/>
  <c r="F26" i="7"/>
  <c r="G26" i="7"/>
  <c r="H26" i="7"/>
  <c r="I26" i="7"/>
  <c r="J26" i="7"/>
  <c r="K26" i="7"/>
  <c r="L26" i="7"/>
  <c r="M26" i="7"/>
  <c r="A27" i="7"/>
  <c r="C27" i="7"/>
  <c r="D27" i="7"/>
  <c r="E27" i="7"/>
  <c r="F27" i="7"/>
  <c r="G27" i="7"/>
  <c r="H27" i="7"/>
  <c r="I27" i="7"/>
  <c r="J27" i="7"/>
  <c r="K27" i="7"/>
  <c r="L27" i="7"/>
  <c r="M27" i="7"/>
  <c r="A28" i="7"/>
  <c r="C28" i="7"/>
  <c r="D28" i="7"/>
  <c r="E28" i="7"/>
  <c r="F28" i="7"/>
  <c r="G28" i="7"/>
  <c r="H28" i="7"/>
  <c r="I28" i="7"/>
  <c r="J28" i="7"/>
  <c r="K28" i="7"/>
  <c r="L28" i="7"/>
  <c r="M28" i="7"/>
  <c r="A29" i="7"/>
  <c r="C29" i="7"/>
  <c r="D29" i="7"/>
  <c r="E29" i="7"/>
  <c r="F29" i="7"/>
  <c r="G29" i="7"/>
  <c r="H29" i="7"/>
  <c r="I29" i="7"/>
  <c r="J29" i="7"/>
  <c r="K29" i="7"/>
  <c r="L29" i="7"/>
  <c r="M29" i="7"/>
  <c r="A30" i="7"/>
  <c r="C30" i="7"/>
  <c r="D30" i="7"/>
  <c r="E30" i="7"/>
  <c r="F30" i="7"/>
  <c r="G30" i="7"/>
  <c r="H30" i="7"/>
  <c r="I30" i="7"/>
  <c r="J30" i="7"/>
  <c r="K30" i="7"/>
  <c r="L30" i="7"/>
  <c r="M30" i="7"/>
  <c r="A31" i="7"/>
  <c r="C31" i="7"/>
  <c r="D31" i="7"/>
  <c r="E31" i="7"/>
  <c r="F31" i="7"/>
  <c r="G31" i="7"/>
  <c r="H31" i="7"/>
  <c r="I31" i="7"/>
  <c r="J31" i="7"/>
  <c r="K31" i="7"/>
  <c r="L31" i="7"/>
  <c r="M31" i="7"/>
  <c r="A32" i="7"/>
  <c r="C32" i="7"/>
  <c r="D32" i="7"/>
  <c r="E32" i="7"/>
  <c r="F32" i="7"/>
  <c r="G32" i="7"/>
  <c r="H32" i="7"/>
  <c r="I32" i="7"/>
  <c r="J32" i="7"/>
  <c r="K32" i="7"/>
  <c r="L32" i="7"/>
  <c r="M32" i="7"/>
  <c r="A33" i="7"/>
  <c r="C33" i="7"/>
  <c r="D33" i="7"/>
  <c r="E33" i="7"/>
  <c r="F33" i="7"/>
  <c r="G33" i="7"/>
  <c r="H33" i="7"/>
  <c r="I33" i="7"/>
  <c r="J33" i="7"/>
  <c r="K33" i="7"/>
  <c r="L33" i="7"/>
  <c r="M33" i="7"/>
  <c r="A34" i="7"/>
  <c r="C34" i="7"/>
  <c r="D34" i="7"/>
  <c r="E34" i="7"/>
  <c r="F34" i="7"/>
  <c r="G34" i="7"/>
  <c r="H34" i="7"/>
  <c r="I34" i="7"/>
  <c r="J34" i="7"/>
  <c r="K34" i="7"/>
  <c r="L34" i="7"/>
  <c r="M34" i="7"/>
  <c r="A35" i="7"/>
  <c r="C35" i="7"/>
  <c r="D35" i="7"/>
  <c r="E35" i="7"/>
  <c r="F35" i="7"/>
  <c r="G35" i="7"/>
  <c r="H35" i="7"/>
  <c r="I35" i="7"/>
  <c r="J35" i="7"/>
  <c r="K35" i="7"/>
  <c r="L35" i="7"/>
  <c r="M35" i="7"/>
  <c r="A36" i="7"/>
  <c r="C36" i="7"/>
  <c r="D36" i="7"/>
  <c r="E36" i="7"/>
  <c r="F36" i="7"/>
  <c r="G36" i="7"/>
  <c r="H36" i="7"/>
  <c r="I36" i="7"/>
  <c r="J36" i="7"/>
  <c r="K36" i="7"/>
  <c r="L36" i="7"/>
  <c r="M36" i="7"/>
  <c r="A22" i="7"/>
  <c r="A35" i="2"/>
  <c r="C35" i="2"/>
  <c r="D35" i="2"/>
  <c r="E35" i="2"/>
  <c r="F35" i="2"/>
  <c r="G35" i="2"/>
  <c r="H35" i="2"/>
  <c r="I35" i="2"/>
  <c r="J35" i="2"/>
  <c r="K35" i="2"/>
  <c r="L35" i="2"/>
  <c r="M35" i="2"/>
  <c r="N17" i="2"/>
  <c r="O17" i="2"/>
  <c r="R17" i="2"/>
  <c r="P17" i="2" s="1"/>
  <c r="S17" i="2"/>
  <c r="N13" i="9" l="1"/>
  <c r="O13" i="9"/>
  <c r="R13" i="9"/>
  <c r="S13" i="9"/>
  <c r="P13" i="9"/>
  <c r="N13" i="6"/>
  <c r="O13" i="6"/>
  <c r="R13" i="6"/>
  <c r="P13" i="6" s="1"/>
  <c r="S13" i="6"/>
  <c r="A34" i="2"/>
  <c r="C34" i="2"/>
  <c r="D34" i="2"/>
  <c r="E34" i="2"/>
  <c r="F34" i="2"/>
  <c r="G34" i="2"/>
  <c r="H34" i="2"/>
  <c r="I34" i="2"/>
  <c r="J34" i="2"/>
  <c r="K34" i="2"/>
  <c r="L34" i="2"/>
  <c r="M34" i="2"/>
  <c r="N16" i="2"/>
  <c r="O16" i="2"/>
  <c r="R16" i="2"/>
  <c r="S16" i="2"/>
  <c r="P16" i="2"/>
  <c r="N14" i="15"/>
  <c r="O14" i="15"/>
  <c r="R14" i="15"/>
  <c r="P14" i="15" s="1"/>
  <c r="S14" i="15"/>
  <c r="R9" i="7"/>
  <c r="S9" i="7"/>
  <c r="P9" i="7" s="1"/>
  <c r="A31" i="16"/>
  <c r="C31" i="16"/>
  <c r="D31" i="16"/>
  <c r="E31" i="16"/>
  <c r="F31" i="16"/>
  <c r="G31" i="16"/>
  <c r="H31" i="16"/>
  <c r="I31" i="16"/>
  <c r="J31" i="16"/>
  <c r="K31" i="16"/>
  <c r="L31" i="16"/>
  <c r="M31" i="16"/>
  <c r="N13" i="16"/>
  <c r="O13" i="16"/>
  <c r="R13" i="16"/>
  <c r="S13" i="16"/>
  <c r="P13" i="16" s="1"/>
  <c r="N14" i="16"/>
  <c r="O14" i="16"/>
  <c r="R14" i="16"/>
  <c r="S14" i="16"/>
  <c r="P14" i="16" s="1"/>
  <c r="N12" i="6"/>
  <c r="O12" i="6"/>
  <c r="R12" i="6"/>
  <c r="P12" i="6" s="1"/>
  <c r="S12" i="6"/>
  <c r="R15" i="2"/>
  <c r="S15" i="2"/>
  <c r="P15" i="2"/>
  <c r="N15" i="2"/>
  <c r="O15" i="2"/>
  <c r="A31" i="4"/>
  <c r="C31" i="4"/>
  <c r="D31" i="4"/>
  <c r="E31" i="4"/>
  <c r="F31" i="4"/>
  <c r="G31" i="4"/>
  <c r="H31" i="4"/>
  <c r="I31" i="4"/>
  <c r="J31" i="4"/>
  <c r="K31" i="4"/>
  <c r="L31" i="4"/>
  <c r="M31" i="4"/>
  <c r="A32" i="4"/>
  <c r="C32" i="4"/>
  <c r="D32" i="4"/>
  <c r="E32" i="4"/>
  <c r="F32" i="4"/>
  <c r="G32" i="4"/>
  <c r="H32" i="4"/>
  <c r="I32" i="4"/>
  <c r="J32" i="4"/>
  <c r="K32" i="4"/>
  <c r="L32" i="4"/>
  <c r="M32" i="4"/>
  <c r="N14" i="4"/>
  <c r="O14" i="4"/>
  <c r="P14" i="4"/>
  <c r="N15" i="4"/>
  <c r="O15" i="4"/>
  <c r="P15" i="4"/>
  <c r="A26" i="8"/>
  <c r="C26" i="8"/>
  <c r="D26" i="8"/>
  <c r="E26" i="8"/>
  <c r="F26" i="8"/>
  <c r="G26" i="8"/>
  <c r="H26" i="8"/>
  <c r="I26" i="8"/>
  <c r="J26" i="8"/>
  <c r="K26" i="8"/>
  <c r="L26" i="8"/>
  <c r="M26" i="8"/>
  <c r="N12" i="8"/>
  <c r="O12" i="8"/>
  <c r="R12" i="8"/>
  <c r="S12" i="8"/>
  <c r="P12" i="8" s="1"/>
  <c r="R8" i="7"/>
  <c r="P8" i="7" s="1"/>
  <c r="S8" i="7"/>
  <c r="R10" i="7"/>
  <c r="S10" i="7"/>
  <c r="P10" i="7" s="1"/>
  <c r="R11" i="7"/>
  <c r="S11" i="7"/>
  <c r="N18" i="7"/>
  <c r="O18" i="7"/>
  <c r="R18" i="7"/>
  <c r="S18" i="7"/>
  <c r="P18" i="7" s="1"/>
  <c r="N14" i="2"/>
  <c r="O14" i="2"/>
  <c r="R14" i="2"/>
  <c r="S14" i="2"/>
  <c r="P14" i="2"/>
  <c r="A30" i="16"/>
  <c r="C30" i="16"/>
  <c r="D30" i="16"/>
  <c r="E30" i="16"/>
  <c r="F30" i="16"/>
  <c r="G30" i="16"/>
  <c r="H30" i="16"/>
  <c r="I30" i="16"/>
  <c r="J30" i="16"/>
  <c r="K30" i="16"/>
  <c r="L30" i="16"/>
  <c r="M30" i="16"/>
  <c r="N11" i="16"/>
  <c r="O11" i="16"/>
  <c r="R11" i="16"/>
  <c r="S11" i="16"/>
  <c r="N12" i="16"/>
  <c r="O12" i="16"/>
  <c r="R12" i="16"/>
  <c r="S12" i="16"/>
  <c r="N12" i="9"/>
  <c r="O12" i="9"/>
  <c r="R12" i="9"/>
  <c r="P12" i="9" s="1"/>
  <c r="S12" i="9"/>
  <c r="N12" i="4"/>
  <c r="O12" i="4"/>
  <c r="P12" i="4"/>
  <c r="N13" i="4"/>
  <c r="O13" i="4"/>
  <c r="P13" i="4"/>
  <c r="N10" i="8"/>
  <c r="O10" i="8"/>
  <c r="R10" i="8"/>
  <c r="S10" i="8"/>
  <c r="P10" i="8" s="1"/>
  <c r="N11" i="8"/>
  <c r="O11" i="8"/>
  <c r="R11" i="8"/>
  <c r="P11" i="8" s="1"/>
  <c r="S11" i="8"/>
  <c r="N12" i="7"/>
  <c r="O12" i="7"/>
  <c r="R12" i="7"/>
  <c r="P12" i="7" s="1"/>
  <c r="S12" i="7"/>
  <c r="N13" i="7"/>
  <c r="O13" i="7"/>
  <c r="R13" i="7"/>
  <c r="S13" i="7"/>
  <c r="P13" i="7"/>
  <c r="N14" i="7"/>
  <c r="O14" i="7"/>
  <c r="R14" i="7"/>
  <c r="P14" i="7" s="1"/>
  <c r="S14" i="7"/>
  <c r="N15" i="7"/>
  <c r="O15" i="7"/>
  <c r="R15" i="7"/>
  <c r="S15" i="7"/>
  <c r="P15" i="7" s="1"/>
  <c r="N16" i="7"/>
  <c r="O16" i="7"/>
  <c r="R16" i="7"/>
  <c r="S16" i="7"/>
  <c r="P16" i="7"/>
  <c r="N17" i="7"/>
  <c r="O17" i="7"/>
  <c r="R17" i="7"/>
  <c r="S17" i="7"/>
  <c r="P17" i="7"/>
  <c r="N12" i="5"/>
  <c r="O12" i="5"/>
  <c r="R12" i="5"/>
  <c r="S12" i="5"/>
  <c r="N12" i="2"/>
  <c r="O12" i="2"/>
  <c r="R12" i="2"/>
  <c r="P12" i="2" s="1"/>
  <c r="S12" i="2"/>
  <c r="N13" i="2"/>
  <c r="O13" i="2"/>
  <c r="R13" i="2"/>
  <c r="P13" i="2" s="1"/>
  <c r="S13" i="2"/>
  <c r="R7" i="16"/>
  <c r="S7" i="16"/>
  <c r="R7" i="7"/>
  <c r="P7" i="7" s="1"/>
  <c r="S7" i="7"/>
  <c r="R3" i="6"/>
  <c r="P3" i="6" s="1"/>
  <c r="S3" i="6"/>
  <c r="R4" i="6"/>
  <c r="S4" i="6"/>
  <c r="R5" i="6"/>
  <c r="S5" i="6"/>
  <c r="P5" i="6" s="1"/>
  <c r="R6" i="6"/>
  <c r="P6" i="6" s="1"/>
  <c r="S6" i="6"/>
  <c r="R7" i="6"/>
  <c r="S7" i="6"/>
  <c r="P7" i="6" s="1"/>
  <c r="R9" i="6"/>
  <c r="P9" i="6" s="1"/>
  <c r="S9" i="6"/>
  <c r="P10" i="6"/>
  <c r="R11" i="6"/>
  <c r="S11" i="6"/>
  <c r="P11" i="6"/>
  <c r="R3" i="8"/>
  <c r="P3" i="8" s="1"/>
  <c r="S3" i="8"/>
  <c r="R5" i="8"/>
  <c r="P5" i="8" s="1"/>
  <c r="S5" i="8"/>
  <c r="R6" i="8"/>
  <c r="P6" i="8" s="1"/>
  <c r="S6" i="8"/>
  <c r="R7" i="8"/>
  <c r="S7" i="8"/>
  <c r="P7" i="8"/>
  <c r="R8" i="8"/>
  <c r="P8" i="8" s="1"/>
  <c r="S8" i="8"/>
  <c r="R6" i="4"/>
  <c r="P6" i="4" s="1"/>
  <c r="S6" i="4"/>
  <c r="R7" i="4"/>
  <c r="P7" i="4" s="1"/>
  <c r="S7" i="4"/>
  <c r="R8" i="4"/>
  <c r="P8" i="4" s="1"/>
  <c r="S8" i="4"/>
  <c r="R9" i="4"/>
  <c r="S9" i="4"/>
  <c r="P9" i="4" s="1"/>
  <c r="R10" i="4"/>
  <c r="P10" i="4" s="1"/>
  <c r="S10" i="4"/>
  <c r="P11" i="4"/>
  <c r="R3" i="9"/>
  <c r="S3" i="9"/>
  <c r="P3" i="9"/>
  <c r="R4" i="9"/>
  <c r="P4" i="9" s="1"/>
  <c r="S4" i="9"/>
  <c r="R5" i="9"/>
  <c r="P5" i="9" s="1"/>
  <c r="S5" i="9"/>
  <c r="R6" i="9"/>
  <c r="P6" i="9" s="1"/>
  <c r="S6" i="9"/>
  <c r="R8" i="9"/>
  <c r="P8" i="9" s="1"/>
  <c r="S8" i="9"/>
  <c r="R9" i="9"/>
  <c r="S9" i="9"/>
  <c r="R11" i="9"/>
  <c r="S11" i="9"/>
  <c r="P11" i="9"/>
  <c r="R3" i="5"/>
  <c r="S3" i="5"/>
  <c r="P3" i="5"/>
  <c r="R4" i="5"/>
  <c r="S4" i="5"/>
  <c r="P4" i="5"/>
  <c r="R6" i="5"/>
  <c r="P6" i="5" s="1"/>
  <c r="S6" i="5"/>
  <c r="R7" i="5"/>
  <c r="S7" i="5"/>
  <c r="R8" i="5"/>
  <c r="S8" i="5"/>
  <c r="R9" i="5"/>
  <c r="P9" i="5" s="1"/>
  <c r="S9" i="5"/>
  <c r="R10" i="5"/>
  <c r="S10" i="5"/>
  <c r="R11" i="5"/>
  <c r="S11" i="5"/>
  <c r="P11" i="5"/>
  <c r="R4" i="15"/>
  <c r="S4" i="15"/>
  <c r="P4" i="15" s="1"/>
  <c r="R5" i="15"/>
  <c r="P5" i="15" s="1"/>
  <c r="S5" i="15"/>
  <c r="R6" i="15"/>
  <c r="S6" i="15"/>
  <c r="R8" i="15"/>
  <c r="P8" i="15" s="1"/>
  <c r="S8" i="15"/>
  <c r="R4" i="16"/>
  <c r="S4" i="16"/>
  <c r="R5" i="16"/>
  <c r="P5" i="16" s="1"/>
  <c r="S5" i="16"/>
  <c r="R6" i="16"/>
  <c r="S6" i="16"/>
  <c r="R8" i="16"/>
  <c r="S8" i="16"/>
  <c r="P8" i="16"/>
  <c r="R9" i="16"/>
  <c r="P9" i="16" s="1"/>
  <c r="S9" i="16"/>
  <c r="R10" i="16"/>
  <c r="S10" i="16"/>
  <c r="N11" i="7"/>
  <c r="O11" i="7"/>
  <c r="R10" i="2"/>
  <c r="P10" i="2" s="1"/>
  <c r="S10" i="2"/>
  <c r="R11" i="2"/>
  <c r="S11" i="2"/>
  <c r="P11" i="2" s="1"/>
  <c r="N10" i="2"/>
  <c r="O10" i="2"/>
  <c r="N11" i="2"/>
  <c r="O11" i="2"/>
  <c r="N11" i="4"/>
  <c r="O11" i="4"/>
  <c r="N10" i="6"/>
  <c r="O10" i="6"/>
  <c r="N11" i="6"/>
  <c r="O11" i="6"/>
  <c r="N11" i="15"/>
  <c r="O11" i="15"/>
  <c r="P11" i="15"/>
  <c r="N12" i="15"/>
  <c r="O12" i="15"/>
  <c r="P12" i="15"/>
  <c r="N13" i="15"/>
  <c r="O13" i="15"/>
  <c r="N11" i="5"/>
  <c r="O11" i="5"/>
  <c r="R5" i="2"/>
  <c r="P5" i="2" s="1"/>
  <c r="S5" i="2"/>
  <c r="R6" i="2"/>
  <c r="P6" i="2" s="1"/>
  <c r="S6" i="2"/>
  <c r="R7" i="2"/>
  <c r="P7" i="2" s="1"/>
  <c r="S7" i="2"/>
  <c r="R8" i="2"/>
  <c r="P8" i="2" s="1"/>
  <c r="S8" i="2"/>
  <c r="R9" i="2"/>
  <c r="S9" i="2"/>
  <c r="R4" i="8"/>
  <c r="P4" i="8" s="1"/>
  <c r="S4" i="8"/>
  <c r="R9" i="8"/>
  <c r="P9" i="8" s="1"/>
  <c r="S9" i="8"/>
  <c r="R3" i="15"/>
  <c r="P3" i="15" s="1"/>
  <c r="S3" i="15"/>
  <c r="R9" i="15"/>
  <c r="S9" i="15"/>
  <c r="P9" i="15"/>
  <c r="R10" i="15"/>
  <c r="P10" i="15" s="1"/>
  <c r="S10" i="15"/>
  <c r="R13" i="15"/>
  <c r="S13" i="15"/>
  <c r="R3" i="7"/>
  <c r="S3" i="7"/>
  <c r="P3" i="7" s="1"/>
  <c r="R5" i="7"/>
  <c r="P5" i="7" s="1"/>
  <c r="S5" i="7"/>
  <c r="R6" i="7"/>
  <c r="P6" i="7" s="1"/>
  <c r="S6" i="7"/>
  <c r="R3" i="16"/>
  <c r="S3" i="16"/>
  <c r="R7" i="9"/>
  <c r="P7" i="9" s="1"/>
  <c r="S7" i="9"/>
  <c r="R13" i="5"/>
  <c r="S13" i="5"/>
  <c r="R7" i="15"/>
  <c r="S7" i="15"/>
  <c r="R5" i="5"/>
  <c r="P5" i="5" s="1"/>
  <c r="S5" i="5"/>
  <c r="R14" i="5"/>
  <c r="S14" i="5"/>
  <c r="R10" i="9"/>
  <c r="P10" i="9" s="1"/>
  <c r="S10" i="9"/>
  <c r="R14" i="9"/>
  <c r="S14" i="9"/>
  <c r="R4" i="4"/>
  <c r="P4" i="4" s="1"/>
  <c r="S4" i="4"/>
  <c r="R5" i="4"/>
  <c r="P5" i="4" s="1"/>
  <c r="S5" i="4"/>
  <c r="R3" i="4"/>
  <c r="P3" i="4" s="1"/>
  <c r="S3" i="4"/>
  <c r="R4" i="7"/>
  <c r="S4" i="7"/>
  <c r="P4" i="7" s="1"/>
  <c r="R4" i="2"/>
  <c r="P4" i="2" s="1"/>
  <c r="S4" i="2"/>
  <c r="R3" i="2"/>
  <c r="P3" i="2" s="1"/>
  <c r="S3" i="2"/>
  <c r="S8" i="6"/>
  <c r="R8" i="6"/>
  <c r="P8" i="6" s="1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O3" i="5"/>
  <c r="N3" i="5"/>
  <c r="N9" i="16"/>
  <c r="O9" i="16"/>
  <c r="N10" i="16"/>
  <c r="O10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M21" i="16"/>
  <c r="L21" i="16"/>
  <c r="K21" i="16"/>
  <c r="J21" i="16"/>
  <c r="I21" i="16"/>
  <c r="H21" i="16"/>
  <c r="G21" i="16"/>
  <c r="F21" i="16"/>
  <c r="E21" i="16"/>
  <c r="D21" i="16"/>
  <c r="C21" i="16"/>
  <c r="A21" i="16"/>
  <c r="M20" i="16"/>
  <c r="L20" i="16"/>
  <c r="K20" i="16"/>
  <c r="J20" i="16"/>
  <c r="I20" i="16"/>
  <c r="H20" i="16"/>
  <c r="G20" i="16"/>
  <c r="F20" i="16"/>
  <c r="E20" i="16"/>
  <c r="D20" i="16"/>
  <c r="C20" i="16"/>
  <c r="A20" i="16"/>
  <c r="O8" i="16"/>
  <c r="N8" i="16"/>
  <c r="O7" i="16"/>
  <c r="N7" i="16"/>
  <c r="O6" i="16"/>
  <c r="N6" i="16"/>
  <c r="O5" i="16"/>
  <c r="N5" i="16"/>
  <c r="O4" i="16"/>
  <c r="N4" i="16"/>
  <c r="O3" i="16"/>
  <c r="N3" i="16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M22" i="15"/>
  <c r="L22" i="15"/>
  <c r="K22" i="15"/>
  <c r="J22" i="15"/>
  <c r="I22" i="15"/>
  <c r="H22" i="15"/>
  <c r="G22" i="15"/>
  <c r="F22" i="15"/>
  <c r="E22" i="15"/>
  <c r="D22" i="15"/>
  <c r="C22" i="15"/>
  <c r="A22" i="15"/>
  <c r="M21" i="15"/>
  <c r="L21" i="15"/>
  <c r="K21" i="15"/>
  <c r="J21" i="15"/>
  <c r="I21" i="15"/>
  <c r="H21" i="15"/>
  <c r="G21" i="15"/>
  <c r="F21" i="15"/>
  <c r="E21" i="15"/>
  <c r="D21" i="15"/>
  <c r="C21" i="15"/>
  <c r="A2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3" i="15"/>
  <c r="N3" i="15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A32" i="2"/>
  <c r="C32" i="2"/>
  <c r="D32" i="2"/>
  <c r="E32" i="2"/>
  <c r="F32" i="2"/>
  <c r="G32" i="2"/>
  <c r="H32" i="2"/>
  <c r="I32" i="2"/>
  <c r="J32" i="2"/>
  <c r="K32" i="2"/>
  <c r="L32" i="2"/>
  <c r="M32" i="2"/>
  <c r="A33" i="2"/>
  <c r="C33" i="2"/>
  <c r="D33" i="2"/>
  <c r="E33" i="2"/>
  <c r="F33" i="2"/>
  <c r="G33" i="2"/>
  <c r="H33" i="2"/>
  <c r="I33" i="2"/>
  <c r="J33" i="2"/>
  <c r="K33" i="2"/>
  <c r="L33" i="2"/>
  <c r="M33" i="2"/>
  <c r="N10" i="7"/>
  <c r="O10" i="7"/>
  <c r="N9" i="6"/>
  <c r="O9" i="6"/>
  <c r="A35" i="5"/>
  <c r="C35" i="5"/>
  <c r="D35" i="5"/>
  <c r="E35" i="5"/>
  <c r="F35" i="5"/>
  <c r="G35" i="5"/>
  <c r="H35" i="5"/>
  <c r="I35" i="5"/>
  <c r="J35" i="5"/>
  <c r="K35" i="5"/>
  <c r="L35" i="5"/>
  <c r="M35" i="5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O3" i="9"/>
  <c r="N3" i="9"/>
  <c r="N4" i="8"/>
  <c r="O4" i="8"/>
  <c r="N5" i="8"/>
  <c r="O5" i="8"/>
  <c r="N6" i="8"/>
  <c r="O6" i="8"/>
  <c r="N7" i="8"/>
  <c r="O7" i="8"/>
  <c r="N8" i="8"/>
  <c r="O8" i="8"/>
  <c r="N9" i="8"/>
  <c r="O9" i="8"/>
  <c r="O3" i="8"/>
  <c r="N3" i="8"/>
  <c r="N4" i="7"/>
  <c r="O4" i="7"/>
  <c r="N5" i="7"/>
  <c r="O5" i="7"/>
  <c r="N6" i="7"/>
  <c r="O6" i="7"/>
  <c r="N7" i="7"/>
  <c r="O7" i="7"/>
  <c r="N8" i="7"/>
  <c r="O8" i="7"/>
  <c r="N9" i="7"/>
  <c r="O9" i="7"/>
  <c r="O3" i="7"/>
  <c r="N3" i="7"/>
  <c r="N4" i="6"/>
  <c r="O4" i="6"/>
  <c r="N5" i="6"/>
  <c r="O5" i="6"/>
  <c r="N6" i="6"/>
  <c r="O6" i="6"/>
  <c r="N7" i="6"/>
  <c r="O7" i="6"/>
  <c r="N8" i="6"/>
  <c r="O8" i="6"/>
  <c r="O3" i="6"/>
  <c r="N3" i="6"/>
  <c r="O4" i="2"/>
  <c r="O5" i="2"/>
  <c r="O6" i="2"/>
  <c r="O7" i="2"/>
  <c r="O8" i="2"/>
  <c r="O9" i="2"/>
  <c r="O3" i="2"/>
  <c r="N4" i="2"/>
  <c r="N5" i="2"/>
  <c r="N6" i="2"/>
  <c r="N7" i="2"/>
  <c r="N8" i="2"/>
  <c r="N9" i="2"/>
  <c r="N3" i="2"/>
  <c r="O4" i="4"/>
  <c r="O5" i="4"/>
  <c r="O6" i="4"/>
  <c r="O7" i="4"/>
  <c r="O8" i="4"/>
  <c r="O9" i="4"/>
  <c r="O10" i="4"/>
  <c r="O3" i="4"/>
  <c r="N4" i="4"/>
  <c r="N5" i="4"/>
  <c r="N6" i="4"/>
  <c r="N7" i="4"/>
  <c r="N8" i="4"/>
  <c r="N9" i="4"/>
  <c r="N10" i="4"/>
  <c r="N3" i="4"/>
  <c r="C21" i="2"/>
  <c r="A18" i="6"/>
  <c r="C18" i="6"/>
  <c r="D18" i="6"/>
  <c r="E18" i="6"/>
  <c r="F18" i="6"/>
  <c r="G18" i="6"/>
  <c r="H18" i="6"/>
  <c r="I18" i="6"/>
  <c r="J18" i="6"/>
  <c r="K18" i="6"/>
  <c r="L18" i="6"/>
  <c r="M18" i="6"/>
  <c r="A19" i="6"/>
  <c r="C19" i="6"/>
  <c r="D19" i="6"/>
  <c r="E19" i="6"/>
  <c r="F19" i="6"/>
  <c r="G19" i="6"/>
  <c r="H19" i="6"/>
  <c r="I19" i="6"/>
  <c r="J19" i="6"/>
  <c r="K19" i="6"/>
  <c r="L19" i="6"/>
  <c r="M19" i="6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1" i="9"/>
  <c r="L21" i="9"/>
  <c r="K21" i="9"/>
  <c r="J21" i="9"/>
  <c r="I21" i="9"/>
  <c r="H21" i="9"/>
  <c r="G21" i="9"/>
  <c r="F21" i="9"/>
  <c r="E21" i="9"/>
  <c r="D21" i="9"/>
  <c r="C21" i="9"/>
  <c r="A21" i="9"/>
  <c r="M20" i="9"/>
  <c r="L20" i="9"/>
  <c r="K20" i="9"/>
  <c r="J20" i="9"/>
  <c r="I20" i="9"/>
  <c r="H20" i="9"/>
  <c r="G20" i="9"/>
  <c r="F20" i="9"/>
  <c r="E20" i="9"/>
  <c r="D20" i="9"/>
  <c r="C20" i="9"/>
  <c r="A20" i="9"/>
  <c r="M19" i="9"/>
  <c r="L19" i="9"/>
  <c r="K19" i="9"/>
  <c r="J19" i="9"/>
  <c r="I19" i="9"/>
  <c r="H19" i="9"/>
  <c r="G19" i="9"/>
  <c r="F19" i="9"/>
  <c r="E19" i="9"/>
  <c r="D19" i="9"/>
  <c r="C19" i="9"/>
  <c r="A19" i="9"/>
  <c r="M18" i="9"/>
  <c r="L18" i="9"/>
  <c r="K18" i="9"/>
  <c r="J18" i="9"/>
  <c r="I18" i="9"/>
  <c r="H18" i="9"/>
  <c r="G18" i="9"/>
  <c r="F18" i="9"/>
  <c r="E18" i="9"/>
  <c r="D18" i="9"/>
  <c r="C18" i="9"/>
  <c r="A18" i="9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23" i="8"/>
  <c r="L23" i="8"/>
  <c r="K23" i="8"/>
  <c r="J23" i="8"/>
  <c r="I23" i="8"/>
  <c r="H23" i="8"/>
  <c r="G23" i="8"/>
  <c r="F23" i="8"/>
  <c r="E23" i="8"/>
  <c r="D23" i="8"/>
  <c r="C23" i="8"/>
  <c r="A23" i="8"/>
  <c r="M22" i="8"/>
  <c r="L22" i="8"/>
  <c r="K22" i="8"/>
  <c r="J22" i="8"/>
  <c r="I22" i="8"/>
  <c r="H22" i="8"/>
  <c r="G22" i="8"/>
  <c r="F22" i="8"/>
  <c r="E22" i="8"/>
  <c r="D22" i="8"/>
  <c r="C22" i="8"/>
  <c r="A22" i="8"/>
  <c r="M21" i="8"/>
  <c r="L21" i="8"/>
  <c r="K21" i="8"/>
  <c r="J21" i="8"/>
  <c r="I21" i="8"/>
  <c r="H21" i="8"/>
  <c r="G21" i="8"/>
  <c r="F21" i="8"/>
  <c r="E21" i="8"/>
  <c r="D21" i="8"/>
  <c r="C21" i="8"/>
  <c r="A21" i="8"/>
  <c r="M20" i="8"/>
  <c r="L20" i="8"/>
  <c r="K20" i="8"/>
  <c r="J20" i="8"/>
  <c r="I20" i="8"/>
  <c r="H20" i="8"/>
  <c r="G20" i="8"/>
  <c r="F20" i="8"/>
  <c r="E20" i="8"/>
  <c r="D20" i="8"/>
  <c r="C20" i="8"/>
  <c r="A20" i="8"/>
  <c r="M19" i="8"/>
  <c r="L19" i="8"/>
  <c r="K19" i="8"/>
  <c r="J19" i="8"/>
  <c r="I19" i="8"/>
  <c r="H19" i="8"/>
  <c r="G19" i="8"/>
  <c r="F19" i="8"/>
  <c r="E19" i="8"/>
  <c r="D19" i="8"/>
  <c r="C19" i="8"/>
  <c r="A19" i="8"/>
  <c r="M18" i="8"/>
  <c r="L18" i="8"/>
  <c r="K18" i="8"/>
  <c r="J18" i="8"/>
  <c r="I18" i="8"/>
  <c r="H18" i="8"/>
  <c r="G18" i="8"/>
  <c r="F18" i="8"/>
  <c r="E18" i="8"/>
  <c r="D18" i="8"/>
  <c r="C18" i="8"/>
  <c r="A18" i="8"/>
  <c r="M17" i="8"/>
  <c r="L17" i="8"/>
  <c r="K17" i="8"/>
  <c r="J17" i="8"/>
  <c r="I17" i="8"/>
  <c r="H17" i="8"/>
  <c r="G17" i="8"/>
  <c r="F17" i="8"/>
  <c r="E17" i="8"/>
  <c r="D17" i="8"/>
  <c r="C17" i="8"/>
  <c r="A17" i="8"/>
  <c r="M22" i="7"/>
  <c r="L22" i="7"/>
  <c r="K22" i="7"/>
  <c r="J22" i="7"/>
  <c r="I22" i="7"/>
  <c r="H22" i="7"/>
  <c r="G22" i="7"/>
  <c r="F22" i="7"/>
  <c r="E22" i="7"/>
  <c r="D22" i="7"/>
  <c r="C22" i="7"/>
  <c r="C29" i="4"/>
  <c r="D29" i="4"/>
  <c r="E29" i="4"/>
  <c r="F29" i="4"/>
  <c r="G29" i="4"/>
  <c r="H29" i="4"/>
  <c r="I29" i="4"/>
  <c r="J29" i="4"/>
  <c r="K29" i="4"/>
  <c r="L29" i="4"/>
  <c r="M29" i="4"/>
  <c r="C30" i="4"/>
  <c r="D30" i="4"/>
  <c r="E30" i="4"/>
  <c r="F30" i="4"/>
  <c r="G30" i="4"/>
  <c r="H30" i="4"/>
  <c r="I30" i="4"/>
  <c r="J30" i="4"/>
  <c r="K30" i="4"/>
  <c r="L30" i="4"/>
  <c r="M30" i="4"/>
  <c r="C31" i="5"/>
  <c r="D31" i="5"/>
  <c r="E31" i="5"/>
  <c r="F31" i="5"/>
  <c r="G31" i="5"/>
  <c r="H31" i="5"/>
  <c r="I31" i="5"/>
  <c r="J31" i="5"/>
  <c r="K31" i="5"/>
  <c r="L31" i="5"/>
  <c r="M31" i="5"/>
  <c r="C32" i="5"/>
  <c r="D32" i="5"/>
  <c r="E32" i="5"/>
  <c r="F32" i="5"/>
  <c r="G32" i="5"/>
  <c r="H32" i="5"/>
  <c r="I32" i="5"/>
  <c r="J32" i="5"/>
  <c r="K32" i="5"/>
  <c r="L32" i="5"/>
  <c r="M32" i="5"/>
  <c r="C33" i="5"/>
  <c r="D33" i="5"/>
  <c r="E33" i="5"/>
  <c r="F33" i="5"/>
  <c r="G33" i="5"/>
  <c r="H33" i="5"/>
  <c r="I33" i="5"/>
  <c r="J33" i="5"/>
  <c r="K33" i="5"/>
  <c r="L33" i="5"/>
  <c r="M33" i="5"/>
  <c r="C34" i="5"/>
  <c r="D34" i="5"/>
  <c r="E34" i="5"/>
  <c r="F34" i="5"/>
  <c r="G34" i="5"/>
  <c r="H34" i="5"/>
  <c r="I34" i="5"/>
  <c r="J34" i="5"/>
  <c r="K34" i="5"/>
  <c r="L34" i="5"/>
  <c r="M34" i="5"/>
  <c r="M17" i="6"/>
  <c r="L17" i="6"/>
  <c r="K17" i="6"/>
  <c r="J17" i="6"/>
  <c r="I17" i="6"/>
  <c r="H17" i="6"/>
  <c r="G17" i="6"/>
  <c r="F17" i="6"/>
  <c r="E17" i="6"/>
  <c r="D17" i="6"/>
  <c r="C17" i="6"/>
  <c r="A17" i="6"/>
  <c r="A34" i="5"/>
  <c r="A33" i="5"/>
  <c r="A32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A30" i="4"/>
  <c r="A29" i="4"/>
  <c r="M28" i="4"/>
  <c r="L28" i="4"/>
  <c r="K28" i="4"/>
  <c r="J28" i="4"/>
  <c r="I28" i="4"/>
  <c r="H28" i="4"/>
  <c r="G28" i="4"/>
  <c r="F28" i="4"/>
  <c r="E28" i="4"/>
  <c r="D28" i="4"/>
  <c r="C28" i="4"/>
  <c r="A28" i="4"/>
  <c r="M27" i="4"/>
  <c r="L27" i="4"/>
  <c r="K27" i="4"/>
  <c r="J27" i="4"/>
  <c r="I27" i="4"/>
  <c r="H27" i="4"/>
  <c r="G27" i="4"/>
  <c r="F27" i="4"/>
  <c r="E27" i="4"/>
  <c r="D27" i="4"/>
  <c r="C27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24" i="4"/>
  <c r="L24" i="4"/>
  <c r="K24" i="4"/>
  <c r="J24" i="4"/>
  <c r="I24" i="4"/>
  <c r="H24" i="4"/>
  <c r="G24" i="4"/>
  <c r="F24" i="4"/>
  <c r="E24" i="4"/>
  <c r="D24" i="4"/>
  <c r="C24" i="4"/>
  <c r="A24" i="4"/>
  <c r="M23" i="4"/>
  <c r="L23" i="4"/>
  <c r="K23" i="4"/>
  <c r="J23" i="4"/>
  <c r="I23" i="4"/>
  <c r="H23" i="4"/>
  <c r="G23" i="4"/>
  <c r="F23" i="4"/>
  <c r="E23" i="4"/>
  <c r="D23" i="4"/>
  <c r="C23" i="4"/>
  <c r="A23" i="4"/>
  <c r="M22" i="4"/>
  <c r="L22" i="4"/>
  <c r="K22" i="4"/>
  <c r="J22" i="4"/>
  <c r="I22" i="4"/>
  <c r="H22" i="4"/>
  <c r="G22" i="4"/>
  <c r="F22" i="4"/>
  <c r="E22" i="4"/>
  <c r="D22" i="4"/>
  <c r="C22" i="4"/>
  <c r="A22" i="4"/>
  <c r="M21" i="4"/>
  <c r="L21" i="4"/>
  <c r="K21" i="4"/>
  <c r="J21" i="4"/>
  <c r="I21" i="4"/>
  <c r="H21" i="4"/>
  <c r="G21" i="4"/>
  <c r="F21" i="4"/>
  <c r="E21" i="4"/>
  <c r="D21" i="4"/>
  <c r="C21" i="4"/>
  <c r="A21" i="4"/>
  <c r="M20" i="4"/>
  <c r="L20" i="4"/>
  <c r="K20" i="4"/>
  <c r="J20" i="4"/>
  <c r="I20" i="4"/>
  <c r="H20" i="4"/>
  <c r="G20" i="4"/>
  <c r="F20" i="4"/>
  <c r="E20" i="4"/>
  <c r="D20" i="4"/>
  <c r="C20" i="4"/>
  <c r="A20" i="4"/>
  <c r="D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E21" i="2"/>
  <c r="F21" i="2"/>
  <c r="G21" i="2"/>
  <c r="H21" i="2"/>
  <c r="I21" i="2"/>
  <c r="J21" i="2"/>
  <c r="K21" i="2"/>
  <c r="L21" i="2"/>
  <c r="M21" i="2"/>
  <c r="A22" i="2"/>
  <c r="A23" i="2"/>
  <c r="A24" i="2"/>
  <c r="A25" i="2"/>
  <c r="A26" i="2"/>
  <c r="A27" i="2"/>
  <c r="A28" i="2"/>
  <c r="A29" i="2"/>
  <c r="A21" i="2"/>
  <c r="P9" i="2"/>
  <c r="P7" i="5"/>
  <c r="P9" i="9"/>
  <c r="P4" i="16"/>
  <c r="P3" i="16"/>
  <c r="P13" i="15"/>
  <c r="P10" i="5"/>
  <c r="P12" i="5"/>
  <c r="P4" i="6"/>
  <c r="P6" i="15"/>
  <c r="P8" i="5"/>
  <c r="P7" i="15"/>
  <c r="P7" i="16" l="1"/>
  <c r="P12" i="16"/>
  <c r="P10" i="16"/>
  <c r="P6" i="16"/>
  <c r="P11" i="16"/>
</calcChain>
</file>

<file path=xl/sharedStrings.xml><?xml version="1.0" encoding="utf-8"?>
<sst xmlns="http://schemas.openxmlformats.org/spreadsheetml/2006/main" count="1151" uniqueCount="164">
  <si>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</si>
  <si>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</si>
  <si>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</si>
  <si>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</si>
  <si>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</si>
  <si>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</si>
  <si>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</si>
  <si>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</si>
  <si>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</si>
  <si>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</si>
  <si>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</si>
  <si>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</si>
  <si>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</si>
  <si>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</si>
  <si>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</si>
  <si>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</si>
  <si>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</si>
  <si>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</si>
  <si>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</si>
  <si>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</si>
  <si>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</si>
  <si>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</si>
  <si>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</si>
  <si>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</si>
  <si>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</si>
  <si>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</si>
  <si>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</si>
  <si>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</si>
  <si>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</si>
  <si>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</si>
  <si>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</si>
  <si>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</si>
  <si>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</si>
  <si>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IA</t>
  </si>
  <si>
    <t>Grand Total</t>
  </si>
  <si>
    <t>Injury Attendance</t>
  </si>
  <si>
    <t>Game eligibility</t>
  </si>
  <si>
    <t>CPR</t>
  </si>
  <si>
    <t>Poistive</t>
  </si>
  <si>
    <t>Negative</t>
  </si>
  <si>
    <t>CPL Proficiency Rating  (CPR)</t>
  </si>
  <si>
    <t>Brynn Williams</t>
  </si>
  <si>
    <t>Rhys Willis</t>
  </si>
  <si>
    <t>Grill Masters</t>
  </si>
  <si>
    <t>David Hawkins</t>
  </si>
  <si>
    <t>Hawks</t>
  </si>
  <si>
    <t>Aaron Coddington</t>
  </si>
  <si>
    <t>Andrew Murphy</t>
  </si>
  <si>
    <t>Eric Malcolm</t>
  </si>
  <si>
    <t>Jon Harris</t>
  </si>
  <si>
    <t>Michael Ashton</t>
  </si>
  <si>
    <t>Tim Papp</t>
  </si>
  <si>
    <t>Dean Abbott</t>
  </si>
  <si>
    <t>Gabe Haynes</t>
  </si>
  <si>
    <t>John Southwell</t>
  </si>
  <si>
    <t>Stu Duncan</t>
  </si>
  <si>
    <t>Hunger Tamers</t>
  </si>
  <si>
    <t>Adrian Tjahjana</t>
  </si>
  <si>
    <t>Kurt Jorgensen</t>
  </si>
  <si>
    <t>Jackson Smith</t>
  </si>
  <si>
    <t>Alex Watson</t>
  </si>
  <si>
    <t>Nick Thornton</t>
  </si>
  <si>
    <t>Pork Swords</t>
  </si>
  <si>
    <t>Chris Weir</t>
  </si>
  <si>
    <t>Jarrod Hampton</t>
  </si>
  <si>
    <t>Jimmy Heaton</t>
  </si>
  <si>
    <t>Justin Mesman</t>
  </si>
  <si>
    <t>Silver Foxes</t>
  </si>
  <si>
    <t>Aaron Crowe</t>
  </si>
  <si>
    <t>Adam Jackson</t>
  </si>
  <si>
    <t>James Lee</t>
  </si>
  <si>
    <t>Jono Lazaro</t>
  </si>
  <si>
    <t>Luke Taunton-Stelzner</t>
  </si>
  <si>
    <t>Mitchell Rodgers</t>
  </si>
  <si>
    <t>Caden Spinks</t>
  </si>
  <si>
    <t>The Pickles</t>
  </si>
  <si>
    <t>Daniel Du</t>
  </si>
  <si>
    <t>Duncan McMaster</t>
  </si>
  <si>
    <t>Max Schepisi</t>
  </si>
  <si>
    <t>Solomon Inyang</t>
  </si>
  <si>
    <t>Tim Welsh</t>
  </si>
  <si>
    <t>Tom Stephens</t>
  </si>
  <si>
    <t>Lachlan Tan</t>
  </si>
  <si>
    <t>Sean McEwen</t>
  </si>
  <si>
    <t>Grill Mastes</t>
  </si>
  <si>
    <t>Casey Baines</t>
  </si>
  <si>
    <t>Michael Verzosa</t>
  </si>
  <si>
    <t>Matthew Deady</t>
  </si>
  <si>
    <t>Dion Tsarpalias</t>
  </si>
  <si>
    <t>Scott Longley</t>
  </si>
  <si>
    <t>Isaac Plunkett</t>
  </si>
  <si>
    <t>Zander Rezek</t>
  </si>
  <si>
    <t>Lachlan Fitzpatrick</t>
  </si>
  <si>
    <t>Division 1 League Leader totals</t>
  </si>
  <si>
    <t>Richard Bakkum</t>
  </si>
  <si>
    <t>Anthony Pronin</t>
  </si>
  <si>
    <t>Uniform Penalty</t>
  </si>
  <si>
    <t>Division 1 League Leaders - 5 games played minimum</t>
  </si>
  <si>
    <t>Ball Don't Lie</t>
  </si>
  <si>
    <t>Nick Morgan</t>
  </si>
  <si>
    <t>Anthony Tonkovic</t>
  </si>
  <si>
    <t>Tony Place</t>
  </si>
  <si>
    <t>Lachlan Viali</t>
  </si>
  <si>
    <t>Adrian Tonkovic</t>
  </si>
  <si>
    <t>Patrick Adams</t>
  </si>
  <si>
    <t>Brendan Yeo</t>
  </si>
  <si>
    <t>Cannons</t>
  </si>
  <si>
    <t>Brad Dwyer</t>
  </si>
  <si>
    <t>Jordan Sembel</t>
  </si>
  <si>
    <t>Nathan Spinks</t>
  </si>
  <si>
    <t>Seb White</t>
  </si>
  <si>
    <t>Remy Szabo</t>
  </si>
  <si>
    <t>Zlatan Hadzic</t>
  </si>
  <si>
    <t>Jordan Rowe</t>
  </si>
  <si>
    <t>Justin Pronin</t>
  </si>
  <si>
    <t>Petar Majetic</t>
  </si>
  <si>
    <t>Remy Louis</t>
  </si>
  <si>
    <t>Dennis Khanthavivone</t>
  </si>
  <si>
    <t>JB Edwards</t>
  </si>
  <si>
    <t>Ben Sansen</t>
  </si>
  <si>
    <t>David McDonald</t>
  </si>
  <si>
    <t>Jimmy Willett</t>
  </si>
  <si>
    <t>PUJIT</t>
  </si>
  <si>
    <t>Chris Colosimo</t>
  </si>
  <si>
    <t>Dan Morgan</t>
  </si>
  <si>
    <t>Marijan Kovac</t>
  </si>
  <si>
    <t>Mitch McGee</t>
  </si>
  <si>
    <t>Tate Harris</t>
  </si>
  <si>
    <t>Matthew Jenson</t>
  </si>
  <si>
    <t>Heath Hasemer</t>
  </si>
  <si>
    <t>Will Cunich</t>
  </si>
  <si>
    <t>Kayne Kritchlow</t>
  </si>
  <si>
    <t>Jacob Doyle</t>
  </si>
  <si>
    <t>Brendan Hoang</t>
  </si>
  <si>
    <t>Mooch Jones</t>
  </si>
  <si>
    <t>Dylan Giles</t>
  </si>
  <si>
    <t>Lachlan Kendrick</t>
  </si>
  <si>
    <t>Kade Tomsic</t>
  </si>
  <si>
    <t>Evan Fowler</t>
  </si>
  <si>
    <t>Connor Wroe</t>
  </si>
  <si>
    <t>Ariston Sillana</t>
  </si>
  <si>
    <t>Josh Hathaway</t>
  </si>
  <si>
    <t>Chris Meers</t>
  </si>
  <si>
    <t>Dion Malstorovic</t>
  </si>
  <si>
    <t>Riley Furbank</t>
  </si>
  <si>
    <t>Steven Guy</t>
  </si>
  <si>
    <t>Tim Godfrey</t>
  </si>
  <si>
    <t>Jono Miller</t>
  </si>
  <si>
    <t>Julian Sykes-Rose</t>
  </si>
  <si>
    <t>Nghia Tran</t>
  </si>
  <si>
    <t>Josh Russell</t>
  </si>
  <si>
    <t>Matusi Lubang</t>
  </si>
  <si>
    <t>Adam King</t>
  </si>
  <si>
    <t>Omar Moustakim</t>
  </si>
  <si>
    <t>Cooper Smith</t>
  </si>
  <si>
    <t>Dion Majstorovic</t>
  </si>
  <si>
    <t>Josh Yewdall</t>
  </si>
  <si>
    <t>Tom Grant</t>
  </si>
  <si>
    <t>Samuel Adams</t>
  </si>
  <si>
    <t>Thomas Perez</t>
  </si>
  <si>
    <t>William Mayfield</t>
  </si>
  <si>
    <t>Brandon Leslie</t>
  </si>
  <si>
    <t>Peter Edwards</t>
  </si>
  <si>
    <t>Raotlib Mridha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</si>
</sst>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0"/>
      <color rgb="FFFF1D1D"/>
      <name val="Arial"/>
      <family val="2"/>
    </font>
    <font>
      <b/>
      <sz val="10"/>
      <color theme="0" tint="-0.249977111117893"/>
      <name val="Arial"/>
      <family val="2"/>
    </font>
    <font>
      <b/>
      <sz val="10"/>
      <color rgb="FFFF3399"/>
      <name val="Arial"/>
      <family val="2"/>
    </font>
    <font>
      <b/>
      <sz val="11"/>
      <color rgb="FFFF6600"/>
      <name val="Arial"/>
      <family val="2"/>
    </font>
    <font>
      <b/>
      <sz val="11"/>
      <color rgb="FFCC0000"/>
      <name val="Arial"/>
      <family val="2"/>
    </font>
    <font>
      <b/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15C2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2F0E5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6" fillId="17" borderId="2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1" fontId="8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9" fillId="0" borderId="0" xfId="0" applyFont="1"/>
    <xf numFmtId="0" fontId="0" fillId="0" borderId="0" xfId="0"/>
    <xf numFmtId="0" fontId="6" fillId="18" borderId="8" xfId="0" applyFont="1" applyFill="1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0" borderId="9" xfId="0" applyBorder="1"/>
    <xf numFmtId="0" fontId="10" fillId="20" borderId="4" xfId="0" applyFont="1" applyFill="1" applyBorder="1" applyAlignment="1">
      <alignment horizontal="center" vertical="center"/>
    </xf>
    <xf numFmtId="0" fontId="6" fillId="0" borderId="0" xfId="0" applyFont="1"/>
    <xf numFmtId="0" fontId="11" fillId="21" borderId="4" xfId="0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/>
    </xf>
    <xf numFmtId="0" fontId="14" fillId="24" borderId="4" xfId="0" applyFont="1" applyFill="1" applyBorder="1" applyAlignment="1">
      <alignment horizontal="center" vertical="center"/>
    </xf>
    <xf numFmtId="2" fontId="0" fillId="0" borderId="0" xfId="0" applyNumberFormat="1" applyBorder="1"/>
    <xf numFmtId="0" fontId="6" fillId="15" borderId="2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25" borderId="4" xfId="0" applyFont="1" applyFill="1" applyBorder="1" applyAlignment="1">
      <alignment horizontal="center" shrinkToFit="1"/>
    </xf>
    <xf numFmtId="0" fontId="15" fillId="25" borderId="5" xfId="0" applyFont="1" applyFill="1" applyBorder="1" applyAlignment="1">
      <alignment horizontal="center" shrinkToFit="1"/>
    </xf>
    <xf numFmtId="0" fontId="5" fillId="22" borderId="4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0" fontId="16" fillId="26" borderId="4" xfId="0" applyFont="1" applyFill="1" applyBorder="1" applyAlignment="1">
      <alignment horizontal="center" shrinkToFit="1"/>
    </xf>
    <xf numFmtId="0" fontId="16" fillId="26" borderId="5" xfId="0" applyFont="1" applyFill="1" applyBorder="1" applyAlignment="1">
      <alignment horizontal="center" shrinkToFit="1"/>
    </xf>
    <xf numFmtId="0" fontId="11" fillId="21" borderId="4" xfId="0" applyFont="1" applyFill="1" applyBorder="1" applyAlignment="1">
      <alignment horizontal="center" vertical="center"/>
    </xf>
    <xf numFmtId="0" fontId="11" fillId="21" borderId="5" xfId="0" applyFont="1" applyFill="1" applyBorder="1" applyAlignment="1">
      <alignment horizontal="center" vertical="center"/>
    </xf>
    <xf numFmtId="0" fontId="11" fillId="21" borderId="10" xfId="0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/>
    </xf>
    <xf numFmtId="0" fontId="12" fillId="23" borderId="5" xfId="0" applyFont="1" applyFill="1" applyBorder="1" applyAlignment="1">
      <alignment horizontal="center" vertical="center"/>
    </xf>
    <xf numFmtId="0" fontId="12" fillId="23" borderId="10" xfId="0" applyFont="1" applyFill="1" applyBorder="1" applyAlignment="1">
      <alignment horizontal="center" vertical="center"/>
    </xf>
    <xf numFmtId="0" fontId="10" fillId="20" borderId="4" xfId="0" applyFont="1" applyFill="1" applyBorder="1" applyAlignment="1">
      <alignment horizontal="center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10" xfId="0" applyFont="1" applyFill="1" applyBorder="1" applyAlignment="1">
      <alignment horizontal="center" vertical="center"/>
    </xf>
    <xf numFmtId="0" fontId="17" fillId="19" borderId="4" xfId="0" applyFont="1" applyFill="1" applyBorder="1" applyAlignment="1">
      <alignment horizontal="center" shrinkToFit="1"/>
    </xf>
    <xf numFmtId="0" fontId="17" fillId="19" borderId="5" xfId="0" applyFont="1" applyFill="1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13" fillId="23" borderId="4" xfId="0" applyFont="1" applyFill="1" applyBorder="1" applyAlignment="1">
      <alignment horizontal="center" vertical="center"/>
    </xf>
    <xf numFmtId="0" fontId="13" fillId="23" borderId="5" xfId="0" applyFont="1" applyFill="1" applyBorder="1" applyAlignment="1">
      <alignment horizontal="center" vertical="center"/>
    </xf>
    <xf numFmtId="0" fontId="14" fillId="24" borderId="4" xfId="0" applyFont="1" applyFill="1" applyBorder="1" applyAlignment="1">
      <alignment horizontal="center" vertical="center"/>
    </xf>
    <xf numFmtId="0" fontId="14" fillId="24" borderId="5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22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6666"/>
      <color rgb="FF111111"/>
      <color rgb="FF000066"/>
      <color rgb="FF3399FF"/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B1" workbookViewId="0">
      <selection activeCell="B2" sqref="B2"/>
    </sheetView>
  </sheetViews>
  <sheetFormatPr defaultColWidth="9.140625" defaultRowHeight="15" zeroHeight="1" x14ac:dyDescent="0.25"/>
  <cols>
    <col min="1" max="1" width="9.140625" style="16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22" width="17.28515625" bestFit="1" customWidth="1"/>
    <col min="23" max="23" width="15.85546875" bestFit="1" customWidth="1"/>
  </cols>
  <sheetData>
    <row r="1" spans="1:25" ht="15.75" x14ac:dyDescent="0.25">
      <c r="B1" s="37" t="s">
        <v>97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9.75" customHeight="1" x14ac:dyDescent="0.25"/>
    <row r="3" spans="1:25" x14ac:dyDescent="0.25">
      <c r="B3" s="36" t="s">
        <v>14</v>
      </c>
      <c r="C3" s="36"/>
      <c r="D3" s="36"/>
      <c r="E3" s="36"/>
      <c r="F3" s="16"/>
      <c r="G3" s="36" t="s">
        <v>15</v>
      </c>
      <c r="H3" s="36"/>
      <c r="I3" s="36"/>
      <c r="J3" s="36"/>
      <c r="K3" s="16"/>
      <c r="L3" s="36" t="s">
        <v>16</v>
      </c>
      <c r="M3" s="36"/>
      <c r="N3" s="36"/>
      <c r="O3" s="36"/>
      <c r="P3" s="16"/>
      <c r="Q3" s="36" t="s">
        <v>21</v>
      </c>
      <c r="R3" s="36"/>
      <c r="S3" s="36"/>
      <c r="T3" s="36"/>
      <c r="U3" s="5"/>
      <c r="V3" s="36" t="s">
        <v>40</v>
      </c>
      <c r="W3" s="36"/>
      <c r="X3" s="36"/>
      <c r="Y3" s="36"/>
    </row>
    <row r="4" spans="1:25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  <c r="V4" s="12" t="s">
        <v>17</v>
      </c>
      <c r="W4" s="12" t="s">
        <v>18</v>
      </c>
      <c r="X4" s="12" t="s">
        <v>19</v>
      </c>
      <c r="Y4" s="12" t="s">
        <v>37</v>
      </c>
    </row>
    <row r="5" spans="1:25" x14ac:dyDescent="0.25">
      <c r="A5" s="16">
        <v>1</v>
      </c>
      <c r="B5" s="17" t="s">
        <v>41</v>
      </c>
      <c r="C5" s="17" t="s">
        <v>75</v>
      </c>
      <c r="D5" s="17">
        <v>11</v>
      </c>
      <c r="E5" s="21">
        <v>22.636363636363637</v>
      </c>
      <c r="F5" s="16"/>
      <c r="G5" s="17" t="s">
        <v>69</v>
      </c>
      <c r="H5" s="17" t="s">
        <v>67</v>
      </c>
      <c r="I5" s="17">
        <v>8</v>
      </c>
      <c r="J5" s="21">
        <v>11.125</v>
      </c>
      <c r="K5" s="16"/>
      <c r="L5" s="17" t="s">
        <v>54</v>
      </c>
      <c r="M5" s="17" t="s">
        <v>106</v>
      </c>
      <c r="N5" s="17">
        <v>10</v>
      </c>
      <c r="O5" s="21">
        <v>4.9000000000000004</v>
      </c>
      <c r="P5" s="16"/>
      <c r="Q5" s="17" t="s">
        <v>41</v>
      </c>
      <c r="R5" s="17" t="s">
        <v>75</v>
      </c>
      <c r="S5" s="17">
        <v>11</v>
      </c>
      <c r="T5" s="21">
        <v>2.7272727272727271</v>
      </c>
      <c r="U5" s="5"/>
      <c r="V5" s="17" t="s">
        <v>41</v>
      </c>
      <c r="W5" s="17" t="s">
        <v>75</v>
      </c>
      <c r="X5" s="17">
        <v>11</v>
      </c>
      <c r="Y5" s="21">
        <v>34.909090909090907</v>
      </c>
    </row>
    <row r="6" spans="1:25" x14ac:dyDescent="0.25">
      <c r="A6" s="16">
        <v>2</v>
      </c>
      <c r="B6" s="17" t="s">
        <v>74</v>
      </c>
      <c r="C6" s="17" t="s">
        <v>67</v>
      </c>
      <c r="D6" s="17">
        <v>10</v>
      </c>
      <c r="E6" s="21">
        <v>14.2</v>
      </c>
      <c r="F6" s="16"/>
      <c r="G6" s="17" t="s">
        <v>79</v>
      </c>
      <c r="H6" s="17" t="s">
        <v>75</v>
      </c>
      <c r="I6" s="17">
        <v>8</v>
      </c>
      <c r="J6" s="21">
        <v>10</v>
      </c>
      <c r="K6" s="16"/>
      <c r="L6" s="17" t="s">
        <v>162</v>
      </c>
      <c r="M6" s="17" t="s">
        <v>56</v>
      </c>
      <c r="N6" s="17">
        <v>10</v>
      </c>
      <c r="O6" s="21">
        <v>4.3</v>
      </c>
      <c r="P6" s="16"/>
      <c r="Q6" s="17" t="s">
        <v>64</v>
      </c>
      <c r="R6" s="17" t="s">
        <v>62</v>
      </c>
      <c r="S6" s="17">
        <v>8</v>
      </c>
      <c r="T6" s="21">
        <v>2.5</v>
      </c>
      <c r="U6" s="5"/>
      <c r="V6" s="17" t="s">
        <v>79</v>
      </c>
      <c r="W6" s="17" t="s">
        <v>75</v>
      </c>
      <c r="X6" s="17">
        <v>8</v>
      </c>
      <c r="Y6" s="21">
        <v>23.25</v>
      </c>
    </row>
    <row r="7" spans="1:25" x14ac:dyDescent="0.25">
      <c r="A7" s="16">
        <v>3</v>
      </c>
      <c r="B7" s="17" t="s">
        <v>126</v>
      </c>
      <c r="C7" s="17" t="s">
        <v>122</v>
      </c>
      <c r="D7" s="17">
        <v>6</v>
      </c>
      <c r="E7" s="21">
        <v>14</v>
      </c>
      <c r="F7" s="16"/>
      <c r="G7" s="17" t="s">
        <v>70</v>
      </c>
      <c r="H7" s="17" t="s">
        <v>67</v>
      </c>
      <c r="I7" s="17">
        <v>5</v>
      </c>
      <c r="J7" s="21">
        <v>8.6</v>
      </c>
      <c r="K7" s="16"/>
      <c r="L7" s="17" t="s">
        <v>46</v>
      </c>
      <c r="M7" s="17" t="s">
        <v>45</v>
      </c>
      <c r="N7" s="17">
        <v>12</v>
      </c>
      <c r="O7" s="21">
        <v>4.083333333333333</v>
      </c>
      <c r="P7" s="16"/>
      <c r="Q7" s="17" t="s">
        <v>118</v>
      </c>
      <c r="R7" s="17" t="s">
        <v>56</v>
      </c>
      <c r="S7" s="17">
        <v>10</v>
      </c>
      <c r="T7" s="21">
        <v>2.5</v>
      </c>
      <c r="U7" s="5"/>
      <c r="V7" s="17" t="s">
        <v>120</v>
      </c>
      <c r="W7" s="17" t="s">
        <v>62</v>
      </c>
      <c r="X7" s="17">
        <v>8</v>
      </c>
      <c r="Y7" s="21">
        <v>22.25</v>
      </c>
    </row>
    <row r="8" spans="1:25" x14ac:dyDescent="0.25">
      <c r="A8" s="20">
        <v>4</v>
      </c>
      <c r="B8" s="17" t="s">
        <v>118</v>
      </c>
      <c r="C8" s="17" t="s">
        <v>56</v>
      </c>
      <c r="D8" s="17">
        <v>10</v>
      </c>
      <c r="E8" s="21">
        <v>14</v>
      </c>
      <c r="F8" s="16"/>
      <c r="G8" s="17" t="s">
        <v>48</v>
      </c>
      <c r="H8" s="17" t="s">
        <v>45</v>
      </c>
      <c r="I8" s="17">
        <v>5</v>
      </c>
      <c r="J8" s="21">
        <v>8</v>
      </c>
      <c r="K8" s="16"/>
      <c r="L8" s="17" t="s">
        <v>51</v>
      </c>
      <c r="M8" s="17" t="s">
        <v>45</v>
      </c>
      <c r="N8" s="17">
        <v>9</v>
      </c>
      <c r="O8" s="21">
        <v>4</v>
      </c>
      <c r="P8" s="16"/>
      <c r="Q8" s="17" t="s">
        <v>162</v>
      </c>
      <c r="R8" s="17" t="s">
        <v>56</v>
      </c>
      <c r="S8" s="17">
        <v>10</v>
      </c>
      <c r="T8" s="21">
        <v>2.2999999999999998</v>
      </c>
      <c r="U8" s="5"/>
      <c r="V8" s="17" t="s">
        <v>74</v>
      </c>
      <c r="W8" s="17" t="s">
        <v>67</v>
      </c>
      <c r="X8" s="17">
        <v>10</v>
      </c>
      <c r="Y8" s="21">
        <v>22.2</v>
      </c>
    </row>
    <row r="9" spans="1:25" x14ac:dyDescent="0.25">
      <c r="A9" s="20">
        <v>5</v>
      </c>
      <c r="B9" s="17" t="s">
        <v>125</v>
      </c>
      <c r="C9" s="17" t="s">
        <v>122</v>
      </c>
      <c r="D9" s="17">
        <v>10</v>
      </c>
      <c r="E9" s="21">
        <v>13.8</v>
      </c>
      <c r="F9" s="16"/>
      <c r="G9" s="17" t="s">
        <v>63</v>
      </c>
      <c r="H9" s="17" t="s">
        <v>62</v>
      </c>
      <c r="I9" s="17">
        <v>9</v>
      </c>
      <c r="J9" s="21">
        <v>7.8888888888888893</v>
      </c>
      <c r="K9" s="16"/>
      <c r="L9" s="17" t="s">
        <v>41</v>
      </c>
      <c r="M9" s="17" t="s">
        <v>75</v>
      </c>
      <c r="N9" s="17">
        <v>11</v>
      </c>
      <c r="O9" s="21">
        <v>4</v>
      </c>
      <c r="P9" s="16"/>
      <c r="Q9" s="17" t="s">
        <v>140</v>
      </c>
      <c r="R9" s="17" t="s">
        <v>62</v>
      </c>
      <c r="S9" s="17">
        <v>8</v>
      </c>
      <c r="T9" s="21">
        <v>2.25</v>
      </c>
      <c r="U9" s="5"/>
      <c r="V9" s="17" t="s">
        <v>46</v>
      </c>
      <c r="W9" s="17" t="s">
        <v>45</v>
      </c>
      <c r="X9" s="17">
        <v>12</v>
      </c>
      <c r="Y9" s="21">
        <v>21.333333333333332</v>
      </c>
    </row>
    <row r="10" spans="1:25" x14ac:dyDescent="0.25">
      <c r="A10" s="20">
        <v>6</v>
      </c>
      <c r="B10" s="17" t="s">
        <v>50</v>
      </c>
      <c r="C10" s="17" t="s">
        <v>45</v>
      </c>
      <c r="D10" s="17">
        <v>8</v>
      </c>
      <c r="E10" s="21">
        <v>13.75</v>
      </c>
      <c r="F10" s="16"/>
      <c r="G10" s="17" t="s">
        <v>120</v>
      </c>
      <c r="H10" s="17" t="s">
        <v>62</v>
      </c>
      <c r="I10" s="17">
        <v>8</v>
      </c>
      <c r="J10" s="21">
        <v>7.75</v>
      </c>
      <c r="K10" s="16"/>
      <c r="L10" s="17" t="s">
        <v>53</v>
      </c>
      <c r="M10" s="17" t="s">
        <v>106</v>
      </c>
      <c r="N10" s="17">
        <v>11</v>
      </c>
      <c r="O10" s="21">
        <v>3.5454545454545454</v>
      </c>
      <c r="P10" s="22"/>
      <c r="Q10" s="17" t="s">
        <v>120</v>
      </c>
      <c r="R10" s="17" t="s">
        <v>62</v>
      </c>
      <c r="S10" s="17">
        <v>8</v>
      </c>
      <c r="T10" s="21">
        <v>2.25</v>
      </c>
      <c r="U10" s="5"/>
      <c r="V10" s="17" t="s">
        <v>162</v>
      </c>
      <c r="W10" s="17" t="s">
        <v>56</v>
      </c>
      <c r="X10" s="17">
        <v>10</v>
      </c>
      <c r="Y10" s="21">
        <v>20.3</v>
      </c>
    </row>
    <row r="11" spans="1:25" x14ac:dyDescent="0.25">
      <c r="A11" s="20">
        <v>7</v>
      </c>
      <c r="B11" s="17" t="s">
        <v>162</v>
      </c>
      <c r="C11" s="17" t="s">
        <v>56</v>
      </c>
      <c r="D11" s="17">
        <v>10</v>
      </c>
      <c r="E11" s="21">
        <v>13.4</v>
      </c>
      <c r="F11" s="16"/>
      <c r="G11" s="17" t="s">
        <v>46</v>
      </c>
      <c r="H11" s="17" t="s">
        <v>45</v>
      </c>
      <c r="I11" s="17">
        <v>12</v>
      </c>
      <c r="J11" s="21">
        <v>7.583333333333333</v>
      </c>
      <c r="K11" s="16"/>
      <c r="L11" s="17" t="s">
        <v>66</v>
      </c>
      <c r="M11" s="17" t="s">
        <v>62</v>
      </c>
      <c r="N11" s="17">
        <v>9</v>
      </c>
      <c r="O11" s="21">
        <v>3.4444444444444446</v>
      </c>
      <c r="P11" s="16"/>
      <c r="Q11" s="17" t="s">
        <v>46</v>
      </c>
      <c r="R11" s="17" t="s">
        <v>45</v>
      </c>
      <c r="S11" s="17">
        <v>12</v>
      </c>
      <c r="T11" s="21">
        <v>2.1666666666666665</v>
      </c>
      <c r="U11" s="5"/>
      <c r="V11" s="17" t="s">
        <v>69</v>
      </c>
      <c r="W11" s="17" t="s">
        <v>67</v>
      </c>
      <c r="X11" s="17">
        <v>8</v>
      </c>
      <c r="Y11" s="21">
        <v>19.875</v>
      </c>
    </row>
    <row r="12" spans="1:25" x14ac:dyDescent="0.25">
      <c r="A12" s="20">
        <v>8</v>
      </c>
      <c r="B12" s="17" t="s">
        <v>120</v>
      </c>
      <c r="C12" s="17" t="s">
        <v>62</v>
      </c>
      <c r="D12" s="17">
        <v>8</v>
      </c>
      <c r="E12" s="21">
        <v>13.375</v>
      </c>
      <c r="F12" s="16"/>
      <c r="G12" s="17" t="s">
        <v>81</v>
      </c>
      <c r="H12" s="17" t="s">
        <v>75</v>
      </c>
      <c r="I12" s="17">
        <v>11</v>
      </c>
      <c r="J12" s="21">
        <v>7.3636363636363633</v>
      </c>
      <c r="K12" s="16"/>
      <c r="L12" s="17" t="s">
        <v>64</v>
      </c>
      <c r="M12" s="17" t="s">
        <v>62</v>
      </c>
      <c r="N12" s="17">
        <v>8</v>
      </c>
      <c r="O12" s="21">
        <v>3.375</v>
      </c>
      <c r="P12" s="22"/>
      <c r="Q12" s="17" t="s">
        <v>79</v>
      </c>
      <c r="R12" s="17" t="s">
        <v>75</v>
      </c>
      <c r="S12" s="17">
        <v>8</v>
      </c>
      <c r="T12" s="21">
        <v>1.875</v>
      </c>
      <c r="U12" s="5"/>
      <c r="V12" s="17" t="s">
        <v>72</v>
      </c>
      <c r="W12" s="17" t="s">
        <v>67</v>
      </c>
      <c r="X12" s="17">
        <v>11</v>
      </c>
      <c r="Y12" s="21">
        <v>19.363636363636363</v>
      </c>
    </row>
    <row r="13" spans="1:25" x14ac:dyDescent="0.25">
      <c r="A13" s="20">
        <v>9</v>
      </c>
      <c r="B13" s="17" t="s">
        <v>79</v>
      </c>
      <c r="C13" s="17" t="s">
        <v>75</v>
      </c>
      <c r="D13" s="17">
        <v>8</v>
      </c>
      <c r="E13" s="21">
        <v>13.25</v>
      </c>
      <c r="F13" s="16"/>
      <c r="G13" s="17" t="s">
        <v>72</v>
      </c>
      <c r="H13" s="17" t="s">
        <v>67</v>
      </c>
      <c r="I13" s="17">
        <v>11</v>
      </c>
      <c r="J13" s="21">
        <v>7.2727272727272725</v>
      </c>
      <c r="K13" s="16"/>
      <c r="L13" s="17" t="s">
        <v>71</v>
      </c>
      <c r="M13" s="17" t="s">
        <v>67</v>
      </c>
      <c r="N13" s="17">
        <v>8</v>
      </c>
      <c r="O13" s="21">
        <v>3.375</v>
      </c>
      <c r="P13" s="22"/>
      <c r="Q13" s="17" t="s">
        <v>72</v>
      </c>
      <c r="R13" s="17" t="s">
        <v>67</v>
      </c>
      <c r="S13" s="17">
        <v>11</v>
      </c>
      <c r="T13" s="21">
        <v>1.8181818181818181</v>
      </c>
      <c r="U13" s="16"/>
      <c r="V13" s="17" t="s">
        <v>118</v>
      </c>
      <c r="W13" s="17" t="s">
        <v>56</v>
      </c>
      <c r="X13" s="17">
        <v>10</v>
      </c>
      <c r="Y13" s="21">
        <v>19.3</v>
      </c>
    </row>
    <row r="14" spans="1:25" x14ac:dyDescent="0.25">
      <c r="A14" s="20">
        <v>10</v>
      </c>
      <c r="B14" s="17" t="s">
        <v>161</v>
      </c>
      <c r="C14" s="17" t="s">
        <v>84</v>
      </c>
      <c r="D14" s="17">
        <v>8</v>
      </c>
      <c r="E14" s="21">
        <v>13.25</v>
      </c>
      <c r="F14" s="16"/>
      <c r="G14" s="17" t="s">
        <v>109</v>
      </c>
      <c r="H14" s="17" t="s">
        <v>106</v>
      </c>
      <c r="I14" s="17">
        <v>9</v>
      </c>
      <c r="J14" s="21">
        <v>7.1111111111111107</v>
      </c>
      <c r="K14" s="16"/>
      <c r="L14" s="17" t="s">
        <v>103</v>
      </c>
      <c r="M14" s="17" t="s">
        <v>98</v>
      </c>
      <c r="N14" s="17">
        <v>11</v>
      </c>
      <c r="O14" s="21">
        <v>2.9090909090909092</v>
      </c>
      <c r="P14" s="22"/>
      <c r="Q14" s="17" t="s">
        <v>54</v>
      </c>
      <c r="R14" s="17" t="s">
        <v>106</v>
      </c>
      <c r="S14" s="17">
        <v>10</v>
      </c>
      <c r="T14" s="21">
        <v>1.8</v>
      </c>
      <c r="U14" s="5"/>
      <c r="V14" s="17" t="s">
        <v>66</v>
      </c>
      <c r="W14" s="17" t="s">
        <v>62</v>
      </c>
      <c r="X14" s="17">
        <v>9</v>
      </c>
      <c r="Y14" s="21">
        <v>19.222222222222221</v>
      </c>
    </row>
    <row r="15" spans="1:25" s="24" customFormat="1" x14ac:dyDescent="0.25">
      <c r="A15" s="20">
        <v>11</v>
      </c>
      <c r="B15" s="17" t="s">
        <v>72</v>
      </c>
      <c r="C15" s="17" t="s">
        <v>67</v>
      </c>
      <c r="D15" s="17">
        <v>11</v>
      </c>
      <c r="E15" s="21">
        <v>12.272727272727273</v>
      </c>
      <c r="G15" s="17" t="s">
        <v>113</v>
      </c>
      <c r="H15" s="17" t="s">
        <v>84</v>
      </c>
      <c r="I15" s="17">
        <v>9</v>
      </c>
      <c r="J15" s="21">
        <v>7.1111111111111107</v>
      </c>
      <c r="L15" s="17" t="s">
        <v>74</v>
      </c>
      <c r="M15" s="17" t="s">
        <v>67</v>
      </c>
      <c r="N15" s="17">
        <v>10</v>
      </c>
      <c r="O15" s="21">
        <v>2.9</v>
      </c>
      <c r="P15" s="22"/>
      <c r="Q15" s="17" t="s">
        <v>66</v>
      </c>
      <c r="R15" s="17" t="s">
        <v>62</v>
      </c>
      <c r="S15" s="17">
        <v>9</v>
      </c>
      <c r="T15" s="21">
        <v>1.7777777777777777</v>
      </c>
      <c r="V15" s="17" t="s">
        <v>126</v>
      </c>
      <c r="W15" s="17" t="s">
        <v>122</v>
      </c>
      <c r="X15" s="17">
        <v>6</v>
      </c>
      <c r="Y15" s="21">
        <v>19.166666666666668</v>
      </c>
    </row>
    <row r="16" spans="1:25" s="24" customFormat="1" x14ac:dyDescent="0.25">
      <c r="A16" s="20">
        <v>12</v>
      </c>
      <c r="B16" s="17" t="s">
        <v>65</v>
      </c>
      <c r="C16" s="17" t="s">
        <v>62</v>
      </c>
      <c r="D16" s="17">
        <v>11</v>
      </c>
      <c r="E16" s="21">
        <v>11.363636363636363</v>
      </c>
      <c r="G16" s="17" t="s">
        <v>66</v>
      </c>
      <c r="H16" s="17" t="s">
        <v>62</v>
      </c>
      <c r="I16" s="17">
        <v>9</v>
      </c>
      <c r="J16" s="21">
        <v>7</v>
      </c>
      <c r="L16" s="17" t="s">
        <v>92</v>
      </c>
      <c r="M16" s="17" t="s">
        <v>67</v>
      </c>
      <c r="N16" s="17">
        <v>11</v>
      </c>
      <c r="O16" s="21">
        <v>2.7272727272727271</v>
      </c>
      <c r="P16" s="22"/>
      <c r="Q16" s="17" t="s">
        <v>101</v>
      </c>
      <c r="R16" s="17" t="s">
        <v>98</v>
      </c>
      <c r="S16" s="17">
        <v>12</v>
      </c>
      <c r="T16" s="21">
        <v>1.75</v>
      </c>
      <c r="V16" s="17" t="s">
        <v>65</v>
      </c>
      <c r="W16" s="17" t="s">
        <v>62</v>
      </c>
      <c r="X16" s="17">
        <v>11</v>
      </c>
      <c r="Y16" s="21">
        <v>18.90909090909091</v>
      </c>
    </row>
    <row r="17" spans="1:25" s="24" customFormat="1" x14ac:dyDescent="0.25">
      <c r="A17" s="20">
        <v>13</v>
      </c>
      <c r="B17" s="17" t="s">
        <v>103</v>
      </c>
      <c r="C17" s="17" t="s">
        <v>98</v>
      </c>
      <c r="D17" s="17">
        <v>11</v>
      </c>
      <c r="E17" s="21">
        <v>11.272727272727273</v>
      </c>
      <c r="G17" s="17" t="s">
        <v>114</v>
      </c>
      <c r="H17" s="17" t="s">
        <v>84</v>
      </c>
      <c r="I17" s="17">
        <v>11</v>
      </c>
      <c r="J17" s="21">
        <v>7</v>
      </c>
      <c r="L17" s="17" t="s">
        <v>126</v>
      </c>
      <c r="M17" s="17" t="s">
        <v>122</v>
      </c>
      <c r="N17" s="17">
        <v>6</v>
      </c>
      <c r="O17" s="21">
        <v>2.6666666666666665</v>
      </c>
      <c r="P17" s="22"/>
      <c r="Q17" s="17" t="s">
        <v>103</v>
      </c>
      <c r="R17" s="17" t="s">
        <v>98</v>
      </c>
      <c r="S17" s="17">
        <v>11</v>
      </c>
      <c r="T17" s="21">
        <v>1.7272727272727273</v>
      </c>
      <c r="V17" s="17" t="s">
        <v>103</v>
      </c>
      <c r="W17" s="17" t="s">
        <v>98</v>
      </c>
      <c r="X17" s="17">
        <v>11</v>
      </c>
      <c r="Y17" s="21">
        <v>18.636363636363637</v>
      </c>
    </row>
    <row r="18" spans="1:25" s="24" customFormat="1" x14ac:dyDescent="0.25">
      <c r="A18" s="20">
        <v>14</v>
      </c>
      <c r="B18" s="17" t="s">
        <v>46</v>
      </c>
      <c r="C18" s="17" t="s">
        <v>45</v>
      </c>
      <c r="D18" s="17">
        <v>12</v>
      </c>
      <c r="E18" s="21">
        <v>11.083333333333334</v>
      </c>
      <c r="G18" s="17" t="s">
        <v>126</v>
      </c>
      <c r="H18" s="17" t="s">
        <v>122</v>
      </c>
      <c r="I18" s="17">
        <v>6</v>
      </c>
      <c r="J18" s="21">
        <v>6.833333333333333</v>
      </c>
      <c r="L18" s="17" t="s">
        <v>73</v>
      </c>
      <c r="M18" s="17" t="s">
        <v>67</v>
      </c>
      <c r="N18" s="17">
        <v>6</v>
      </c>
      <c r="O18" s="21">
        <v>2.6666666666666665</v>
      </c>
      <c r="P18" s="22"/>
      <c r="Q18" s="17" t="s">
        <v>125</v>
      </c>
      <c r="R18" s="17" t="s">
        <v>122</v>
      </c>
      <c r="S18" s="17">
        <v>10</v>
      </c>
      <c r="T18" s="21">
        <v>1.5</v>
      </c>
      <c r="V18" s="17" t="s">
        <v>104</v>
      </c>
      <c r="W18" s="17" t="s">
        <v>98</v>
      </c>
      <c r="X18" s="17">
        <v>12</v>
      </c>
      <c r="Y18" s="21">
        <v>18.25</v>
      </c>
    </row>
    <row r="19" spans="1:25" s="24" customFormat="1" x14ac:dyDescent="0.25">
      <c r="A19" s="20">
        <v>15</v>
      </c>
      <c r="B19" s="17" t="s">
        <v>92</v>
      </c>
      <c r="C19" s="17" t="s">
        <v>67</v>
      </c>
      <c r="D19" s="17">
        <v>11</v>
      </c>
      <c r="E19" s="21">
        <v>10.818181818181818</v>
      </c>
      <c r="G19" s="17" t="s">
        <v>105</v>
      </c>
      <c r="H19" s="17" t="s">
        <v>98</v>
      </c>
      <c r="I19" s="17">
        <v>11</v>
      </c>
      <c r="J19" s="21">
        <v>6.8181818181818183</v>
      </c>
      <c r="L19" s="17" t="s">
        <v>94</v>
      </c>
      <c r="M19" s="17" t="s">
        <v>84</v>
      </c>
      <c r="N19" s="17">
        <v>9</v>
      </c>
      <c r="O19" s="21">
        <v>2.6666666666666665</v>
      </c>
      <c r="P19" s="22"/>
      <c r="Q19" s="17" t="s">
        <v>74</v>
      </c>
      <c r="R19" s="17" t="s">
        <v>67</v>
      </c>
      <c r="S19" s="17">
        <v>10</v>
      </c>
      <c r="T19" s="21">
        <v>1.5</v>
      </c>
      <c r="V19" s="17" t="s">
        <v>50</v>
      </c>
      <c r="W19" s="17" t="s">
        <v>45</v>
      </c>
      <c r="X19" s="17">
        <v>8</v>
      </c>
      <c r="Y19" s="21">
        <v>18</v>
      </c>
    </row>
    <row r="20" spans="1:25" s="24" customFormat="1" ht="6.75" customHeight="1" x14ac:dyDescent="0.25">
      <c r="A20" s="20"/>
      <c r="B20" s="19"/>
      <c r="C20" s="19"/>
      <c r="D20" s="19"/>
      <c r="E20" s="26"/>
      <c r="G20" s="19"/>
      <c r="H20" s="19"/>
      <c r="I20" s="19"/>
      <c r="J20" s="26"/>
      <c r="L20" s="19"/>
      <c r="M20" s="19"/>
      <c r="N20" s="19"/>
      <c r="O20" s="26"/>
      <c r="P20" s="22"/>
      <c r="Q20" s="19"/>
      <c r="R20" s="19"/>
      <c r="S20" s="19"/>
      <c r="T20" s="26"/>
    </row>
    <row r="21" spans="1:25" x14ac:dyDescent="0.25">
      <c r="B21" s="36" t="s">
        <v>22</v>
      </c>
      <c r="C21" s="36"/>
      <c r="D21" s="36"/>
      <c r="E21" s="36"/>
      <c r="F21" s="16"/>
      <c r="G21" s="36" t="s">
        <v>23</v>
      </c>
      <c r="H21" s="36"/>
      <c r="I21" s="36"/>
      <c r="J21" s="36"/>
      <c r="K21" s="16"/>
      <c r="L21" s="36" t="s">
        <v>24</v>
      </c>
      <c r="M21" s="36"/>
      <c r="N21" s="36"/>
      <c r="O21" s="36"/>
      <c r="P21" s="16"/>
      <c r="Q21" s="36" t="s">
        <v>25</v>
      </c>
      <c r="R21" s="36"/>
      <c r="S21" s="36"/>
      <c r="T21" s="36"/>
      <c r="U21" s="5"/>
    </row>
    <row r="22" spans="1:25" x14ac:dyDescent="0.25">
      <c r="B22" s="12" t="s">
        <v>17</v>
      </c>
      <c r="C22" s="12" t="s">
        <v>18</v>
      </c>
      <c r="D22" s="12" t="s">
        <v>19</v>
      </c>
      <c r="E22" s="12" t="s">
        <v>8</v>
      </c>
      <c r="F22" s="16"/>
      <c r="G22" s="12" t="s">
        <v>17</v>
      </c>
      <c r="H22" s="12" t="s">
        <v>18</v>
      </c>
      <c r="I22" s="12" t="s">
        <v>19</v>
      </c>
      <c r="J22" s="12" t="s">
        <v>9</v>
      </c>
      <c r="K22" s="16"/>
      <c r="L22" s="12" t="s">
        <v>17</v>
      </c>
      <c r="M22" s="12" t="s">
        <v>18</v>
      </c>
      <c r="N22" s="12" t="s">
        <v>19</v>
      </c>
      <c r="O22" s="12" t="s">
        <v>3</v>
      </c>
      <c r="P22" s="16"/>
      <c r="Q22" s="12" t="s">
        <v>17</v>
      </c>
      <c r="R22" s="12" t="s">
        <v>18</v>
      </c>
      <c r="S22" s="12" t="s">
        <v>19</v>
      </c>
      <c r="T22" s="12" t="s">
        <v>4</v>
      </c>
      <c r="U22" s="5"/>
    </row>
    <row r="23" spans="1:25" x14ac:dyDescent="0.25">
      <c r="A23" s="16">
        <v>1</v>
      </c>
      <c r="B23" s="17" t="s">
        <v>69</v>
      </c>
      <c r="C23" s="17" t="s">
        <v>67</v>
      </c>
      <c r="D23" s="17">
        <v>8</v>
      </c>
      <c r="E23" s="21">
        <v>1.75</v>
      </c>
      <c r="F23" s="15"/>
      <c r="G23" s="17" t="s">
        <v>50</v>
      </c>
      <c r="H23" s="17" t="s">
        <v>45</v>
      </c>
      <c r="I23" s="17">
        <v>8</v>
      </c>
      <c r="J23" s="21">
        <v>2.875</v>
      </c>
      <c r="K23" s="15"/>
      <c r="L23" s="17" t="s">
        <v>41</v>
      </c>
      <c r="M23" s="17" t="s">
        <v>75</v>
      </c>
      <c r="N23" s="17">
        <v>11</v>
      </c>
      <c r="O23" s="21">
        <v>3.1818181818181817</v>
      </c>
      <c r="P23" s="16"/>
      <c r="Q23" s="17" t="s">
        <v>125</v>
      </c>
      <c r="R23" s="17" t="s">
        <v>122</v>
      </c>
      <c r="S23" s="17">
        <v>10</v>
      </c>
      <c r="T23" s="21">
        <v>3.3</v>
      </c>
      <c r="U23" s="5"/>
    </row>
    <row r="24" spans="1:25" x14ac:dyDescent="0.25">
      <c r="A24" s="16">
        <v>2</v>
      </c>
      <c r="B24" s="17" t="s">
        <v>59</v>
      </c>
      <c r="C24" s="17" t="s">
        <v>56</v>
      </c>
      <c r="D24" s="17">
        <v>11</v>
      </c>
      <c r="E24" s="21">
        <v>1</v>
      </c>
      <c r="F24" s="15"/>
      <c r="G24" s="17" t="s">
        <v>142</v>
      </c>
      <c r="H24" s="17" t="s">
        <v>122</v>
      </c>
      <c r="I24" s="17">
        <v>6</v>
      </c>
      <c r="J24" s="21">
        <v>2.8333333333333335</v>
      </c>
      <c r="K24" s="16"/>
      <c r="L24" s="17" t="s">
        <v>161</v>
      </c>
      <c r="M24" s="17" t="s">
        <v>84</v>
      </c>
      <c r="N24" s="17">
        <v>8</v>
      </c>
      <c r="O24" s="21">
        <v>2.625</v>
      </c>
      <c r="P24" s="16"/>
      <c r="Q24" s="17" t="s">
        <v>41</v>
      </c>
      <c r="R24" s="17" t="s">
        <v>75</v>
      </c>
      <c r="S24" s="17">
        <v>11</v>
      </c>
      <c r="T24" s="21">
        <v>2.7272727272727271</v>
      </c>
      <c r="U24" s="5"/>
    </row>
    <row r="25" spans="1:25" x14ac:dyDescent="0.25">
      <c r="A25" s="16">
        <v>3</v>
      </c>
      <c r="B25" s="17" t="s">
        <v>61</v>
      </c>
      <c r="C25" s="17" t="s">
        <v>56</v>
      </c>
      <c r="D25" s="17">
        <v>10</v>
      </c>
      <c r="E25" s="21">
        <v>0.9</v>
      </c>
      <c r="F25" s="15"/>
      <c r="G25" s="17" t="s">
        <v>140</v>
      </c>
      <c r="H25" s="17" t="s">
        <v>62</v>
      </c>
      <c r="I25" s="17">
        <v>8</v>
      </c>
      <c r="J25" s="21">
        <v>2.75</v>
      </c>
      <c r="K25" s="16"/>
      <c r="L25" s="17" t="s">
        <v>118</v>
      </c>
      <c r="M25" s="17" t="s">
        <v>56</v>
      </c>
      <c r="N25" s="17">
        <v>10</v>
      </c>
      <c r="O25" s="21">
        <v>2.6</v>
      </c>
      <c r="P25" s="16"/>
      <c r="Q25" s="17" t="s">
        <v>74</v>
      </c>
      <c r="R25" s="17" t="s">
        <v>67</v>
      </c>
      <c r="S25" s="17">
        <v>10</v>
      </c>
      <c r="T25" s="21">
        <v>2.2999999999999998</v>
      </c>
      <c r="U25" s="16"/>
    </row>
    <row r="26" spans="1:25" x14ac:dyDescent="0.25">
      <c r="A26" s="20">
        <v>4</v>
      </c>
      <c r="B26" s="17" t="s">
        <v>79</v>
      </c>
      <c r="C26" s="17" t="s">
        <v>75</v>
      </c>
      <c r="D26" s="17">
        <v>8</v>
      </c>
      <c r="E26" s="21">
        <v>0.875</v>
      </c>
      <c r="F26" s="15"/>
      <c r="G26" s="17" t="s">
        <v>129</v>
      </c>
      <c r="H26" s="17" t="s">
        <v>75</v>
      </c>
      <c r="I26" s="17">
        <v>9</v>
      </c>
      <c r="J26" s="21">
        <v>2.3333333333333335</v>
      </c>
      <c r="K26" s="16"/>
      <c r="L26" s="17" t="s">
        <v>42</v>
      </c>
      <c r="M26" s="17" t="s">
        <v>98</v>
      </c>
      <c r="N26" s="17">
        <v>9</v>
      </c>
      <c r="O26" s="21">
        <v>2.3333333333333335</v>
      </c>
      <c r="P26" s="16"/>
      <c r="Q26" s="17" t="s">
        <v>64</v>
      </c>
      <c r="R26" s="17" t="s">
        <v>62</v>
      </c>
      <c r="S26" s="17">
        <v>8</v>
      </c>
      <c r="T26" s="21">
        <v>2.125</v>
      </c>
      <c r="U26" s="16"/>
    </row>
    <row r="27" spans="1:25" x14ac:dyDescent="0.25">
      <c r="A27" s="20">
        <v>5</v>
      </c>
      <c r="B27" s="17" t="s">
        <v>72</v>
      </c>
      <c r="C27" s="17" t="s">
        <v>67</v>
      </c>
      <c r="D27" s="17">
        <v>11</v>
      </c>
      <c r="E27" s="21">
        <v>0.81818181818181823</v>
      </c>
      <c r="F27" s="15"/>
      <c r="G27" s="17" t="s">
        <v>63</v>
      </c>
      <c r="H27" s="17" t="s">
        <v>62</v>
      </c>
      <c r="I27" s="17">
        <v>9</v>
      </c>
      <c r="J27" s="21">
        <v>2.2222222222222223</v>
      </c>
      <c r="K27" s="16"/>
      <c r="L27" s="17" t="s">
        <v>117</v>
      </c>
      <c r="M27" s="17" t="s">
        <v>45</v>
      </c>
      <c r="N27" s="17">
        <v>11</v>
      </c>
      <c r="O27" s="21">
        <v>2</v>
      </c>
      <c r="P27" s="16"/>
      <c r="Q27" s="17" t="s">
        <v>103</v>
      </c>
      <c r="R27" s="17" t="s">
        <v>98</v>
      </c>
      <c r="S27" s="17">
        <v>11</v>
      </c>
      <c r="T27" s="21">
        <v>1.8181818181818181</v>
      </c>
      <c r="U27" s="16"/>
    </row>
    <row r="28" spans="1:25" x14ac:dyDescent="0.25">
      <c r="A28" s="20">
        <v>6</v>
      </c>
      <c r="B28" s="17" t="s">
        <v>50</v>
      </c>
      <c r="C28" s="17" t="s">
        <v>45</v>
      </c>
      <c r="D28" s="17">
        <v>8</v>
      </c>
      <c r="E28" s="21">
        <v>0.625</v>
      </c>
      <c r="F28" s="16"/>
      <c r="G28" s="17" t="s">
        <v>73</v>
      </c>
      <c r="H28" s="17" t="s">
        <v>67</v>
      </c>
      <c r="I28" s="17">
        <v>6</v>
      </c>
      <c r="J28" s="21">
        <v>2.1666666666666665</v>
      </c>
      <c r="K28" s="16"/>
      <c r="L28" s="17" t="s">
        <v>126</v>
      </c>
      <c r="M28" s="17" t="s">
        <v>122</v>
      </c>
      <c r="N28" s="17">
        <v>6</v>
      </c>
      <c r="O28" s="21">
        <v>2</v>
      </c>
      <c r="P28" s="16"/>
      <c r="Q28" s="17" t="s">
        <v>72</v>
      </c>
      <c r="R28" s="17" t="s">
        <v>67</v>
      </c>
      <c r="S28" s="17">
        <v>11</v>
      </c>
      <c r="T28" s="21">
        <v>1.8181818181818181</v>
      </c>
      <c r="U28" s="16"/>
    </row>
    <row r="29" spans="1:25" x14ac:dyDescent="0.25">
      <c r="A29" s="20">
        <v>7</v>
      </c>
      <c r="B29" s="17" t="s">
        <v>120</v>
      </c>
      <c r="C29" s="17" t="s">
        <v>62</v>
      </c>
      <c r="D29" s="17">
        <v>8</v>
      </c>
      <c r="E29" s="21">
        <v>0.625</v>
      </c>
      <c r="F29" s="15"/>
      <c r="G29" s="17" t="s">
        <v>85</v>
      </c>
      <c r="H29" s="17" t="s">
        <v>45</v>
      </c>
      <c r="I29" s="17">
        <v>11</v>
      </c>
      <c r="J29" s="21">
        <v>2.0909090909090908</v>
      </c>
      <c r="K29" s="16"/>
      <c r="L29" s="17" t="s">
        <v>162</v>
      </c>
      <c r="M29" s="17" t="s">
        <v>56</v>
      </c>
      <c r="N29" s="17">
        <v>10</v>
      </c>
      <c r="O29" s="21">
        <v>1.9</v>
      </c>
      <c r="P29" s="16"/>
      <c r="Q29" s="17" t="s">
        <v>162</v>
      </c>
      <c r="R29" s="17" t="s">
        <v>56</v>
      </c>
      <c r="S29" s="17">
        <v>10</v>
      </c>
      <c r="T29" s="21">
        <v>1.7</v>
      </c>
      <c r="U29" s="16"/>
    </row>
    <row r="30" spans="1:25" x14ac:dyDescent="0.25">
      <c r="A30" s="20">
        <v>8</v>
      </c>
      <c r="B30" s="17" t="s">
        <v>123</v>
      </c>
      <c r="C30" s="17" t="s">
        <v>122</v>
      </c>
      <c r="D30" s="17">
        <v>8</v>
      </c>
      <c r="E30" s="21">
        <v>0.625</v>
      </c>
      <c r="F30" s="15"/>
      <c r="G30" s="17" t="s">
        <v>81</v>
      </c>
      <c r="H30" s="17" t="s">
        <v>75</v>
      </c>
      <c r="I30" s="17">
        <v>11</v>
      </c>
      <c r="J30" s="21">
        <v>2.0909090909090908</v>
      </c>
      <c r="K30" s="16"/>
      <c r="L30" s="17" t="s">
        <v>65</v>
      </c>
      <c r="M30" s="17" t="s">
        <v>62</v>
      </c>
      <c r="N30" s="17">
        <v>11</v>
      </c>
      <c r="O30" s="21">
        <v>1.5454545454545454</v>
      </c>
      <c r="P30" s="16"/>
      <c r="Q30" s="17" t="s">
        <v>78</v>
      </c>
      <c r="R30" s="17" t="s">
        <v>75</v>
      </c>
      <c r="S30" s="17">
        <v>10</v>
      </c>
      <c r="T30" s="21">
        <v>1.5</v>
      </c>
      <c r="U30" s="16"/>
    </row>
    <row r="31" spans="1:25" x14ac:dyDescent="0.25">
      <c r="A31" s="20">
        <v>9</v>
      </c>
      <c r="B31" s="17" t="s">
        <v>112</v>
      </c>
      <c r="C31" s="17" t="s">
        <v>84</v>
      </c>
      <c r="D31" s="17">
        <v>8</v>
      </c>
      <c r="E31" s="21">
        <v>0.5</v>
      </c>
      <c r="F31" s="15"/>
      <c r="G31" s="17" t="s">
        <v>114</v>
      </c>
      <c r="H31" s="17" t="s">
        <v>84</v>
      </c>
      <c r="I31" s="17">
        <v>11</v>
      </c>
      <c r="J31" s="21">
        <v>2</v>
      </c>
      <c r="K31" s="16"/>
      <c r="L31" s="17" t="s">
        <v>59</v>
      </c>
      <c r="M31" s="17" t="s">
        <v>56</v>
      </c>
      <c r="N31" s="17">
        <v>11</v>
      </c>
      <c r="O31" s="21">
        <v>1.5454545454545454</v>
      </c>
      <c r="P31" s="16"/>
      <c r="Q31" s="17" t="s">
        <v>65</v>
      </c>
      <c r="R31" s="17" t="s">
        <v>62</v>
      </c>
      <c r="S31" s="17">
        <v>11</v>
      </c>
      <c r="T31" s="21">
        <v>1.4545454545454546</v>
      </c>
      <c r="U31" s="16"/>
    </row>
    <row r="32" spans="1:25" x14ac:dyDescent="0.25">
      <c r="A32" s="20">
        <v>10</v>
      </c>
      <c r="B32" s="17" t="s">
        <v>109</v>
      </c>
      <c r="C32" s="17" t="s">
        <v>106</v>
      </c>
      <c r="D32" s="17">
        <v>9</v>
      </c>
      <c r="E32" s="21">
        <v>0.44444444444444442</v>
      </c>
      <c r="F32" s="15"/>
      <c r="G32" s="17" t="s">
        <v>52</v>
      </c>
      <c r="H32" s="17" t="s">
        <v>106</v>
      </c>
      <c r="I32" s="17">
        <v>11</v>
      </c>
      <c r="J32" s="21">
        <v>1.9090909090909092</v>
      </c>
      <c r="K32" s="16"/>
      <c r="L32" s="17" t="s">
        <v>47</v>
      </c>
      <c r="M32" s="17" t="s">
        <v>45</v>
      </c>
      <c r="N32" s="17">
        <v>10</v>
      </c>
      <c r="O32" s="21">
        <v>1.5</v>
      </c>
      <c r="P32" s="16"/>
      <c r="Q32" s="17" t="s">
        <v>87</v>
      </c>
      <c r="R32" s="17" t="s">
        <v>62</v>
      </c>
      <c r="S32" s="17">
        <v>8</v>
      </c>
      <c r="T32" s="21">
        <v>1.375</v>
      </c>
      <c r="U32" s="16"/>
    </row>
    <row r="33" spans="1:21" x14ac:dyDescent="0.25">
      <c r="A33" s="20">
        <v>11</v>
      </c>
      <c r="B33" s="17" t="s">
        <v>141</v>
      </c>
      <c r="C33" s="17" t="s">
        <v>62</v>
      </c>
      <c r="D33" s="17">
        <v>5</v>
      </c>
      <c r="E33" s="21">
        <v>0.4</v>
      </c>
      <c r="G33" s="17" t="s">
        <v>59</v>
      </c>
      <c r="H33" s="17" t="s">
        <v>56</v>
      </c>
      <c r="I33" s="17">
        <v>11</v>
      </c>
      <c r="J33" s="21">
        <v>1.9090909090909092</v>
      </c>
      <c r="L33" s="17" t="s">
        <v>68</v>
      </c>
      <c r="M33" s="17" t="s">
        <v>67</v>
      </c>
      <c r="N33" s="17">
        <v>8</v>
      </c>
      <c r="O33" s="21">
        <v>1.5</v>
      </c>
      <c r="Q33" s="17" t="s">
        <v>69</v>
      </c>
      <c r="R33" s="17" t="s">
        <v>67</v>
      </c>
      <c r="S33" s="17">
        <v>8</v>
      </c>
      <c r="T33" s="21">
        <v>1.375</v>
      </c>
      <c r="U33" s="16"/>
    </row>
    <row r="34" spans="1:21" x14ac:dyDescent="0.25">
      <c r="A34" s="20">
        <v>12</v>
      </c>
      <c r="B34" s="17" t="s">
        <v>78</v>
      </c>
      <c r="C34" s="17" t="s">
        <v>75</v>
      </c>
      <c r="D34" s="17">
        <v>10</v>
      </c>
      <c r="E34" s="21">
        <v>0.4</v>
      </c>
      <c r="G34" s="17" t="s">
        <v>125</v>
      </c>
      <c r="H34" s="17" t="s">
        <v>122</v>
      </c>
      <c r="I34" s="17">
        <v>10</v>
      </c>
      <c r="J34" s="21">
        <v>1.9</v>
      </c>
      <c r="L34" s="17" t="s">
        <v>48</v>
      </c>
      <c r="M34" s="17" t="s">
        <v>45</v>
      </c>
      <c r="N34" s="17">
        <v>5</v>
      </c>
      <c r="O34" s="21">
        <v>1.4</v>
      </c>
      <c r="Q34" s="17" t="s">
        <v>73</v>
      </c>
      <c r="R34" s="17" t="s">
        <v>67</v>
      </c>
      <c r="S34" s="17">
        <v>6</v>
      </c>
      <c r="T34" s="21">
        <v>1.3333333333333333</v>
      </c>
    </row>
    <row r="35" spans="1:21" x14ac:dyDescent="0.25">
      <c r="A35" s="20">
        <v>13</v>
      </c>
      <c r="B35" s="17" t="s">
        <v>162</v>
      </c>
      <c r="C35" s="17" t="s">
        <v>56</v>
      </c>
      <c r="D35" s="17">
        <v>10</v>
      </c>
      <c r="E35" s="21">
        <v>0.4</v>
      </c>
      <c r="G35" s="17" t="s">
        <v>162</v>
      </c>
      <c r="H35" s="17" t="s">
        <v>56</v>
      </c>
      <c r="I35" s="17">
        <v>10</v>
      </c>
      <c r="J35" s="21">
        <v>1.9</v>
      </c>
      <c r="L35" s="17" t="s">
        <v>90</v>
      </c>
      <c r="M35" s="17" t="s">
        <v>45</v>
      </c>
      <c r="N35" s="17">
        <v>11</v>
      </c>
      <c r="O35" s="21">
        <v>1.3636363636363635</v>
      </c>
      <c r="Q35" s="17" t="s">
        <v>63</v>
      </c>
      <c r="R35" s="17" t="s">
        <v>62</v>
      </c>
      <c r="S35" s="17">
        <v>9</v>
      </c>
      <c r="T35" s="21">
        <v>1.2222222222222223</v>
      </c>
    </row>
    <row r="36" spans="1:21" x14ac:dyDescent="0.25">
      <c r="A36" s="20">
        <v>14</v>
      </c>
      <c r="B36" s="17" t="s">
        <v>108</v>
      </c>
      <c r="C36" s="17" t="s">
        <v>106</v>
      </c>
      <c r="D36" s="17">
        <v>8</v>
      </c>
      <c r="E36" s="21">
        <v>0.375</v>
      </c>
      <c r="G36" s="17" t="s">
        <v>123</v>
      </c>
      <c r="H36" s="17" t="s">
        <v>122</v>
      </c>
      <c r="I36" s="17">
        <v>8</v>
      </c>
      <c r="J36" s="21">
        <v>1.875</v>
      </c>
      <c r="L36" s="17" t="s">
        <v>76</v>
      </c>
      <c r="M36" s="17" t="s">
        <v>75</v>
      </c>
      <c r="N36" s="17">
        <v>11</v>
      </c>
      <c r="O36" s="21">
        <v>1.3636363636363635</v>
      </c>
      <c r="Q36" s="17" t="s">
        <v>54</v>
      </c>
      <c r="R36" s="17" t="s">
        <v>106</v>
      </c>
      <c r="S36" s="17">
        <v>10</v>
      </c>
      <c r="T36" s="21">
        <v>1.2</v>
      </c>
    </row>
    <row r="37" spans="1:21" x14ac:dyDescent="0.25">
      <c r="A37" s="20">
        <v>15</v>
      </c>
      <c r="B37" s="17" t="s">
        <v>86</v>
      </c>
      <c r="C37" s="17" t="s">
        <v>122</v>
      </c>
      <c r="D37" s="17">
        <v>8</v>
      </c>
      <c r="E37" s="21">
        <v>0.375</v>
      </c>
      <c r="G37" s="17" t="s">
        <v>126</v>
      </c>
      <c r="H37" s="17" t="s">
        <v>122</v>
      </c>
      <c r="I37" s="17">
        <v>6</v>
      </c>
      <c r="J37" s="21">
        <v>1.8333333333333333</v>
      </c>
      <c r="L37" s="17" t="s">
        <v>66</v>
      </c>
      <c r="M37" s="17" t="s">
        <v>62</v>
      </c>
      <c r="N37" s="17">
        <v>9</v>
      </c>
      <c r="O37" s="21">
        <v>1.3333333333333333</v>
      </c>
      <c r="Q37" s="17" t="s">
        <v>120</v>
      </c>
      <c r="R37" s="17" t="s">
        <v>62</v>
      </c>
      <c r="S37" s="17">
        <v>8</v>
      </c>
      <c r="T37" s="21">
        <v>1.125</v>
      </c>
    </row>
    <row r="38" spans="1:21" x14ac:dyDescent="0.25"/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</sheetPr>
  <dimension ref="A1:U29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1" x14ac:dyDescent="0.2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23" t="s">
        <v>67</v>
      </c>
    </row>
    <row r="2" spans="1:21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35</v>
      </c>
      <c r="O2" s="29" t="s">
        <v>36</v>
      </c>
      <c r="P2" s="17" t="s">
        <v>37</v>
      </c>
      <c r="Q2" s="24"/>
      <c r="R2" s="24" t="s">
        <v>38</v>
      </c>
      <c r="S2" s="24" t="s">
        <v>39</v>
      </c>
    </row>
    <row r="3" spans="1:21" x14ac:dyDescent="0.25">
      <c r="A3" s="9" t="s">
        <v>69</v>
      </c>
      <c r="B3" s="10">
        <v>8</v>
      </c>
      <c r="C3" s="10">
        <v>21</v>
      </c>
      <c r="D3" s="10">
        <v>2</v>
      </c>
      <c r="E3" s="10">
        <v>11</v>
      </c>
      <c r="F3" s="10">
        <v>89</v>
      </c>
      <c r="G3" s="10">
        <v>20</v>
      </c>
      <c r="H3" s="10">
        <v>5</v>
      </c>
      <c r="I3" s="10">
        <v>14</v>
      </c>
      <c r="J3" s="10">
        <v>12</v>
      </c>
      <c r="K3" s="10">
        <v>0</v>
      </c>
      <c r="L3" s="10">
        <v>1</v>
      </c>
      <c r="M3" s="10">
        <v>59</v>
      </c>
      <c r="N3" s="10">
        <f>(VLOOKUP(A3,Games!$A$2:$D$150,3,FALSE))</f>
        <v>2</v>
      </c>
      <c r="O3" s="10">
        <f>VLOOKUP(A3,Games!$A$2:$D$150,4,FALSE)</f>
        <v>10</v>
      </c>
      <c r="P3" s="11">
        <f>(R3-S3)/B3</f>
        <v>19.875</v>
      </c>
      <c r="Q3" s="24"/>
      <c r="R3" s="24">
        <f>SUM(M3,I3,H3,G3,F3)</f>
        <v>187</v>
      </c>
      <c r="S3" s="24">
        <f>SUM((J3*2),(K3*3),(L3*4))</f>
        <v>28</v>
      </c>
    </row>
    <row r="4" spans="1:21" x14ac:dyDescent="0.25">
      <c r="A4" s="9" t="s">
        <v>70</v>
      </c>
      <c r="B4" s="10">
        <v>5</v>
      </c>
      <c r="C4" s="10">
        <v>9</v>
      </c>
      <c r="D4" s="10">
        <v>0</v>
      </c>
      <c r="E4" s="10">
        <v>5</v>
      </c>
      <c r="F4" s="10">
        <v>43</v>
      </c>
      <c r="G4" s="10">
        <v>7</v>
      </c>
      <c r="H4" s="10">
        <v>3</v>
      </c>
      <c r="I4" s="10">
        <v>0</v>
      </c>
      <c r="J4" s="10">
        <v>8</v>
      </c>
      <c r="K4" s="10">
        <v>0</v>
      </c>
      <c r="L4" s="10">
        <v>1</v>
      </c>
      <c r="M4" s="10">
        <v>23</v>
      </c>
      <c r="N4" s="10">
        <f>(VLOOKUP(A4,Games!$A$2:$D$150,3,FALSE))</f>
        <v>0</v>
      </c>
      <c r="O4" s="10">
        <f>VLOOKUP(A4,Games!$A$2:$D$150,4,FALSE)</f>
        <v>5</v>
      </c>
      <c r="P4" s="11">
        <f t="shared" ref="P4:P11" si="0">(R4-S4)/B4</f>
        <v>11.2</v>
      </c>
      <c r="Q4" s="24"/>
      <c r="R4" s="24">
        <f t="shared" ref="R4:R14" si="1">SUM(M4,I4,H4,G4,F4)</f>
        <v>76</v>
      </c>
      <c r="S4" s="24">
        <f t="shared" ref="S4:S14" si="2">SUM((J4*2),(K4*3),(L4*4))</f>
        <v>20</v>
      </c>
    </row>
    <row r="5" spans="1:21" x14ac:dyDescent="0.25">
      <c r="A5" s="9" t="s">
        <v>71</v>
      </c>
      <c r="B5" s="10">
        <v>8</v>
      </c>
      <c r="C5" s="10">
        <v>16</v>
      </c>
      <c r="D5" s="10">
        <v>3</v>
      </c>
      <c r="E5" s="10">
        <v>6</v>
      </c>
      <c r="F5" s="10">
        <v>25</v>
      </c>
      <c r="G5" s="10">
        <v>27</v>
      </c>
      <c r="H5" s="10">
        <v>7</v>
      </c>
      <c r="I5" s="10">
        <v>1</v>
      </c>
      <c r="J5" s="10">
        <v>7</v>
      </c>
      <c r="K5" s="10">
        <v>0</v>
      </c>
      <c r="L5" s="10">
        <v>0</v>
      </c>
      <c r="M5" s="10">
        <v>47</v>
      </c>
      <c r="N5" s="10">
        <f>(VLOOKUP(A5,Games!$A$2:$D$150,3,FALSE))</f>
        <v>0</v>
      </c>
      <c r="O5" s="10">
        <f>VLOOKUP(A5,Games!$A$2:$D$150,4,FALSE)</f>
        <v>8</v>
      </c>
      <c r="P5" s="11">
        <f t="shared" si="0"/>
        <v>11.625</v>
      </c>
      <c r="Q5" s="24"/>
      <c r="R5" s="24">
        <f t="shared" si="1"/>
        <v>107</v>
      </c>
      <c r="S5" s="24">
        <f t="shared" si="2"/>
        <v>14</v>
      </c>
    </row>
    <row r="6" spans="1:21" x14ac:dyDescent="0.25">
      <c r="A6" s="9" t="s">
        <v>68</v>
      </c>
      <c r="B6" s="10">
        <v>8</v>
      </c>
      <c r="C6" s="10">
        <v>13</v>
      </c>
      <c r="D6" s="10">
        <v>12</v>
      </c>
      <c r="E6" s="10">
        <v>4</v>
      </c>
      <c r="F6" s="10">
        <v>33</v>
      </c>
      <c r="G6" s="10">
        <v>18</v>
      </c>
      <c r="H6" s="10">
        <v>8</v>
      </c>
      <c r="I6" s="10">
        <v>0</v>
      </c>
      <c r="J6" s="10">
        <v>9</v>
      </c>
      <c r="K6" s="10">
        <v>0</v>
      </c>
      <c r="L6" s="10">
        <v>2</v>
      </c>
      <c r="M6" s="10">
        <v>66</v>
      </c>
      <c r="N6" s="10">
        <f>(VLOOKUP(A6,Games!$A$2:$D$150,3,FALSE))</f>
        <v>0</v>
      </c>
      <c r="O6" s="10">
        <f>VLOOKUP(A6,Games!$A$2:$D$150,4,FALSE)</f>
        <v>8</v>
      </c>
      <c r="P6" s="11">
        <f t="shared" si="0"/>
        <v>12.375</v>
      </c>
      <c r="Q6" s="24"/>
      <c r="R6" s="24">
        <f t="shared" si="1"/>
        <v>125</v>
      </c>
      <c r="S6" s="24">
        <f t="shared" si="2"/>
        <v>26</v>
      </c>
    </row>
    <row r="7" spans="1:21" x14ac:dyDescent="0.25">
      <c r="A7" s="9" t="s">
        <v>72</v>
      </c>
      <c r="B7" s="10">
        <v>11</v>
      </c>
      <c r="C7" s="10">
        <v>50</v>
      </c>
      <c r="D7" s="10">
        <v>5</v>
      </c>
      <c r="E7" s="10">
        <v>20</v>
      </c>
      <c r="F7" s="10">
        <v>80</v>
      </c>
      <c r="G7" s="10">
        <v>7</v>
      </c>
      <c r="H7" s="10">
        <v>20</v>
      </c>
      <c r="I7" s="10">
        <v>9</v>
      </c>
      <c r="J7" s="10">
        <v>19</v>
      </c>
      <c r="K7" s="10">
        <v>0</v>
      </c>
      <c r="L7" s="10">
        <v>0</v>
      </c>
      <c r="M7" s="10">
        <v>135</v>
      </c>
      <c r="N7" s="10">
        <f>(VLOOKUP(A7,Games!$A$2:$D$150,3,FALSE))</f>
        <v>0</v>
      </c>
      <c r="O7" s="10">
        <f>VLOOKUP(A7,Games!$A$2:$D$150,4,FALSE)</f>
        <v>11</v>
      </c>
      <c r="P7" s="11">
        <f t="shared" si="0"/>
        <v>19.363636363636363</v>
      </c>
      <c r="Q7" s="24"/>
      <c r="R7" s="24">
        <f t="shared" si="1"/>
        <v>251</v>
      </c>
      <c r="S7" s="24">
        <f t="shared" si="2"/>
        <v>38</v>
      </c>
    </row>
    <row r="8" spans="1:21" x14ac:dyDescent="0.25">
      <c r="A8" s="9" t="s">
        <v>73</v>
      </c>
      <c r="B8" s="10">
        <v>6</v>
      </c>
      <c r="C8" s="10">
        <v>5</v>
      </c>
      <c r="D8" s="10">
        <v>2</v>
      </c>
      <c r="E8" s="10">
        <v>8</v>
      </c>
      <c r="F8" s="10">
        <v>23</v>
      </c>
      <c r="G8" s="10">
        <v>16</v>
      </c>
      <c r="H8" s="10">
        <v>5</v>
      </c>
      <c r="I8" s="10">
        <v>1</v>
      </c>
      <c r="J8" s="10">
        <v>13</v>
      </c>
      <c r="K8" s="10">
        <v>1</v>
      </c>
      <c r="L8" s="10">
        <v>0</v>
      </c>
      <c r="M8" s="10">
        <v>24</v>
      </c>
      <c r="N8" s="10">
        <f>(VLOOKUP(A8,Games!$A$2:$D$150,3,FALSE))</f>
        <v>0</v>
      </c>
      <c r="O8" s="10">
        <f>VLOOKUP(A8,Games!$A$2:$D$150,4,FALSE)</f>
        <v>6</v>
      </c>
      <c r="P8" s="11">
        <f t="shared" si="0"/>
        <v>6.666666666666667</v>
      </c>
      <c r="Q8" s="24"/>
      <c r="R8" s="24">
        <f t="shared" si="1"/>
        <v>69</v>
      </c>
      <c r="S8" s="24">
        <f t="shared" si="2"/>
        <v>29</v>
      </c>
    </row>
    <row r="9" spans="1:21" x14ac:dyDescent="0.25">
      <c r="A9" s="9" t="s">
        <v>74</v>
      </c>
      <c r="B9" s="10">
        <v>10</v>
      </c>
      <c r="C9" s="10">
        <v>43</v>
      </c>
      <c r="D9" s="10">
        <v>11</v>
      </c>
      <c r="E9" s="10">
        <v>23</v>
      </c>
      <c r="F9" s="10">
        <v>51</v>
      </c>
      <c r="G9" s="10">
        <v>29</v>
      </c>
      <c r="H9" s="10">
        <v>15</v>
      </c>
      <c r="I9" s="10">
        <v>1</v>
      </c>
      <c r="J9" s="10">
        <v>8</v>
      </c>
      <c r="K9" s="10">
        <v>0</v>
      </c>
      <c r="L9" s="10">
        <v>0</v>
      </c>
      <c r="M9" s="10">
        <v>142</v>
      </c>
      <c r="N9" s="10">
        <f>(VLOOKUP(A9,Games!$A$2:$D$150,3,FALSE))</f>
        <v>0</v>
      </c>
      <c r="O9" s="10">
        <f>VLOOKUP(A9,Games!$A$2:$D$150,4,FALSE)</f>
        <v>10</v>
      </c>
      <c r="P9" s="11">
        <f t="shared" si="0"/>
        <v>22.2</v>
      </c>
      <c r="Q9" s="24"/>
      <c r="R9" s="24">
        <f t="shared" si="1"/>
        <v>238</v>
      </c>
      <c r="S9" s="24">
        <f t="shared" si="2"/>
        <v>16</v>
      </c>
    </row>
    <row r="10" spans="1:21" x14ac:dyDescent="0.25">
      <c r="A10" s="9" t="s">
        <v>92</v>
      </c>
      <c r="B10" s="10">
        <v>11</v>
      </c>
      <c r="C10" s="10">
        <v>37</v>
      </c>
      <c r="D10" s="10">
        <v>11</v>
      </c>
      <c r="E10" s="10">
        <v>12</v>
      </c>
      <c r="F10" s="10">
        <v>50</v>
      </c>
      <c r="G10" s="10">
        <v>30</v>
      </c>
      <c r="H10" s="10">
        <v>15</v>
      </c>
      <c r="I10" s="10">
        <v>2</v>
      </c>
      <c r="J10" s="10">
        <v>12</v>
      </c>
      <c r="K10" s="10">
        <v>1</v>
      </c>
      <c r="L10" s="10">
        <v>0</v>
      </c>
      <c r="M10" s="10">
        <v>119</v>
      </c>
      <c r="N10" s="10">
        <f>(VLOOKUP(A10,Games!$A$2:$D$150,3,FALSE))</f>
        <v>0</v>
      </c>
      <c r="O10" s="10">
        <f>VLOOKUP(A10,Games!$A$2:$D$150,4,FALSE)</f>
        <v>11</v>
      </c>
      <c r="P10" s="11">
        <f t="shared" si="0"/>
        <v>17.181818181818183</v>
      </c>
      <c r="Q10" s="24"/>
      <c r="R10" s="24">
        <f t="shared" si="1"/>
        <v>216</v>
      </c>
      <c r="S10" s="24">
        <f t="shared" si="2"/>
        <v>27</v>
      </c>
    </row>
    <row r="11" spans="1:21" x14ac:dyDescent="0.25">
      <c r="A11" s="9" t="s">
        <v>128</v>
      </c>
      <c r="B11" s="10">
        <v>1</v>
      </c>
      <c r="C11" s="10">
        <v>0</v>
      </c>
      <c r="D11" s="10">
        <v>1</v>
      </c>
      <c r="E11" s="10">
        <v>0</v>
      </c>
      <c r="F11" s="10">
        <v>1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3</v>
      </c>
      <c r="N11" s="10">
        <f>(VLOOKUP(A11,Games!$A$2:$D$150,3,FALSE))</f>
        <v>0</v>
      </c>
      <c r="O11" s="10">
        <f>VLOOKUP(A11,Games!$A$2:$D$150,4,FALSE)</f>
        <v>1</v>
      </c>
      <c r="P11" s="11">
        <f t="shared" si="0"/>
        <v>4</v>
      </c>
      <c r="Q11" s="24"/>
      <c r="R11" s="24">
        <f t="shared" si="1"/>
        <v>4</v>
      </c>
      <c r="S11" s="24">
        <f t="shared" si="2"/>
        <v>0</v>
      </c>
    </row>
    <row r="12" spans="1:21" x14ac:dyDescent="0.25">
      <c r="A12" s="9" t="s">
        <v>145</v>
      </c>
      <c r="B12" s="8">
        <v>3</v>
      </c>
      <c r="C12" s="8">
        <v>4</v>
      </c>
      <c r="D12" s="8">
        <v>2</v>
      </c>
      <c r="E12" s="8">
        <v>0</v>
      </c>
      <c r="F12" s="8">
        <v>4</v>
      </c>
      <c r="G12" s="8">
        <v>2</v>
      </c>
      <c r="H12" s="8">
        <v>1</v>
      </c>
      <c r="I12" s="8">
        <v>0</v>
      </c>
      <c r="J12" s="8">
        <v>1</v>
      </c>
      <c r="K12" s="8">
        <v>0</v>
      </c>
      <c r="L12" s="8">
        <v>0</v>
      </c>
      <c r="M12" s="8">
        <v>14</v>
      </c>
      <c r="N12" s="10">
        <f>(VLOOKUP(A12,Games!$A$2:$D$150,3,FALSE))</f>
        <v>0</v>
      </c>
      <c r="O12" s="10">
        <f>VLOOKUP(A12,Games!$A$2:$D$150,4,FALSE)</f>
        <v>3</v>
      </c>
      <c r="P12" s="11">
        <f t="shared" ref="P12" si="3">(R12-S12)/B12</f>
        <v>6.333333333333333</v>
      </c>
      <c r="Q12" s="24"/>
      <c r="R12" s="24">
        <f t="shared" ref="R12" si="4">SUM(M12,I12,H12,G12,F12)</f>
        <v>21</v>
      </c>
      <c r="S12" s="24">
        <f t="shared" ref="S12" si="5">SUM((J12*2),(K12*3),(L12*4))</f>
        <v>2</v>
      </c>
      <c r="T12" s="24"/>
      <c r="U12" s="24"/>
    </row>
    <row r="13" spans="1:21" x14ac:dyDescent="0.25">
      <c r="A13" s="9" t="s">
        <v>157</v>
      </c>
      <c r="B13" s="8">
        <v>3</v>
      </c>
      <c r="C13" s="8">
        <v>3</v>
      </c>
      <c r="D13" s="8">
        <v>1</v>
      </c>
      <c r="E13" s="8">
        <v>0</v>
      </c>
      <c r="F13" s="8">
        <v>10</v>
      </c>
      <c r="G13" s="8">
        <v>5</v>
      </c>
      <c r="H13" s="8">
        <v>3</v>
      </c>
      <c r="I13" s="8">
        <v>0</v>
      </c>
      <c r="J13" s="8">
        <v>3</v>
      </c>
      <c r="K13" s="8">
        <v>0</v>
      </c>
      <c r="L13" s="8">
        <v>0</v>
      </c>
      <c r="M13" s="8">
        <v>9</v>
      </c>
      <c r="N13" s="10">
        <f>(VLOOKUP(A13,Games!$A$2:$D$150,3,FALSE))</f>
        <v>0</v>
      </c>
      <c r="O13" s="10">
        <f>VLOOKUP(A13,Games!$A$2:$D$150,4,FALSE)</f>
        <v>3</v>
      </c>
      <c r="P13" s="11">
        <f t="shared" ref="P13" si="6">(R13-S13)/B13</f>
        <v>7</v>
      </c>
      <c r="Q13" s="24"/>
      <c r="R13" s="24">
        <f t="shared" ref="R13" si="7">SUM(M13,I13,H13,G13,F13)</f>
        <v>27</v>
      </c>
      <c r="S13" s="24">
        <f t="shared" ref="S13" si="8">SUM((J13*2),(K13*3),(L13*4))</f>
        <v>6</v>
      </c>
      <c r="T13" s="24"/>
    </row>
    <row r="14" spans="1:21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  <c r="O14" s="10"/>
      <c r="P14" s="11"/>
      <c r="Q14" s="24"/>
      <c r="R14" s="24">
        <f t="shared" si="1"/>
        <v>0</v>
      </c>
      <c r="S14" s="24">
        <f t="shared" si="2"/>
        <v>0</v>
      </c>
    </row>
    <row r="15" spans="1:21" x14ac:dyDescent="0.25">
      <c r="A15" s="57" t="s">
        <v>13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21" x14ac:dyDescent="0.25">
      <c r="A16" s="58" t="s">
        <v>67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1:13" x14ac:dyDescent="0.25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</row>
    <row r="18" spans="1:13" x14ac:dyDescent="0.25">
      <c r="A18" s="9" t="str">
        <f t="shared" ref="A18:A29" si="9">IF(A3=""," ",A3)</f>
        <v>Adam Jackson</v>
      </c>
      <c r="B18" s="10"/>
      <c r="C18" s="11">
        <f t="shared" ref="C18:M18" si="10">IF(ISNUMBER($B3),C3/$B3," ")</f>
        <v>2.625</v>
      </c>
      <c r="D18" s="11">
        <f t="shared" si="10"/>
        <v>0.25</v>
      </c>
      <c r="E18" s="11">
        <f t="shared" si="10"/>
        <v>1.375</v>
      </c>
      <c r="F18" s="11">
        <f t="shared" si="10"/>
        <v>11.125</v>
      </c>
      <c r="G18" s="11">
        <f t="shared" si="10"/>
        <v>2.5</v>
      </c>
      <c r="H18" s="11">
        <f t="shared" si="10"/>
        <v>0.625</v>
      </c>
      <c r="I18" s="11">
        <f t="shared" si="10"/>
        <v>1.75</v>
      </c>
      <c r="J18" s="11">
        <f t="shared" si="10"/>
        <v>1.5</v>
      </c>
      <c r="K18" s="11">
        <f t="shared" si="10"/>
        <v>0</v>
      </c>
      <c r="L18" s="11">
        <f t="shared" si="10"/>
        <v>0.125</v>
      </c>
      <c r="M18" s="11">
        <f t="shared" si="10"/>
        <v>7.375</v>
      </c>
    </row>
    <row r="19" spans="1:13" x14ac:dyDescent="0.25">
      <c r="A19" s="9" t="str">
        <f t="shared" si="9"/>
        <v>James Lee</v>
      </c>
      <c r="B19" s="10"/>
      <c r="C19" s="11">
        <f t="shared" ref="C19:M19" si="11">IF(ISNUMBER($B4),C4/$B4," ")</f>
        <v>1.8</v>
      </c>
      <c r="D19" s="11">
        <f t="shared" si="11"/>
        <v>0</v>
      </c>
      <c r="E19" s="11">
        <f t="shared" si="11"/>
        <v>1</v>
      </c>
      <c r="F19" s="11">
        <f t="shared" si="11"/>
        <v>8.6</v>
      </c>
      <c r="G19" s="11">
        <f t="shared" si="11"/>
        <v>1.4</v>
      </c>
      <c r="H19" s="11">
        <f t="shared" si="11"/>
        <v>0.6</v>
      </c>
      <c r="I19" s="11">
        <f t="shared" si="11"/>
        <v>0</v>
      </c>
      <c r="J19" s="11">
        <f t="shared" si="11"/>
        <v>1.6</v>
      </c>
      <c r="K19" s="11">
        <f t="shared" si="11"/>
        <v>0</v>
      </c>
      <c r="L19" s="11">
        <f t="shared" si="11"/>
        <v>0.2</v>
      </c>
      <c r="M19" s="11">
        <f t="shared" si="11"/>
        <v>4.5999999999999996</v>
      </c>
    </row>
    <row r="20" spans="1:13" x14ac:dyDescent="0.25">
      <c r="A20" s="9" t="str">
        <f t="shared" si="9"/>
        <v>Jono Lazaro</v>
      </c>
      <c r="B20" s="10"/>
      <c r="C20" s="11">
        <f t="shared" ref="C20:M20" si="12">IF(ISNUMBER($B5),C5/$B5," ")</f>
        <v>2</v>
      </c>
      <c r="D20" s="11">
        <f t="shared" si="12"/>
        <v>0.375</v>
      </c>
      <c r="E20" s="11">
        <f t="shared" si="12"/>
        <v>0.75</v>
      </c>
      <c r="F20" s="11">
        <f t="shared" si="12"/>
        <v>3.125</v>
      </c>
      <c r="G20" s="11">
        <f t="shared" si="12"/>
        <v>3.375</v>
      </c>
      <c r="H20" s="11">
        <f t="shared" si="12"/>
        <v>0.875</v>
      </c>
      <c r="I20" s="11">
        <f t="shared" si="12"/>
        <v>0.125</v>
      </c>
      <c r="J20" s="11">
        <f t="shared" si="12"/>
        <v>0.875</v>
      </c>
      <c r="K20" s="11">
        <f t="shared" si="12"/>
        <v>0</v>
      </c>
      <c r="L20" s="11">
        <f t="shared" si="12"/>
        <v>0</v>
      </c>
      <c r="M20" s="11">
        <f t="shared" si="12"/>
        <v>5.875</v>
      </c>
    </row>
    <row r="21" spans="1:13" x14ac:dyDescent="0.25">
      <c r="A21" s="9" t="str">
        <f t="shared" si="9"/>
        <v>Aaron Crowe</v>
      </c>
      <c r="B21" s="10"/>
      <c r="C21" s="11">
        <f t="shared" ref="C21:M21" si="13">IF(ISNUMBER($B6),C6/$B6," ")</f>
        <v>1.625</v>
      </c>
      <c r="D21" s="11">
        <f t="shared" si="13"/>
        <v>1.5</v>
      </c>
      <c r="E21" s="11">
        <f t="shared" si="13"/>
        <v>0.5</v>
      </c>
      <c r="F21" s="11">
        <f t="shared" si="13"/>
        <v>4.125</v>
      </c>
      <c r="G21" s="11">
        <f t="shared" si="13"/>
        <v>2.25</v>
      </c>
      <c r="H21" s="11">
        <f t="shared" si="13"/>
        <v>1</v>
      </c>
      <c r="I21" s="11">
        <f t="shared" si="13"/>
        <v>0</v>
      </c>
      <c r="J21" s="11">
        <f t="shared" si="13"/>
        <v>1.125</v>
      </c>
      <c r="K21" s="11">
        <f t="shared" si="13"/>
        <v>0</v>
      </c>
      <c r="L21" s="11">
        <f t="shared" si="13"/>
        <v>0.25</v>
      </c>
      <c r="M21" s="11">
        <f t="shared" si="13"/>
        <v>8.25</v>
      </c>
    </row>
    <row r="22" spans="1:13" x14ac:dyDescent="0.25">
      <c r="A22" s="9" t="str">
        <f t="shared" si="9"/>
        <v>Luke Taunton-Stelzner</v>
      </c>
      <c r="B22" s="10"/>
      <c r="C22" s="11">
        <f t="shared" ref="C22:M22" si="14">IF(ISNUMBER($B7),C7/$B7," ")</f>
        <v>4.5454545454545459</v>
      </c>
      <c r="D22" s="11">
        <f t="shared" si="14"/>
        <v>0.45454545454545453</v>
      </c>
      <c r="E22" s="11">
        <f t="shared" si="14"/>
        <v>1.8181818181818181</v>
      </c>
      <c r="F22" s="11">
        <f t="shared" si="14"/>
        <v>7.2727272727272725</v>
      </c>
      <c r="G22" s="11">
        <f t="shared" si="14"/>
        <v>0.63636363636363635</v>
      </c>
      <c r="H22" s="11">
        <f t="shared" si="14"/>
        <v>1.8181818181818181</v>
      </c>
      <c r="I22" s="11">
        <f t="shared" si="14"/>
        <v>0.81818181818181823</v>
      </c>
      <c r="J22" s="11">
        <f t="shared" si="14"/>
        <v>1.7272727272727273</v>
      </c>
      <c r="K22" s="11">
        <f t="shared" si="14"/>
        <v>0</v>
      </c>
      <c r="L22" s="11">
        <f t="shared" si="14"/>
        <v>0</v>
      </c>
      <c r="M22" s="11">
        <f t="shared" si="14"/>
        <v>12.272727272727273</v>
      </c>
    </row>
    <row r="23" spans="1:13" x14ac:dyDescent="0.25">
      <c r="A23" s="9" t="str">
        <f t="shared" si="9"/>
        <v>Mitchell Rodgers</v>
      </c>
      <c r="B23" s="10"/>
      <c r="C23" s="11">
        <f t="shared" ref="C23:M23" si="15">IF(ISNUMBER($B8),C8/$B8," ")</f>
        <v>0.83333333333333337</v>
      </c>
      <c r="D23" s="11">
        <f t="shared" si="15"/>
        <v>0.33333333333333331</v>
      </c>
      <c r="E23" s="11">
        <f t="shared" si="15"/>
        <v>1.3333333333333333</v>
      </c>
      <c r="F23" s="11">
        <f t="shared" si="15"/>
        <v>3.8333333333333335</v>
      </c>
      <c r="G23" s="11">
        <f t="shared" si="15"/>
        <v>2.6666666666666665</v>
      </c>
      <c r="H23" s="11">
        <f t="shared" si="15"/>
        <v>0.83333333333333337</v>
      </c>
      <c r="I23" s="11">
        <f t="shared" si="15"/>
        <v>0.16666666666666666</v>
      </c>
      <c r="J23" s="11">
        <f t="shared" si="15"/>
        <v>2.1666666666666665</v>
      </c>
      <c r="K23" s="11">
        <f t="shared" si="15"/>
        <v>0.16666666666666666</v>
      </c>
      <c r="L23" s="11">
        <f t="shared" si="15"/>
        <v>0</v>
      </c>
      <c r="M23" s="11">
        <f t="shared" si="15"/>
        <v>4</v>
      </c>
    </row>
    <row r="24" spans="1:13" x14ac:dyDescent="0.25">
      <c r="A24" s="9" t="str">
        <f t="shared" si="9"/>
        <v>Caden Spinks</v>
      </c>
      <c r="B24" s="10"/>
      <c r="C24" s="11">
        <f t="shared" ref="C24:M24" si="16">IF(ISNUMBER($B9),C9/$B9," ")</f>
        <v>4.3</v>
      </c>
      <c r="D24" s="11">
        <f t="shared" si="16"/>
        <v>1.1000000000000001</v>
      </c>
      <c r="E24" s="11">
        <f t="shared" si="16"/>
        <v>2.2999999999999998</v>
      </c>
      <c r="F24" s="11">
        <f t="shared" si="16"/>
        <v>5.0999999999999996</v>
      </c>
      <c r="G24" s="11">
        <f t="shared" si="16"/>
        <v>2.9</v>
      </c>
      <c r="H24" s="11">
        <f t="shared" si="16"/>
        <v>1.5</v>
      </c>
      <c r="I24" s="11">
        <f t="shared" si="16"/>
        <v>0.1</v>
      </c>
      <c r="J24" s="11">
        <f t="shared" si="16"/>
        <v>0.8</v>
      </c>
      <c r="K24" s="11">
        <f t="shared" si="16"/>
        <v>0</v>
      </c>
      <c r="L24" s="11">
        <f t="shared" si="16"/>
        <v>0</v>
      </c>
      <c r="M24" s="11">
        <f t="shared" si="16"/>
        <v>14.2</v>
      </c>
    </row>
    <row r="25" spans="1:13" x14ac:dyDescent="0.25">
      <c r="A25" s="9" t="str">
        <f t="shared" si="9"/>
        <v>Lachlan Fitzpatrick</v>
      </c>
      <c r="B25" s="10"/>
      <c r="C25" s="11">
        <f t="shared" ref="C25:M25" si="17">IF(ISNUMBER($B10),C10/$B10," ")</f>
        <v>3.3636363636363638</v>
      </c>
      <c r="D25" s="11">
        <f t="shared" si="17"/>
        <v>1</v>
      </c>
      <c r="E25" s="11">
        <f t="shared" si="17"/>
        <v>1.0909090909090908</v>
      </c>
      <c r="F25" s="11">
        <f t="shared" si="17"/>
        <v>4.5454545454545459</v>
      </c>
      <c r="G25" s="11">
        <f t="shared" si="17"/>
        <v>2.7272727272727271</v>
      </c>
      <c r="H25" s="11">
        <f t="shared" si="17"/>
        <v>1.3636363636363635</v>
      </c>
      <c r="I25" s="11">
        <f t="shared" si="17"/>
        <v>0.18181818181818182</v>
      </c>
      <c r="J25" s="11">
        <f t="shared" si="17"/>
        <v>1.0909090909090908</v>
      </c>
      <c r="K25" s="11">
        <f t="shared" si="17"/>
        <v>9.0909090909090912E-2</v>
      </c>
      <c r="L25" s="11">
        <f t="shared" si="17"/>
        <v>0</v>
      </c>
      <c r="M25" s="11">
        <f t="shared" si="17"/>
        <v>10.818181818181818</v>
      </c>
    </row>
    <row r="26" spans="1:13" x14ac:dyDescent="0.25">
      <c r="A26" s="9" t="str">
        <f t="shared" si="9"/>
        <v>Matthew Jenson</v>
      </c>
      <c r="B26" s="10"/>
      <c r="C26" s="11">
        <f t="shared" ref="C26:M26" si="18">IF(ISNUMBER($B11),C11/$B11," ")</f>
        <v>0</v>
      </c>
      <c r="D26" s="11">
        <f t="shared" si="18"/>
        <v>1</v>
      </c>
      <c r="E26" s="11">
        <f t="shared" si="18"/>
        <v>0</v>
      </c>
      <c r="F26" s="11">
        <f t="shared" si="18"/>
        <v>1</v>
      </c>
      <c r="G26" s="11">
        <f t="shared" si="18"/>
        <v>0</v>
      </c>
      <c r="H26" s="11">
        <f t="shared" si="18"/>
        <v>0</v>
      </c>
      <c r="I26" s="11">
        <f t="shared" si="18"/>
        <v>0</v>
      </c>
      <c r="J26" s="11">
        <f t="shared" si="18"/>
        <v>0</v>
      </c>
      <c r="K26" s="11">
        <f t="shared" si="18"/>
        <v>0</v>
      </c>
      <c r="L26" s="11">
        <f t="shared" si="18"/>
        <v>0</v>
      </c>
      <c r="M26" s="11">
        <f t="shared" si="18"/>
        <v>3</v>
      </c>
    </row>
    <row r="27" spans="1:13" x14ac:dyDescent="0.25">
      <c r="A27" s="9" t="str">
        <f t="shared" si="9"/>
        <v>Steven Guy</v>
      </c>
      <c r="B27" s="8"/>
      <c r="C27" s="11">
        <f t="shared" ref="C27:M27" si="19">IF(ISNUMBER($B12),C12/$B12," ")</f>
        <v>1.3333333333333333</v>
      </c>
      <c r="D27" s="11">
        <f t="shared" si="19"/>
        <v>0.66666666666666663</v>
      </c>
      <c r="E27" s="11">
        <f t="shared" si="19"/>
        <v>0</v>
      </c>
      <c r="F27" s="11">
        <f t="shared" si="19"/>
        <v>1.3333333333333333</v>
      </c>
      <c r="G27" s="11">
        <f t="shared" si="19"/>
        <v>0.66666666666666663</v>
      </c>
      <c r="H27" s="11">
        <f t="shared" si="19"/>
        <v>0.33333333333333331</v>
      </c>
      <c r="I27" s="11">
        <f t="shared" si="19"/>
        <v>0</v>
      </c>
      <c r="J27" s="11">
        <f t="shared" si="19"/>
        <v>0.33333333333333331</v>
      </c>
      <c r="K27" s="11">
        <f t="shared" si="19"/>
        <v>0</v>
      </c>
      <c r="L27" s="11">
        <f t="shared" si="19"/>
        <v>0</v>
      </c>
      <c r="M27" s="11">
        <f t="shared" si="19"/>
        <v>4.666666666666667</v>
      </c>
    </row>
    <row r="28" spans="1:13" x14ac:dyDescent="0.25">
      <c r="A28" s="9" t="str">
        <f t="shared" si="9"/>
        <v>Tom Grant</v>
      </c>
      <c r="B28" s="8"/>
      <c r="C28" s="11">
        <f t="shared" ref="C28:M28" si="20">IF(ISNUMBER($B13),C13/$B13," ")</f>
        <v>1</v>
      </c>
      <c r="D28" s="11">
        <f t="shared" si="20"/>
        <v>0.33333333333333331</v>
      </c>
      <c r="E28" s="11">
        <f t="shared" si="20"/>
        <v>0</v>
      </c>
      <c r="F28" s="11">
        <f t="shared" si="20"/>
        <v>3.3333333333333335</v>
      </c>
      <c r="G28" s="11">
        <f t="shared" si="20"/>
        <v>1.6666666666666667</v>
      </c>
      <c r="H28" s="11">
        <f t="shared" si="20"/>
        <v>1</v>
      </c>
      <c r="I28" s="11">
        <f t="shared" si="20"/>
        <v>0</v>
      </c>
      <c r="J28" s="11">
        <f t="shared" si="20"/>
        <v>1</v>
      </c>
      <c r="K28" s="11">
        <f t="shared" si="20"/>
        <v>0</v>
      </c>
      <c r="L28" s="11">
        <f t="shared" si="20"/>
        <v>0</v>
      </c>
      <c r="M28" s="11">
        <f t="shared" si="20"/>
        <v>3</v>
      </c>
    </row>
    <row r="29" spans="1:13" x14ac:dyDescent="0.25">
      <c r="A29" s="9" t="str">
        <f t="shared" si="9"/>
        <v xml:space="preserve"> </v>
      </c>
      <c r="B29" s="8"/>
      <c r="C29" s="11" t="str">
        <f t="shared" ref="C29:M29" si="21">IF(ISNUMBER($B14),C14/$B14," ")</f>
        <v xml:space="preserve"> </v>
      </c>
      <c r="D29" s="11" t="str">
        <f t="shared" si="21"/>
        <v xml:space="preserve"> </v>
      </c>
      <c r="E29" s="11" t="str">
        <f t="shared" si="21"/>
        <v xml:space="preserve"> </v>
      </c>
      <c r="F29" s="11" t="str">
        <f t="shared" si="21"/>
        <v xml:space="preserve"> </v>
      </c>
      <c r="G29" s="11" t="str">
        <f t="shared" si="21"/>
        <v xml:space="preserve"> </v>
      </c>
      <c r="H29" s="11" t="str">
        <f t="shared" si="21"/>
        <v xml:space="preserve"> </v>
      </c>
      <c r="I29" s="11" t="str">
        <f t="shared" si="21"/>
        <v xml:space="preserve"> </v>
      </c>
      <c r="J29" s="11" t="str">
        <f t="shared" si="21"/>
        <v xml:space="preserve"> </v>
      </c>
      <c r="K29" s="11" t="str">
        <f t="shared" si="21"/>
        <v xml:space="preserve"> </v>
      </c>
      <c r="L29" s="11" t="str">
        <f t="shared" si="21"/>
        <v xml:space="preserve"> </v>
      </c>
      <c r="M29" s="11" t="str">
        <f t="shared" si="21"/>
        <v xml:space="preserve"> </v>
      </c>
    </row>
  </sheetData>
  <mergeCells count="3">
    <mergeCell ref="A15:M15"/>
    <mergeCell ref="A16:M16"/>
    <mergeCell ref="A1:P1"/>
  </mergeCells>
  <conditionalFormatting sqref="A13:A14">
    <cfRule type="expression" dxfId="3" priority="2">
      <formula>O13&gt;6</formula>
    </cfRule>
  </conditionalFormatting>
  <conditionalFormatting sqref="A3:A12">
    <cfRule type="expression" dxfId="2" priority="1">
      <formula>O3&gt;10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T35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0" x14ac:dyDescent="0.25">
      <c r="A1" s="60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  <c r="P1" s="34"/>
      <c r="Q1" s="23" t="s">
        <v>75</v>
      </c>
    </row>
    <row r="2" spans="1:20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35</v>
      </c>
      <c r="O2" s="17" t="s">
        <v>36</v>
      </c>
      <c r="P2" s="17" t="s">
        <v>37</v>
      </c>
      <c r="Q2" s="24"/>
      <c r="R2" s="24" t="s">
        <v>38</v>
      </c>
      <c r="S2" s="24" t="s">
        <v>39</v>
      </c>
    </row>
    <row r="3" spans="1:20" x14ac:dyDescent="0.25">
      <c r="A3" s="9" t="s">
        <v>76</v>
      </c>
      <c r="B3" s="10">
        <v>11</v>
      </c>
      <c r="C3" s="10">
        <v>6</v>
      </c>
      <c r="D3" s="10">
        <v>15</v>
      </c>
      <c r="E3" s="10">
        <v>0</v>
      </c>
      <c r="F3" s="10">
        <v>16</v>
      </c>
      <c r="G3" s="10">
        <v>12</v>
      </c>
      <c r="H3" s="10">
        <v>5</v>
      </c>
      <c r="I3" s="10">
        <v>0</v>
      </c>
      <c r="J3" s="10">
        <v>10</v>
      </c>
      <c r="K3" s="10">
        <v>1</v>
      </c>
      <c r="L3" s="10">
        <v>0</v>
      </c>
      <c r="M3" s="10">
        <v>57</v>
      </c>
      <c r="N3" s="10">
        <f>(VLOOKUP(A3,Games!$A$2:$D$180,3,FALSE))</f>
        <v>0</v>
      </c>
      <c r="O3" s="10">
        <f>VLOOKUP(A3,Games!$A$2:$D$180,4,FALSE)</f>
        <v>11</v>
      </c>
      <c r="P3" s="11">
        <f>(R3-S3)/B3</f>
        <v>6.0909090909090908</v>
      </c>
      <c r="Q3" s="24"/>
      <c r="R3" s="24">
        <f>SUM(M3,I3,H3,G3,F3)</f>
        <v>90</v>
      </c>
      <c r="S3" s="24">
        <f>SUM((J3*2),(K3*3),(L3*4))</f>
        <v>23</v>
      </c>
    </row>
    <row r="4" spans="1:20" x14ac:dyDescent="0.25">
      <c r="A4" s="9" t="s">
        <v>77</v>
      </c>
      <c r="B4" s="10">
        <v>11</v>
      </c>
      <c r="C4" s="10">
        <v>15</v>
      </c>
      <c r="D4" s="10">
        <v>2</v>
      </c>
      <c r="E4" s="10">
        <v>6</v>
      </c>
      <c r="F4" s="10">
        <v>31</v>
      </c>
      <c r="G4" s="10">
        <v>6</v>
      </c>
      <c r="H4" s="10">
        <v>10</v>
      </c>
      <c r="I4" s="10">
        <v>1</v>
      </c>
      <c r="J4" s="10">
        <v>9</v>
      </c>
      <c r="K4" s="10">
        <v>0</v>
      </c>
      <c r="L4" s="10">
        <v>0</v>
      </c>
      <c r="M4" s="10">
        <v>42</v>
      </c>
      <c r="N4" s="10">
        <f>(VLOOKUP(A4,Games!$A$2:$D$180,3,FALSE))</f>
        <v>0</v>
      </c>
      <c r="O4" s="10">
        <f>VLOOKUP(A4,Games!$A$2:$D$180,4,FALSE)</f>
        <v>11</v>
      </c>
      <c r="P4" s="11">
        <f t="shared" ref="P4:P10" si="0">(R4-S4)/B4</f>
        <v>6.5454545454545459</v>
      </c>
      <c r="Q4" s="24"/>
      <c r="R4" s="24">
        <f t="shared" ref="R4:R14" si="1">SUM(M4,I4,H4,G4,F4)</f>
        <v>90</v>
      </c>
      <c r="S4" s="24">
        <f t="shared" ref="S4:S14" si="2">SUM((J4*2),(K4*3),(L4*4))</f>
        <v>18</v>
      </c>
    </row>
    <row r="5" spans="1:20" x14ac:dyDescent="0.25">
      <c r="A5" s="9" t="s">
        <v>78</v>
      </c>
      <c r="B5" s="10">
        <v>10</v>
      </c>
      <c r="C5" s="10">
        <v>25</v>
      </c>
      <c r="D5" s="10">
        <v>10</v>
      </c>
      <c r="E5" s="10">
        <v>15</v>
      </c>
      <c r="F5" s="10">
        <v>42</v>
      </c>
      <c r="G5" s="10">
        <v>25</v>
      </c>
      <c r="H5" s="10">
        <v>6</v>
      </c>
      <c r="I5" s="10">
        <v>4</v>
      </c>
      <c r="J5" s="10">
        <v>12</v>
      </c>
      <c r="K5" s="10">
        <v>0</v>
      </c>
      <c r="L5" s="10">
        <v>0</v>
      </c>
      <c r="M5" s="10">
        <v>95</v>
      </c>
      <c r="N5" s="10">
        <f>(VLOOKUP(A5,Games!$A$2:$D$180,3,FALSE))</f>
        <v>0</v>
      </c>
      <c r="O5" s="10">
        <f>VLOOKUP(A5,Games!$A$2:$D$180,4,FALSE)</f>
        <v>10</v>
      </c>
      <c r="P5" s="11">
        <f t="shared" si="0"/>
        <v>14.8</v>
      </c>
      <c r="Q5" s="24"/>
      <c r="R5" s="24">
        <f t="shared" si="1"/>
        <v>172</v>
      </c>
      <c r="S5" s="24">
        <f t="shared" si="2"/>
        <v>24</v>
      </c>
    </row>
    <row r="6" spans="1:20" x14ac:dyDescent="0.25">
      <c r="A6" s="9" t="s">
        <v>79</v>
      </c>
      <c r="B6" s="10">
        <v>8</v>
      </c>
      <c r="C6" s="10">
        <v>43</v>
      </c>
      <c r="D6" s="10">
        <v>4</v>
      </c>
      <c r="E6" s="10">
        <v>8</v>
      </c>
      <c r="F6" s="10">
        <v>80</v>
      </c>
      <c r="G6" s="10">
        <v>4</v>
      </c>
      <c r="H6" s="10">
        <v>15</v>
      </c>
      <c r="I6" s="10">
        <v>7</v>
      </c>
      <c r="J6" s="10">
        <v>13</v>
      </c>
      <c r="K6" s="10">
        <v>0</v>
      </c>
      <c r="L6" s="10">
        <v>0</v>
      </c>
      <c r="M6" s="10">
        <v>106</v>
      </c>
      <c r="N6" s="10">
        <f>(VLOOKUP(A6,Games!$A$2:$D$180,3,FALSE))</f>
        <v>0</v>
      </c>
      <c r="O6" s="10">
        <f>VLOOKUP(A6,Games!$A$2:$D$180,4,FALSE)</f>
        <v>8</v>
      </c>
      <c r="P6" s="11">
        <f t="shared" si="0"/>
        <v>23.25</v>
      </c>
      <c r="Q6" s="24"/>
      <c r="R6" s="24">
        <f t="shared" si="1"/>
        <v>212</v>
      </c>
      <c r="S6" s="24">
        <f t="shared" si="2"/>
        <v>26</v>
      </c>
    </row>
    <row r="7" spans="1:20" x14ac:dyDescent="0.25">
      <c r="A7" s="9" t="s">
        <v>80</v>
      </c>
      <c r="B7" s="10">
        <v>11</v>
      </c>
      <c r="C7" s="10">
        <v>4</v>
      </c>
      <c r="D7" s="10">
        <v>3</v>
      </c>
      <c r="E7" s="10">
        <v>3</v>
      </c>
      <c r="F7" s="10">
        <v>35</v>
      </c>
      <c r="G7" s="10">
        <v>10</v>
      </c>
      <c r="H7" s="10">
        <v>6</v>
      </c>
      <c r="I7" s="10">
        <v>0</v>
      </c>
      <c r="J7" s="10">
        <v>11</v>
      </c>
      <c r="K7" s="10">
        <v>0</v>
      </c>
      <c r="L7" s="10">
        <v>1</v>
      </c>
      <c r="M7" s="10">
        <v>20</v>
      </c>
      <c r="N7" s="10">
        <f>(VLOOKUP(A7,Games!$A$2:$D$180,3,FALSE))</f>
        <v>0</v>
      </c>
      <c r="O7" s="10">
        <f>VLOOKUP(A7,Games!$A$2:$D$180,4,FALSE)</f>
        <v>11</v>
      </c>
      <c r="P7" s="11">
        <f t="shared" si="0"/>
        <v>4.0909090909090908</v>
      </c>
      <c r="Q7" s="24"/>
      <c r="R7" s="24">
        <f t="shared" si="1"/>
        <v>71</v>
      </c>
      <c r="S7" s="24">
        <f t="shared" si="2"/>
        <v>26</v>
      </c>
    </row>
    <row r="8" spans="1:20" x14ac:dyDescent="0.25">
      <c r="A8" s="9" t="s">
        <v>41</v>
      </c>
      <c r="B8" s="10">
        <v>11</v>
      </c>
      <c r="C8" s="10">
        <v>57</v>
      </c>
      <c r="D8" s="10">
        <v>35</v>
      </c>
      <c r="E8" s="10">
        <v>30</v>
      </c>
      <c r="F8" s="10">
        <v>72</v>
      </c>
      <c r="G8" s="10">
        <v>44</v>
      </c>
      <c r="H8" s="10">
        <v>30</v>
      </c>
      <c r="I8" s="10">
        <v>1</v>
      </c>
      <c r="J8" s="10">
        <v>6</v>
      </c>
      <c r="K8" s="10">
        <v>0</v>
      </c>
      <c r="L8" s="10">
        <v>0</v>
      </c>
      <c r="M8" s="10">
        <v>249</v>
      </c>
      <c r="N8" s="10">
        <f>(VLOOKUP(A8,Games!$A$2:$D$180,3,FALSE))</f>
        <v>0</v>
      </c>
      <c r="O8" s="10">
        <f>VLOOKUP(A8,Games!$A$2:$D$180,4,FALSE)</f>
        <v>11</v>
      </c>
      <c r="P8" s="11">
        <f t="shared" si="0"/>
        <v>34.909090909090907</v>
      </c>
      <c r="Q8" s="24"/>
      <c r="R8" s="24">
        <f t="shared" si="1"/>
        <v>396</v>
      </c>
      <c r="S8" s="24">
        <f t="shared" si="2"/>
        <v>12</v>
      </c>
    </row>
    <row r="9" spans="1:20" x14ac:dyDescent="0.25">
      <c r="A9" s="9" t="s">
        <v>81</v>
      </c>
      <c r="B9" s="10">
        <v>11</v>
      </c>
      <c r="C9" s="10">
        <v>7</v>
      </c>
      <c r="D9" s="10">
        <v>0</v>
      </c>
      <c r="E9" s="10">
        <v>1</v>
      </c>
      <c r="F9" s="10">
        <v>81</v>
      </c>
      <c r="G9" s="10">
        <v>6</v>
      </c>
      <c r="H9" s="10">
        <v>9</v>
      </c>
      <c r="I9" s="10">
        <v>2</v>
      </c>
      <c r="J9" s="10">
        <v>23</v>
      </c>
      <c r="K9" s="10">
        <v>0</v>
      </c>
      <c r="L9" s="10">
        <v>0</v>
      </c>
      <c r="M9" s="10">
        <v>15</v>
      </c>
      <c r="N9" s="10">
        <f>(VLOOKUP(A9,Games!$A$2:$D$180,3,FALSE))</f>
        <v>0</v>
      </c>
      <c r="O9" s="10">
        <f>VLOOKUP(A9,Games!$A$2:$D$180,4,FALSE)</f>
        <v>11</v>
      </c>
      <c r="P9" s="11">
        <f t="shared" si="0"/>
        <v>6.0909090909090908</v>
      </c>
      <c r="Q9" s="24"/>
      <c r="R9" s="24">
        <f t="shared" si="1"/>
        <v>113</v>
      </c>
      <c r="S9" s="24">
        <f t="shared" si="2"/>
        <v>46</v>
      </c>
    </row>
    <row r="10" spans="1:20" x14ac:dyDescent="0.25">
      <c r="A10" s="9" t="s">
        <v>83</v>
      </c>
      <c r="B10" s="10">
        <v>6</v>
      </c>
      <c r="C10" s="10">
        <v>2</v>
      </c>
      <c r="D10" s="10">
        <v>0</v>
      </c>
      <c r="E10" s="10">
        <v>0</v>
      </c>
      <c r="F10" s="10">
        <v>9</v>
      </c>
      <c r="G10" s="10">
        <v>4</v>
      </c>
      <c r="H10" s="10">
        <v>1</v>
      </c>
      <c r="I10" s="10">
        <v>0</v>
      </c>
      <c r="J10" s="10">
        <v>4</v>
      </c>
      <c r="K10" s="10">
        <v>0</v>
      </c>
      <c r="L10" s="10">
        <v>0</v>
      </c>
      <c r="M10" s="10">
        <v>4</v>
      </c>
      <c r="N10" s="10">
        <f>(VLOOKUP(A10,Games!$A$2:$D$180,3,FALSE))</f>
        <v>0</v>
      </c>
      <c r="O10" s="10">
        <f>VLOOKUP(A10,Games!$A$2:$D$180,4,FALSE)</f>
        <v>6</v>
      </c>
      <c r="P10" s="11">
        <f t="shared" si="0"/>
        <v>1.6666666666666667</v>
      </c>
      <c r="Q10" s="24"/>
      <c r="R10" s="24">
        <f t="shared" si="1"/>
        <v>18</v>
      </c>
      <c r="S10" s="24">
        <f t="shared" si="2"/>
        <v>8</v>
      </c>
    </row>
    <row r="11" spans="1:20" x14ac:dyDescent="0.25">
      <c r="A11" s="9" t="s">
        <v>129</v>
      </c>
      <c r="B11" s="10">
        <v>9</v>
      </c>
      <c r="C11" s="10">
        <v>15</v>
      </c>
      <c r="D11" s="10">
        <v>4</v>
      </c>
      <c r="E11" s="10">
        <v>6</v>
      </c>
      <c r="F11" s="10">
        <v>30</v>
      </c>
      <c r="G11" s="10">
        <v>7</v>
      </c>
      <c r="H11" s="10">
        <v>8</v>
      </c>
      <c r="I11" s="10">
        <v>1</v>
      </c>
      <c r="J11" s="10">
        <v>21</v>
      </c>
      <c r="K11" s="10">
        <v>1</v>
      </c>
      <c r="L11" s="10">
        <v>1</v>
      </c>
      <c r="M11" s="10">
        <v>48</v>
      </c>
      <c r="N11" s="10">
        <f>(VLOOKUP(A11,Games!$A$2:$D$180,3,FALSE))</f>
        <v>0</v>
      </c>
      <c r="O11" s="10">
        <f>VLOOKUP(A11,Games!$A$2:$D$180,4,FALSE)</f>
        <v>9</v>
      </c>
      <c r="P11" s="11">
        <f t="shared" ref="P11" si="3">(R11-S11)/B11</f>
        <v>5</v>
      </c>
      <c r="Q11" s="24"/>
      <c r="R11" s="24">
        <f t="shared" si="1"/>
        <v>94</v>
      </c>
      <c r="S11" s="24">
        <f t="shared" si="2"/>
        <v>49</v>
      </c>
    </row>
    <row r="12" spans="1:20" x14ac:dyDescent="0.25">
      <c r="A12" s="9" t="s">
        <v>130</v>
      </c>
      <c r="B12" s="8">
        <v>7</v>
      </c>
      <c r="C12" s="8">
        <v>11</v>
      </c>
      <c r="D12" s="8">
        <v>4</v>
      </c>
      <c r="E12" s="8">
        <v>1</v>
      </c>
      <c r="F12" s="8">
        <v>20</v>
      </c>
      <c r="G12" s="8">
        <v>10</v>
      </c>
      <c r="H12" s="8">
        <v>3</v>
      </c>
      <c r="I12" s="8">
        <v>0</v>
      </c>
      <c r="J12" s="8">
        <v>12</v>
      </c>
      <c r="K12" s="8">
        <v>0</v>
      </c>
      <c r="L12" s="8">
        <v>0</v>
      </c>
      <c r="M12" s="8">
        <v>35</v>
      </c>
      <c r="N12" s="10">
        <f>(VLOOKUP(A12,Games!$A$2:$D$180,3,FALSE))</f>
        <v>0</v>
      </c>
      <c r="O12" s="10">
        <f>VLOOKUP(A12,Games!$A$2:$D$180,4,FALSE)</f>
        <v>7</v>
      </c>
      <c r="P12" s="11">
        <f t="shared" ref="P12" si="4">(R12-S12)/B12</f>
        <v>6.2857142857142856</v>
      </c>
      <c r="Q12" s="24"/>
      <c r="R12" s="24">
        <f t="shared" ref="R12" si="5">SUM(M12,I12,H12,G12,F12)</f>
        <v>68</v>
      </c>
      <c r="S12" s="24">
        <f t="shared" ref="S12" si="6">SUM((J12*2),(K12*3),(L12*4))</f>
        <v>24</v>
      </c>
      <c r="T12" s="24"/>
    </row>
    <row r="13" spans="1:20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1"/>
      <c r="Q13" s="24"/>
      <c r="R13" s="24">
        <f t="shared" si="1"/>
        <v>0</v>
      </c>
      <c r="S13" s="24">
        <f t="shared" si="2"/>
        <v>0</v>
      </c>
    </row>
    <row r="14" spans="1:20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Q14" s="24"/>
      <c r="R14" s="24">
        <f t="shared" si="1"/>
        <v>0</v>
      </c>
      <c r="S14" s="24">
        <f t="shared" si="2"/>
        <v>0</v>
      </c>
    </row>
    <row r="15" spans="1:20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</row>
    <row r="16" spans="1:20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1"/>
    </row>
    <row r="17" spans="1:13" x14ac:dyDescent="0.25">
      <c r="G17" s="24"/>
      <c r="H17" s="24"/>
      <c r="I17" s="24"/>
      <c r="J17" s="24"/>
      <c r="K17" s="24"/>
      <c r="L17" s="24"/>
      <c r="M17" s="24"/>
    </row>
    <row r="19" spans="1:13" x14ac:dyDescent="0.25">
      <c r="A19" s="39" t="s">
        <v>13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x14ac:dyDescent="0.25">
      <c r="A20" s="60" t="s">
        <v>75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3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3" x14ac:dyDescent="0.25">
      <c r="A22" s="9" t="str">
        <f>IF(A3=""," ",A3)</f>
        <v>Daniel Du</v>
      </c>
      <c r="B22" s="10"/>
      <c r="C22" s="11">
        <f t="shared" ref="C22:M22" si="7">IF(ISNUMBER($B3),C3/$B3," ")</f>
        <v>0.54545454545454541</v>
      </c>
      <c r="D22" s="11">
        <f t="shared" si="7"/>
        <v>1.3636363636363635</v>
      </c>
      <c r="E22" s="11">
        <f t="shared" si="7"/>
        <v>0</v>
      </c>
      <c r="F22" s="11">
        <f t="shared" si="7"/>
        <v>1.4545454545454546</v>
      </c>
      <c r="G22" s="11">
        <f t="shared" si="7"/>
        <v>1.0909090909090908</v>
      </c>
      <c r="H22" s="11">
        <f t="shared" si="7"/>
        <v>0.45454545454545453</v>
      </c>
      <c r="I22" s="11">
        <f t="shared" si="7"/>
        <v>0</v>
      </c>
      <c r="J22" s="11">
        <f t="shared" si="7"/>
        <v>0.90909090909090906</v>
      </c>
      <c r="K22" s="11">
        <f t="shared" si="7"/>
        <v>9.0909090909090912E-2</v>
      </c>
      <c r="L22" s="11">
        <f t="shared" si="7"/>
        <v>0</v>
      </c>
      <c r="M22" s="11">
        <f t="shared" si="7"/>
        <v>5.1818181818181817</v>
      </c>
    </row>
    <row r="23" spans="1:13" x14ac:dyDescent="0.25">
      <c r="A23" s="9" t="str">
        <f t="shared" ref="A23:A35" si="8">IF(A4=""," ",A4)</f>
        <v>Duncan McMaster</v>
      </c>
      <c r="B23" s="10"/>
      <c r="C23" s="11">
        <f t="shared" ref="C23:M23" si="9">IF(ISNUMBER($B4),C4/$B4," ")</f>
        <v>1.3636363636363635</v>
      </c>
      <c r="D23" s="11">
        <f t="shared" si="9"/>
        <v>0.18181818181818182</v>
      </c>
      <c r="E23" s="11">
        <f t="shared" si="9"/>
        <v>0.54545454545454541</v>
      </c>
      <c r="F23" s="11">
        <f t="shared" si="9"/>
        <v>2.8181818181818183</v>
      </c>
      <c r="G23" s="11">
        <f t="shared" si="9"/>
        <v>0.54545454545454541</v>
      </c>
      <c r="H23" s="11">
        <f t="shared" si="9"/>
        <v>0.90909090909090906</v>
      </c>
      <c r="I23" s="11">
        <f t="shared" si="9"/>
        <v>9.0909090909090912E-2</v>
      </c>
      <c r="J23" s="11">
        <f t="shared" si="9"/>
        <v>0.81818181818181823</v>
      </c>
      <c r="K23" s="11">
        <f t="shared" si="9"/>
        <v>0</v>
      </c>
      <c r="L23" s="11">
        <f t="shared" si="9"/>
        <v>0</v>
      </c>
      <c r="M23" s="11">
        <f t="shared" si="9"/>
        <v>3.8181818181818183</v>
      </c>
    </row>
    <row r="24" spans="1:13" x14ac:dyDescent="0.25">
      <c r="A24" s="9" t="str">
        <f t="shared" si="8"/>
        <v>Max Schepisi</v>
      </c>
      <c r="B24" s="10"/>
      <c r="C24" s="11">
        <f t="shared" ref="C24:M24" si="10">IF(ISNUMBER($B5),C5/$B5," ")</f>
        <v>2.5</v>
      </c>
      <c r="D24" s="11">
        <f t="shared" si="10"/>
        <v>1</v>
      </c>
      <c r="E24" s="11">
        <f t="shared" si="10"/>
        <v>1.5</v>
      </c>
      <c r="F24" s="11">
        <f t="shared" si="10"/>
        <v>4.2</v>
      </c>
      <c r="G24" s="11">
        <f t="shared" si="10"/>
        <v>2.5</v>
      </c>
      <c r="H24" s="11">
        <f t="shared" si="10"/>
        <v>0.6</v>
      </c>
      <c r="I24" s="11">
        <f t="shared" si="10"/>
        <v>0.4</v>
      </c>
      <c r="J24" s="11">
        <f t="shared" si="10"/>
        <v>1.2</v>
      </c>
      <c r="K24" s="11">
        <f t="shared" si="10"/>
        <v>0</v>
      </c>
      <c r="L24" s="11">
        <f t="shared" si="10"/>
        <v>0</v>
      </c>
      <c r="M24" s="11">
        <f t="shared" si="10"/>
        <v>9.5</v>
      </c>
    </row>
    <row r="25" spans="1:13" x14ac:dyDescent="0.25">
      <c r="A25" s="9" t="str">
        <f t="shared" si="8"/>
        <v>Solomon Inyang</v>
      </c>
      <c r="B25" s="10"/>
      <c r="C25" s="11">
        <f t="shared" ref="C25:M25" si="11">IF(ISNUMBER($B6),C6/$B6," ")</f>
        <v>5.375</v>
      </c>
      <c r="D25" s="11">
        <f t="shared" si="11"/>
        <v>0.5</v>
      </c>
      <c r="E25" s="11">
        <f t="shared" si="11"/>
        <v>1</v>
      </c>
      <c r="F25" s="11">
        <f t="shared" si="11"/>
        <v>10</v>
      </c>
      <c r="G25" s="11">
        <f t="shared" si="11"/>
        <v>0.5</v>
      </c>
      <c r="H25" s="11">
        <f t="shared" si="11"/>
        <v>1.875</v>
      </c>
      <c r="I25" s="11">
        <f t="shared" si="11"/>
        <v>0.875</v>
      </c>
      <c r="J25" s="11">
        <f t="shared" si="11"/>
        <v>1.625</v>
      </c>
      <c r="K25" s="11">
        <f t="shared" si="11"/>
        <v>0</v>
      </c>
      <c r="L25" s="11">
        <f t="shared" si="11"/>
        <v>0</v>
      </c>
      <c r="M25" s="11">
        <f t="shared" si="11"/>
        <v>13.25</v>
      </c>
    </row>
    <row r="26" spans="1:13" x14ac:dyDescent="0.25">
      <c r="A26" s="9" t="str">
        <f t="shared" si="8"/>
        <v>Tim Welsh</v>
      </c>
      <c r="B26" s="10"/>
      <c r="C26" s="11">
        <f t="shared" ref="C26:M26" si="12">IF(ISNUMBER($B7),C7/$B7," ")</f>
        <v>0.36363636363636365</v>
      </c>
      <c r="D26" s="11">
        <f t="shared" si="12"/>
        <v>0.27272727272727271</v>
      </c>
      <c r="E26" s="11">
        <f t="shared" si="12"/>
        <v>0.27272727272727271</v>
      </c>
      <c r="F26" s="11">
        <f t="shared" si="12"/>
        <v>3.1818181818181817</v>
      </c>
      <c r="G26" s="11">
        <f t="shared" si="12"/>
        <v>0.90909090909090906</v>
      </c>
      <c r="H26" s="11">
        <f t="shared" si="12"/>
        <v>0.54545454545454541</v>
      </c>
      <c r="I26" s="11">
        <f t="shared" si="12"/>
        <v>0</v>
      </c>
      <c r="J26" s="11">
        <f t="shared" si="12"/>
        <v>1</v>
      </c>
      <c r="K26" s="11">
        <f t="shared" si="12"/>
        <v>0</v>
      </c>
      <c r="L26" s="11">
        <f t="shared" si="12"/>
        <v>9.0909090909090912E-2</v>
      </c>
      <c r="M26" s="11">
        <f t="shared" si="12"/>
        <v>1.8181818181818181</v>
      </c>
    </row>
    <row r="27" spans="1:13" x14ac:dyDescent="0.25">
      <c r="A27" s="9" t="str">
        <f t="shared" si="8"/>
        <v>Brynn Williams</v>
      </c>
      <c r="B27" s="10"/>
      <c r="C27" s="11">
        <f t="shared" ref="C27:M27" si="13">IF(ISNUMBER($B8),C8/$B8," ")</f>
        <v>5.1818181818181817</v>
      </c>
      <c r="D27" s="11">
        <f t="shared" si="13"/>
        <v>3.1818181818181817</v>
      </c>
      <c r="E27" s="11">
        <f t="shared" si="13"/>
        <v>2.7272727272727271</v>
      </c>
      <c r="F27" s="11">
        <f t="shared" si="13"/>
        <v>6.5454545454545459</v>
      </c>
      <c r="G27" s="11">
        <f t="shared" si="13"/>
        <v>4</v>
      </c>
      <c r="H27" s="11">
        <f t="shared" si="13"/>
        <v>2.7272727272727271</v>
      </c>
      <c r="I27" s="11">
        <f t="shared" si="13"/>
        <v>9.0909090909090912E-2</v>
      </c>
      <c r="J27" s="11">
        <f t="shared" si="13"/>
        <v>0.54545454545454541</v>
      </c>
      <c r="K27" s="11">
        <f t="shared" si="13"/>
        <v>0</v>
      </c>
      <c r="L27" s="11">
        <f t="shared" si="13"/>
        <v>0</v>
      </c>
      <c r="M27" s="11">
        <f t="shared" si="13"/>
        <v>22.636363636363637</v>
      </c>
    </row>
    <row r="28" spans="1:13" x14ac:dyDescent="0.25">
      <c r="A28" s="9" t="str">
        <f t="shared" si="8"/>
        <v>Tom Stephens</v>
      </c>
      <c r="B28" s="10"/>
      <c r="C28" s="11">
        <f t="shared" ref="C28:M28" si="14">IF(ISNUMBER($B9),C9/$B9," ")</f>
        <v>0.63636363636363635</v>
      </c>
      <c r="D28" s="11">
        <f t="shared" si="14"/>
        <v>0</v>
      </c>
      <c r="E28" s="11">
        <f t="shared" si="14"/>
        <v>9.0909090909090912E-2</v>
      </c>
      <c r="F28" s="11">
        <f t="shared" si="14"/>
        <v>7.3636363636363633</v>
      </c>
      <c r="G28" s="11">
        <f t="shared" si="14"/>
        <v>0.54545454545454541</v>
      </c>
      <c r="H28" s="11">
        <f t="shared" si="14"/>
        <v>0.81818181818181823</v>
      </c>
      <c r="I28" s="11">
        <f t="shared" si="14"/>
        <v>0.18181818181818182</v>
      </c>
      <c r="J28" s="11">
        <f t="shared" si="14"/>
        <v>2.0909090909090908</v>
      </c>
      <c r="K28" s="11">
        <f t="shared" si="14"/>
        <v>0</v>
      </c>
      <c r="L28" s="11">
        <f t="shared" si="14"/>
        <v>0</v>
      </c>
      <c r="M28" s="11">
        <f t="shared" si="14"/>
        <v>1.3636363636363635</v>
      </c>
    </row>
    <row r="29" spans="1:13" x14ac:dyDescent="0.25">
      <c r="A29" s="9" t="str">
        <f t="shared" si="8"/>
        <v>Sean McEwen</v>
      </c>
      <c r="B29" s="10"/>
      <c r="C29" s="11">
        <f t="shared" ref="C29:M29" si="15">IF(ISNUMBER($B10),C10/$B10," ")</f>
        <v>0.33333333333333331</v>
      </c>
      <c r="D29" s="11">
        <f t="shared" si="15"/>
        <v>0</v>
      </c>
      <c r="E29" s="11">
        <f t="shared" si="15"/>
        <v>0</v>
      </c>
      <c r="F29" s="11">
        <f t="shared" si="15"/>
        <v>1.5</v>
      </c>
      <c r="G29" s="11">
        <f t="shared" si="15"/>
        <v>0.66666666666666663</v>
      </c>
      <c r="H29" s="11">
        <f t="shared" si="15"/>
        <v>0.16666666666666666</v>
      </c>
      <c r="I29" s="11">
        <f t="shared" si="15"/>
        <v>0</v>
      </c>
      <c r="J29" s="11">
        <f t="shared" si="15"/>
        <v>0.66666666666666663</v>
      </c>
      <c r="K29" s="11">
        <f t="shared" si="15"/>
        <v>0</v>
      </c>
      <c r="L29" s="11">
        <f t="shared" si="15"/>
        <v>0</v>
      </c>
      <c r="M29" s="11">
        <f t="shared" si="15"/>
        <v>0.66666666666666663</v>
      </c>
    </row>
    <row r="30" spans="1:13" x14ac:dyDescent="0.25">
      <c r="A30" s="9" t="str">
        <f t="shared" si="8"/>
        <v>Heath Hasemer</v>
      </c>
      <c r="B30" s="10"/>
      <c r="C30" s="11">
        <f t="shared" ref="C30:M30" si="16">IF(ISNUMBER($B11),C11/$B11," ")</f>
        <v>1.6666666666666667</v>
      </c>
      <c r="D30" s="11">
        <f t="shared" si="16"/>
        <v>0.44444444444444442</v>
      </c>
      <c r="E30" s="11">
        <f t="shared" si="16"/>
        <v>0.66666666666666663</v>
      </c>
      <c r="F30" s="11">
        <f t="shared" si="16"/>
        <v>3.3333333333333335</v>
      </c>
      <c r="G30" s="11">
        <f t="shared" si="16"/>
        <v>0.77777777777777779</v>
      </c>
      <c r="H30" s="11">
        <f t="shared" si="16"/>
        <v>0.88888888888888884</v>
      </c>
      <c r="I30" s="11">
        <f t="shared" si="16"/>
        <v>0.1111111111111111</v>
      </c>
      <c r="J30" s="11">
        <f t="shared" si="16"/>
        <v>2.3333333333333335</v>
      </c>
      <c r="K30" s="11">
        <f t="shared" si="16"/>
        <v>0.1111111111111111</v>
      </c>
      <c r="L30" s="11">
        <f t="shared" si="16"/>
        <v>0.1111111111111111</v>
      </c>
      <c r="M30" s="11">
        <f t="shared" si="16"/>
        <v>5.333333333333333</v>
      </c>
    </row>
    <row r="31" spans="1:13" x14ac:dyDescent="0.25">
      <c r="A31" s="9" t="str">
        <f t="shared" si="8"/>
        <v>Will Cunich</v>
      </c>
      <c r="B31" s="8"/>
      <c r="C31" s="11">
        <f t="shared" ref="C31:M31" si="17">IF(ISNUMBER($B12),C12/$B12," ")</f>
        <v>1.5714285714285714</v>
      </c>
      <c r="D31" s="11">
        <f t="shared" si="17"/>
        <v>0.5714285714285714</v>
      </c>
      <c r="E31" s="11">
        <f t="shared" si="17"/>
        <v>0.14285714285714285</v>
      </c>
      <c r="F31" s="11">
        <f t="shared" si="17"/>
        <v>2.8571428571428572</v>
      </c>
      <c r="G31" s="11">
        <f t="shared" si="17"/>
        <v>1.4285714285714286</v>
      </c>
      <c r="H31" s="11">
        <f t="shared" si="17"/>
        <v>0.42857142857142855</v>
      </c>
      <c r="I31" s="11">
        <f t="shared" si="17"/>
        <v>0</v>
      </c>
      <c r="J31" s="11">
        <f t="shared" si="17"/>
        <v>1.7142857142857142</v>
      </c>
      <c r="K31" s="11">
        <f t="shared" si="17"/>
        <v>0</v>
      </c>
      <c r="L31" s="11">
        <f t="shared" si="17"/>
        <v>0</v>
      </c>
      <c r="M31" s="11">
        <f t="shared" si="17"/>
        <v>5</v>
      </c>
    </row>
    <row r="32" spans="1:13" x14ac:dyDescent="0.25">
      <c r="A32" s="9" t="str">
        <f t="shared" si="8"/>
        <v xml:space="preserve"> </v>
      </c>
      <c r="B32" s="8"/>
      <c r="C32" s="11" t="str">
        <f t="shared" ref="C32:M32" si="18">IF(ISNUMBER($B13),C13/$B13," ")</f>
        <v xml:space="preserve"> </v>
      </c>
      <c r="D32" s="11" t="str">
        <f t="shared" si="18"/>
        <v xml:space="preserve"> </v>
      </c>
      <c r="E32" s="11" t="str">
        <f t="shared" si="18"/>
        <v xml:space="preserve"> </v>
      </c>
      <c r="F32" s="11" t="str">
        <f t="shared" si="18"/>
        <v xml:space="preserve"> </v>
      </c>
      <c r="G32" s="11" t="str">
        <f t="shared" si="18"/>
        <v xml:space="preserve"> </v>
      </c>
      <c r="H32" s="11" t="str">
        <f t="shared" si="18"/>
        <v xml:space="preserve"> </v>
      </c>
      <c r="I32" s="11" t="str">
        <f t="shared" si="18"/>
        <v xml:space="preserve"> </v>
      </c>
      <c r="J32" s="11" t="str">
        <f t="shared" si="18"/>
        <v xml:space="preserve"> </v>
      </c>
      <c r="K32" s="11" t="str">
        <f t="shared" si="18"/>
        <v xml:space="preserve"> </v>
      </c>
      <c r="L32" s="11" t="str">
        <f t="shared" si="18"/>
        <v xml:space="preserve"> </v>
      </c>
      <c r="M32" s="11" t="str">
        <f t="shared" si="18"/>
        <v xml:space="preserve"> </v>
      </c>
    </row>
    <row r="33" spans="1:13" x14ac:dyDescent="0.25">
      <c r="A33" s="9" t="str">
        <f t="shared" si="8"/>
        <v xml:space="preserve"> </v>
      </c>
      <c r="B33" s="8"/>
      <c r="C33" s="11" t="str">
        <f t="shared" ref="C33:M33" si="19">IF(ISNUMBER($B14),C14/$B14," ")</f>
        <v xml:space="preserve"> </v>
      </c>
      <c r="D33" s="11" t="str">
        <f t="shared" si="19"/>
        <v xml:space="preserve"> </v>
      </c>
      <c r="E33" s="11" t="str">
        <f t="shared" si="19"/>
        <v xml:space="preserve"> </v>
      </c>
      <c r="F33" s="11" t="str">
        <f t="shared" si="19"/>
        <v xml:space="preserve"> </v>
      </c>
      <c r="G33" s="11" t="str">
        <f t="shared" si="19"/>
        <v xml:space="preserve"> </v>
      </c>
      <c r="H33" s="11" t="str">
        <f t="shared" si="19"/>
        <v xml:space="preserve"> </v>
      </c>
      <c r="I33" s="11" t="str">
        <f t="shared" si="19"/>
        <v xml:space="preserve"> </v>
      </c>
      <c r="J33" s="11" t="str">
        <f t="shared" si="19"/>
        <v xml:space="preserve"> </v>
      </c>
      <c r="K33" s="11" t="str">
        <f t="shared" si="19"/>
        <v xml:space="preserve"> </v>
      </c>
      <c r="L33" s="11" t="str">
        <f t="shared" si="19"/>
        <v xml:space="preserve"> </v>
      </c>
      <c r="M33" s="11" t="str">
        <f t="shared" si="19"/>
        <v xml:space="preserve"> </v>
      </c>
    </row>
    <row r="34" spans="1:13" x14ac:dyDescent="0.25">
      <c r="A34" s="9" t="str">
        <f t="shared" si="8"/>
        <v xml:space="preserve"> </v>
      </c>
      <c r="B34" s="8"/>
      <c r="C34" s="11" t="str">
        <f t="shared" ref="C34:M35" si="20">IF(ISNUMBER($B15),C15/$B15," ")</f>
        <v xml:space="preserve"> </v>
      </c>
      <c r="D34" s="11" t="str">
        <f t="shared" si="20"/>
        <v xml:space="preserve"> </v>
      </c>
      <c r="E34" s="11" t="str">
        <f t="shared" si="20"/>
        <v xml:space="preserve"> </v>
      </c>
      <c r="F34" s="11" t="str">
        <f t="shared" si="20"/>
        <v xml:space="preserve"> </v>
      </c>
      <c r="G34" s="11" t="str">
        <f t="shared" si="20"/>
        <v xml:space="preserve"> </v>
      </c>
      <c r="H34" s="11" t="str">
        <f t="shared" si="20"/>
        <v xml:space="preserve"> </v>
      </c>
      <c r="I34" s="11" t="str">
        <f t="shared" si="20"/>
        <v xml:space="preserve"> </v>
      </c>
      <c r="J34" s="11" t="str">
        <f t="shared" si="20"/>
        <v xml:space="preserve"> </v>
      </c>
      <c r="K34" s="11" t="str">
        <f t="shared" si="20"/>
        <v xml:space="preserve"> </v>
      </c>
      <c r="L34" s="11" t="str">
        <f t="shared" si="20"/>
        <v xml:space="preserve"> </v>
      </c>
      <c r="M34" s="11" t="str">
        <f t="shared" si="20"/>
        <v xml:space="preserve"> </v>
      </c>
    </row>
    <row r="35" spans="1:13" x14ac:dyDescent="0.25">
      <c r="A35" s="9" t="str">
        <f t="shared" si="8"/>
        <v xml:space="preserve"> </v>
      </c>
      <c r="B35" s="17"/>
      <c r="C35" s="11" t="str">
        <f t="shared" si="20"/>
        <v xml:space="preserve"> </v>
      </c>
      <c r="D35" s="11" t="str">
        <f t="shared" si="20"/>
        <v xml:space="preserve"> </v>
      </c>
      <c r="E35" s="11" t="str">
        <f t="shared" si="20"/>
        <v xml:space="preserve"> </v>
      </c>
      <c r="F35" s="11" t="str">
        <f t="shared" si="20"/>
        <v xml:space="preserve"> </v>
      </c>
      <c r="G35" s="11" t="str">
        <f t="shared" si="20"/>
        <v xml:space="preserve"> </v>
      </c>
      <c r="H35" s="11" t="str">
        <f t="shared" si="20"/>
        <v xml:space="preserve"> </v>
      </c>
      <c r="I35" s="11" t="str">
        <f t="shared" si="20"/>
        <v xml:space="preserve"> </v>
      </c>
      <c r="J35" s="11" t="str">
        <f t="shared" si="20"/>
        <v xml:space="preserve"> </v>
      </c>
      <c r="K35" s="11" t="str">
        <f t="shared" si="20"/>
        <v xml:space="preserve"> </v>
      </c>
      <c r="L35" s="11" t="str">
        <f t="shared" si="20"/>
        <v xml:space="preserve"> </v>
      </c>
      <c r="M35" s="11" t="str">
        <f t="shared" si="20"/>
        <v xml:space="preserve"> </v>
      </c>
    </row>
  </sheetData>
  <mergeCells count="3">
    <mergeCell ref="A19:M19"/>
    <mergeCell ref="A20:M20"/>
    <mergeCell ref="A1:O1"/>
  </mergeCells>
  <conditionalFormatting sqref="A13:A16">
    <cfRule type="expression" dxfId="1" priority="2">
      <formula>O13&gt;11</formula>
    </cfRule>
  </conditionalFormatting>
  <conditionalFormatting sqref="A3:A12">
    <cfRule type="expression" dxfId="0" priority="1">
      <formula>O3&gt;10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27"/>
  <sheetViews>
    <sheetView workbookViewId="0">
      <selection activeCell="E2" sqref="E2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</cols>
  <sheetData>
    <row r="1" spans="1:4" x14ac:dyDescent="0.25">
      <c r="B1" s="25">
        <v>1</v>
      </c>
      <c r="C1" s="25" t="s">
        <v>33</v>
      </c>
      <c r="D1" s="25" t="s">
        <v>34</v>
      </c>
    </row>
    <row r="2" spans="1:4" x14ac:dyDescent="0.25">
      <c r="A2" s="14" t="s">
        <v>98</v>
      </c>
      <c r="B2" s="31">
        <v>92</v>
      </c>
      <c r="C2" s="31"/>
      <c r="D2" s="31">
        <v>92</v>
      </c>
    </row>
    <row r="3" spans="1:4" x14ac:dyDescent="0.25">
      <c r="A3" s="6" t="s">
        <v>100</v>
      </c>
      <c r="B3" s="24">
        <v>10</v>
      </c>
      <c r="C3" s="24"/>
      <c r="D3" s="24">
        <v>10</v>
      </c>
    </row>
    <row r="4" spans="1:4" x14ac:dyDescent="0.25">
      <c r="A4" s="6" t="s">
        <v>101</v>
      </c>
      <c r="B4" s="24">
        <v>12</v>
      </c>
      <c r="C4" s="24"/>
      <c r="D4" s="24">
        <v>12</v>
      </c>
    </row>
    <row r="5" spans="1:4" x14ac:dyDescent="0.25">
      <c r="A5" s="6" t="s">
        <v>102</v>
      </c>
      <c r="B5" s="24">
        <v>3</v>
      </c>
      <c r="C5" s="24"/>
      <c r="D5" s="24">
        <v>3</v>
      </c>
    </row>
    <row r="6" spans="1:4" x14ac:dyDescent="0.25">
      <c r="A6" s="6" t="s">
        <v>42</v>
      </c>
      <c r="B6" s="24">
        <v>9</v>
      </c>
      <c r="C6" s="24"/>
      <c r="D6" s="24">
        <v>9</v>
      </c>
    </row>
    <row r="7" spans="1:4" x14ac:dyDescent="0.25">
      <c r="A7" s="6" t="s">
        <v>91</v>
      </c>
      <c r="B7" s="24">
        <v>1</v>
      </c>
      <c r="C7" s="24"/>
      <c r="D7" s="24">
        <v>1</v>
      </c>
    </row>
    <row r="8" spans="1:4" x14ac:dyDescent="0.25">
      <c r="A8" s="6" t="s">
        <v>103</v>
      </c>
      <c r="B8" s="24">
        <v>11</v>
      </c>
      <c r="C8" s="24"/>
      <c r="D8" s="24">
        <v>11</v>
      </c>
    </row>
    <row r="9" spans="1:4" x14ac:dyDescent="0.25">
      <c r="A9" s="6" t="s">
        <v>104</v>
      </c>
      <c r="B9" s="24">
        <v>12</v>
      </c>
      <c r="C9" s="24"/>
      <c r="D9" s="24">
        <v>12</v>
      </c>
    </row>
    <row r="10" spans="1:4" x14ac:dyDescent="0.25">
      <c r="A10" s="14" t="s">
        <v>105</v>
      </c>
      <c r="B10" s="31">
        <v>11</v>
      </c>
      <c r="C10" s="31"/>
      <c r="D10" s="31">
        <v>11</v>
      </c>
    </row>
    <row r="11" spans="1:4" x14ac:dyDescent="0.25">
      <c r="A11" s="6" t="s">
        <v>131</v>
      </c>
      <c r="B11" s="24">
        <v>3</v>
      </c>
      <c r="C11" s="24"/>
      <c r="D11" s="24">
        <v>3</v>
      </c>
    </row>
    <row r="12" spans="1:4" x14ac:dyDescent="0.25">
      <c r="A12" s="6" t="s">
        <v>132</v>
      </c>
      <c r="B12" s="24">
        <v>4</v>
      </c>
      <c r="C12" s="24"/>
      <c r="D12" s="24">
        <v>4</v>
      </c>
    </row>
    <row r="13" spans="1:4" x14ac:dyDescent="0.25">
      <c r="A13" s="6" t="s">
        <v>146</v>
      </c>
      <c r="B13" s="24">
        <v>2</v>
      </c>
      <c r="C13" s="24"/>
      <c r="D13" s="24">
        <v>2</v>
      </c>
    </row>
    <row r="14" spans="1:4" x14ac:dyDescent="0.25">
      <c r="A14" s="6" t="s">
        <v>153</v>
      </c>
      <c r="B14" s="24">
        <v>1</v>
      </c>
      <c r="C14" s="24"/>
      <c r="D14" s="24">
        <v>1</v>
      </c>
    </row>
    <row r="15" spans="1:4" x14ac:dyDescent="0.25">
      <c r="A15" s="6" t="s">
        <v>155</v>
      </c>
      <c r="B15" s="24">
        <v>3</v>
      </c>
      <c r="C15" s="24"/>
      <c r="D15" s="24">
        <v>3</v>
      </c>
    </row>
    <row r="16" spans="1:4" x14ac:dyDescent="0.25">
      <c r="A16" s="6" t="s">
        <v>158</v>
      </c>
      <c r="B16" s="24">
        <v>2</v>
      </c>
      <c r="C16" s="24"/>
      <c r="D16" s="24">
        <v>2</v>
      </c>
    </row>
    <row r="17" spans="1:4" x14ac:dyDescent="0.25">
      <c r="A17" s="6" t="s">
        <v>159</v>
      </c>
      <c r="B17" s="24">
        <v>8</v>
      </c>
      <c r="C17" s="24"/>
      <c r="D17" s="24">
        <v>8</v>
      </c>
    </row>
    <row r="18" spans="1:4" x14ac:dyDescent="0.25">
      <c r="A18" s="6" t="s">
        <v>106</v>
      </c>
      <c r="B18" s="24">
        <v>85</v>
      </c>
      <c r="C18" s="24">
        <v>5</v>
      </c>
      <c r="D18" s="24">
        <v>90</v>
      </c>
    </row>
    <row r="19" spans="1:4" x14ac:dyDescent="0.25">
      <c r="A19" s="14" t="s">
        <v>107</v>
      </c>
      <c r="B19" s="31">
        <v>1</v>
      </c>
      <c r="C19" s="31"/>
      <c r="D19" s="31">
        <v>1</v>
      </c>
    </row>
    <row r="20" spans="1:4" x14ac:dyDescent="0.25">
      <c r="A20" s="6" t="s">
        <v>133</v>
      </c>
      <c r="B20" s="24">
        <v>2</v>
      </c>
      <c r="C20" s="24"/>
      <c r="D20" s="24">
        <v>2</v>
      </c>
    </row>
    <row r="21" spans="1:4" x14ac:dyDescent="0.25">
      <c r="A21" s="6" t="s">
        <v>52</v>
      </c>
      <c r="B21" s="24">
        <v>11</v>
      </c>
      <c r="C21" s="24"/>
      <c r="D21" s="24">
        <v>11</v>
      </c>
    </row>
    <row r="22" spans="1:4" x14ac:dyDescent="0.25">
      <c r="A22" s="6" t="s">
        <v>53</v>
      </c>
      <c r="B22" s="24">
        <v>11</v>
      </c>
      <c r="C22" s="24"/>
      <c r="D22" s="24">
        <v>11</v>
      </c>
    </row>
    <row r="23" spans="1:4" x14ac:dyDescent="0.25">
      <c r="A23" s="6" t="s">
        <v>54</v>
      </c>
      <c r="B23" s="24">
        <v>10</v>
      </c>
      <c r="C23" s="24">
        <v>2</v>
      </c>
      <c r="D23" s="24">
        <v>12</v>
      </c>
    </row>
    <row r="24" spans="1:4" x14ac:dyDescent="0.25">
      <c r="A24" s="6" t="s">
        <v>147</v>
      </c>
      <c r="B24" s="24">
        <v>1</v>
      </c>
      <c r="C24" s="24"/>
      <c r="D24" s="24">
        <v>1</v>
      </c>
    </row>
    <row r="25" spans="1:4" x14ac:dyDescent="0.25">
      <c r="A25" s="6" t="s">
        <v>108</v>
      </c>
      <c r="B25" s="24">
        <v>8</v>
      </c>
      <c r="C25" s="24"/>
      <c r="D25" s="24">
        <v>8</v>
      </c>
    </row>
    <row r="26" spans="1:4" x14ac:dyDescent="0.25">
      <c r="A26" s="6" t="s">
        <v>134</v>
      </c>
      <c r="B26" s="24">
        <v>4</v>
      </c>
      <c r="C26" s="24">
        <v>1</v>
      </c>
      <c r="D26" s="24">
        <v>5</v>
      </c>
    </row>
    <row r="27" spans="1:4" x14ac:dyDescent="0.25">
      <c r="A27" s="14" t="s">
        <v>109</v>
      </c>
      <c r="B27" s="31">
        <v>9</v>
      </c>
      <c r="C27" s="31"/>
      <c r="D27" s="31">
        <v>9</v>
      </c>
    </row>
    <row r="28" spans="1:4" x14ac:dyDescent="0.25">
      <c r="A28" s="6" t="s">
        <v>110</v>
      </c>
      <c r="B28" s="24">
        <v>1</v>
      </c>
      <c r="C28" s="24"/>
      <c r="D28" s="24">
        <v>1</v>
      </c>
    </row>
    <row r="29" spans="1:4" x14ac:dyDescent="0.25">
      <c r="A29" s="6" t="s">
        <v>55</v>
      </c>
      <c r="B29" s="24"/>
      <c r="C29" s="24">
        <v>2</v>
      </c>
      <c r="D29" s="24">
        <v>2</v>
      </c>
    </row>
    <row r="30" spans="1:4" x14ac:dyDescent="0.25">
      <c r="A30" s="6" t="s">
        <v>135</v>
      </c>
      <c r="B30" s="24">
        <v>1</v>
      </c>
      <c r="C30" s="24"/>
      <c r="D30" s="24">
        <v>1</v>
      </c>
    </row>
    <row r="31" spans="1:4" x14ac:dyDescent="0.25">
      <c r="A31" s="6" t="s">
        <v>89</v>
      </c>
      <c r="B31" s="24">
        <v>12</v>
      </c>
      <c r="C31" s="24"/>
      <c r="D31" s="24">
        <v>12</v>
      </c>
    </row>
    <row r="32" spans="1:4" x14ac:dyDescent="0.25">
      <c r="A32" s="6" t="s">
        <v>95</v>
      </c>
      <c r="B32" s="24">
        <v>12</v>
      </c>
      <c r="C32" s="24"/>
      <c r="D32" s="24">
        <v>12</v>
      </c>
    </row>
    <row r="33" spans="1:4" x14ac:dyDescent="0.25">
      <c r="A33" s="6" t="s">
        <v>136</v>
      </c>
      <c r="B33" s="24">
        <v>1</v>
      </c>
      <c r="C33" s="24"/>
      <c r="D33" s="24">
        <v>1</v>
      </c>
    </row>
    <row r="34" spans="1:4" x14ac:dyDescent="0.25">
      <c r="A34" s="6" t="s">
        <v>160</v>
      </c>
      <c r="B34" s="24">
        <v>1</v>
      </c>
      <c r="C34" s="24"/>
      <c r="D34" s="24">
        <v>1</v>
      </c>
    </row>
    <row r="35" spans="1:4" x14ac:dyDescent="0.25">
      <c r="A35" s="6" t="s">
        <v>43</v>
      </c>
      <c r="B35" s="24">
        <v>89</v>
      </c>
      <c r="C35" s="24"/>
      <c r="D35" s="24">
        <v>89</v>
      </c>
    </row>
    <row r="36" spans="1:4" x14ac:dyDescent="0.25">
      <c r="A36" s="14" t="s">
        <v>44</v>
      </c>
      <c r="B36" s="31">
        <v>10</v>
      </c>
      <c r="C36" s="31"/>
      <c r="D36" s="31">
        <v>10</v>
      </c>
    </row>
    <row r="37" spans="1:4" x14ac:dyDescent="0.25">
      <c r="A37" s="6" t="s">
        <v>111</v>
      </c>
      <c r="B37" s="24">
        <v>9</v>
      </c>
      <c r="C37" s="24"/>
      <c r="D37" s="24">
        <v>9</v>
      </c>
    </row>
    <row r="38" spans="1:4" x14ac:dyDescent="0.25">
      <c r="A38" s="6" t="s">
        <v>112</v>
      </c>
      <c r="B38" s="24">
        <v>8</v>
      </c>
      <c r="C38" s="24"/>
      <c r="D38" s="24">
        <v>8</v>
      </c>
    </row>
    <row r="39" spans="1:4" x14ac:dyDescent="0.25">
      <c r="A39" s="6" t="s">
        <v>148</v>
      </c>
      <c r="B39" s="24">
        <v>2</v>
      </c>
      <c r="C39" s="24"/>
      <c r="D39" s="24">
        <v>2</v>
      </c>
    </row>
    <row r="40" spans="1:4" x14ac:dyDescent="0.25">
      <c r="A40" s="6" t="s">
        <v>161</v>
      </c>
      <c r="B40" s="24">
        <v>8</v>
      </c>
      <c r="C40" s="24"/>
      <c r="D40" s="24">
        <v>8</v>
      </c>
    </row>
    <row r="41" spans="1:4" x14ac:dyDescent="0.25">
      <c r="A41" s="6" t="s">
        <v>88</v>
      </c>
      <c r="B41" s="24">
        <v>11</v>
      </c>
      <c r="C41" s="24"/>
      <c r="D41" s="24">
        <v>11</v>
      </c>
    </row>
    <row r="42" spans="1:4" x14ac:dyDescent="0.25">
      <c r="A42" s="6" t="s">
        <v>94</v>
      </c>
      <c r="B42" s="24">
        <v>9</v>
      </c>
      <c r="C42" s="24"/>
      <c r="D42" s="24">
        <v>9</v>
      </c>
    </row>
    <row r="43" spans="1:4" x14ac:dyDescent="0.25">
      <c r="A43" s="6" t="s">
        <v>113</v>
      </c>
      <c r="B43" s="24">
        <v>9</v>
      </c>
      <c r="C43" s="24"/>
      <c r="D43" s="24">
        <v>9</v>
      </c>
    </row>
    <row r="44" spans="1:4" x14ac:dyDescent="0.25">
      <c r="A44" s="6" t="s">
        <v>114</v>
      </c>
      <c r="B44" s="24">
        <v>11</v>
      </c>
      <c r="C44" s="24"/>
      <c r="D44" s="24">
        <v>11</v>
      </c>
    </row>
    <row r="45" spans="1:4" x14ac:dyDescent="0.25">
      <c r="A45" s="6" t="s">
        <v>115</v>
      </c>
      <c r="B45" s="24">
        <v>9</v>
      </c>
      <c r="C45" s="24"/>
      <c r="D45" s="24">
        <v>9</v>
      </c>
    </row>
    <row r="46" spans="1:4" x14ac:dyDescent="0.25">
      <c r="A46" s="6" t="s">
        <v>116</v>
      </c>
      <c r="B46" s="24">
        <v>2</v>
      </c>
      <c r="C46" s="24"/>
      <c r="D46" s="24">
        <v>2</v>
      </c>
    </row>
    <row r="47" spans="1:4" x14ac:dyDescent="0.25">
      <c r="A47" s="14" t="s">
        <v>137</v>
      </c>
      <c r="B47" s="31">
        <v>1</v>
      </c>
      <c r="C47" s="31"/>
      <c r="D47" s="31">
        <v>1</v>
      </c>
    </row>
    <row r="48" spans="1:4" x14ac:dyDescent="0.25">
      <c r="A48" s="6" t="s">
        <v>45</v>
      </c>
      <c r="B48" s="24">
        <v>82</v>
      </c>
      <c r="C48" s="24">
        <v>2</v>
      </c>
      <c r="D48" s="24">
        <v>84</v>
      </c>
    </row>
    <row r="49" spans="1:4" x14ac:dyDescent="0.25">
      <c r="A49" s="6" t="s">
        <v>46</v>
      </c>
      <c r="B49" s="24">
        <v>12</v>
      </c>
      <c r="C49" s="24"/>
      <c r="D49" s="24">
        <v>12</v>
      </c>
    </row>
    <row r="50" spans="1:4" x14ac:dyDescent="0.25">
      <c r="A50" s="6" t="s">
        <v>152</v>
      </c>
      <c r="B50" s="24">
        <v>2</v>
      </c>
      <c r="C50" s="24"/>
      <c r="D50" s="24">
        <v>2</v>
      </c>
    </row>
    <row r="51" spans="1:4" x14ac:dyDescent="0.25">
      <c r="A51" s="6" t="s">
        <v>47</v>
      </c>
      <c r="B51" s="24">
        <v>10</v>
      </c>
      <c r="C51" s="24"/>
      <c r="D51" s="24">
        <v>10</v>
      </c>
    </row>
    <row r="52" spans="1:4" x14ac:dyDescent="0.25">
      <c r="A52" s="6" t="s">
        <v>85</v>
      </c>
      <c r="B52" s="24">
        <v>11</v>
      </c>
      <c r="C52" s="24"/>
      <c r="D52" s="24">
        <v>11</v>
      </c>
    </row>
    <row r="53" spans="1:4" x14ac:dyDescent="0.25">
      <c r="A53" s="6" t="s">
        <v>117</v>
      </c>
      <c r="B53" s="24">
        <v>11</v>
      </c>
      <c r="C53" s="24"/>
      <c r="D53" s="24">
        <v>11</v>
      </c>
    </row>
    <row r="54" spans="1:4" x14ac:dyDescent="0.25">
      <c r="A54" s="6" t="s">
        <v>48</v>
      </c>
      <c r="B54" s="24">
        <v>5</v>
      </c>
      <c r="C54" s="24"/>
      <c r="D54" s="24">
        <v>5</v>
      </c>
    </row>
    <row r="55" spans="1:4" x14ac:dyDescent="0.25">
      <c r="A55" s="6" t="s">
        <v>49</v>
      </c>
      <c r="B55" s="24">
        <v>2</v>
      </c>
      <c r="C55" s="24"/>
      <c r="D55" s="24">
        <v>2</v>
      </c>
    </row>
    <row r="56" spans="1:4" x14ac:dyDescent="0.25">
      <c r="A56" s="6" t="s">
        <v>156</v>
      </c>
      <c r="B56" s="24">
        <v>1</v>
      </c>
      <c r="C56" s="24"/>
      <c r="D56" s="24">
        <v>1</v>
      </c>
    </row>
    <row r="57" spans="1:4" x14ac:dyDescent="0.25">
      <c r="A57" s="14" t="s">
        <v>50</v>
      </c>
      <c r="B57" s="31">
        <v>8</v>
      </c>
      <c r="C57" s="31">
        <v>2</v>
      </c>
      <c r="D57" s="31">
        <v>10</v>
      </c>
    </row>
    <row r="58" spans="1:4" x14ac:dyDescent="0.25">
      <c r="A58" s="6" t="s">
        <v>51</v>
      </c>
      <c r="B58" s="24">
        <v>9</v>
      </c>
      <c r="C58" s="24"/>
      <c r="D58" s="24">
        <v>9</v>
      </c>
    </row>
    <row r="59" spans="1:4" x14ac:dyDescent="0.25">
      <c r="A59" s="6" t="s">
        <v>90</v>
      </c>
      <c r="B59" s="24">
        <v>11</v>
      </c>
      <c r="C59" s="24"/>
      <c r="D59" s="24">
        <v>11</v>
      </c>
    </row>
    <row r="60" spans="1:4" x14ac:dyDescent="0.25">
      <c r="A60" s="6" t="s">
        <v>56</v>
      </c>
      <c r="B60" s="24">
        <v>81</v>
      </c>
      <c r="C60" s="24">
        <v>1</v>
      </c>
      <c r="D60" s="24">
        <v>82</v>
      </c>
    </row>
    <row r="61" spans="1:4" x14ac:dyDescent="0.25">
      <c r="A61" s="6" t="s">
        <v>57</v>
      </c>
      <c r="B61" s="24">
        <v>5</v>
      </c>
      <c r="C61" s="24"/>
      <c r="D61" s="24">
        <v>5</v>
      </c>
    </row>
    <row r="62" spans="1:4" x14ac:dyDescent="0.25">
      <c r="A62" s="6" t="s">
        <v>138</v>
      </c>
      <c r="B62" s="24">
        <v>2</v>
      </c>
      <c r="C62" s="24"/>
      <c r="D62" s="24">
        <v>2</v>
      </c>
    </row>
    <row r="63" spans="1:4" x14ac:dyDescent="0.25">
      <c r="A63" s="6" t="s">
        <v>118</v>
      </c>
      <c r="B63" s="24">
        <v>10</v>
      </c>
      <c r="C63" s="24">
        <v>1</v>
      </c>
      <c r="D63" s="24">
        <v>11</v>
      </c>
    </row>
    <row r="64" spans="1:4" x14ac:dyDescent="0.25">
      <c r="A64" s="6" t="s">
        <v>58</v>
      </c>
      <c r="B64" s="24">
        <v>10</v>
      </c>
      <c r="C64" s="24"/>
      <c r="D64" s="24">
        <v>10</v>
      </c>
    </row>
    <row r="65" spans="1:4" x14ac:dyDescent="0.25">
      <c r="A65" s="6" t="s">
        <v>59</v>
      </c>
      <c r="B65" s="24">
        <v>11</v>
      </c>
      <c r="C65" s="24"/>
      <c r="D65" s="24">
        <v>11</v>
      </c>
    </row>
    <row r="66" spans="1:4" x14ac:dyDescent="0.25">
      <c r="A66" s="14" t="s">
        <v>162</v>
      </c>
      <c r="B66" s="31">
        <v>10</v>
      </c>
      <c r="C66" s="31"/>
      <c r="D66" s="31">
        <v>10</v>
      </c>
    </row>
    <row r="67" spans="1:4" x14ac:dyDescent="0.25">
      <c r="A67" s="6" t="s">
        <v>60</v>
      </c>
      <c r="B67" s="24">
        <v>10</v>
      </c>
      <c r="C67" s="24"/>
      <c r="D67" s="24">
        <v>10</v>
      </c>
    </row>
    <row r="68" spans="1:4" x14ac:dyDescent="0.25">
      <c r="A68" s="6" t="s">
        <v>139</v>
      </c>
      <c r="B68" s="24">
        <v>1</v>
      </c>
      <c r="C68" s="24"/>
      <c r="D68" s="24">
        <v>1</v>
      </c>
    </row>
    <row r="69" spans="1:4" x14ac:dyDescent="0.25">
      <c r="A69" s="6" t="s">
        <v>61</v>
      </c>
      <c r="B69" s="24">
        <v>10</v>
      </c>
      <c r="C69" s="24"/>
      <c r="D69" s="24">
        <v>10</v>
      </c>
    </row>
    <row r="70" spans="1:4" x14ac:dyDescent="0.25">
      <c r="A70" s="6" t="s">
        <v>119</v>
      </c>
      <c r="B70" s="24">
        <v>9</v>
      </c>
      <c r="C70" s="24"/>
      <c r="D70" s="24">
        <v>9</v>
      </c>
    </row>
    <row r="71" spans="1:4" x14ac:dyDescent="0.25">
      <c r="A71" s="6" t="s">
        <v>153</v>
      </c>
      <c r="B71" s="24">
        <v>1</v>
      </c>
      <c r="C71" s="24"/>
      <c r="D71" s="24">
        <v>1</v>
      </c>
    </row>
    <row r="72" spans="1:4" x14ac:dyDescent="0.25">
      <c r="A72" s="6" t="s">
        <v>154</v>
      </c>
      <c r="B72" s="24">
        <v>1</v>
      </c>
      <c r="C72" s="24"/>
      <c r="D72" s="24">
        <v>1</v>
      </c>
    </row>
    <row r="73" spans="1:4" x14ac:dyDescent="0.25">
      <c r="A73" s="6" t="s">
        <v>163</v>
      </c>
      <c r="B73" s="24">
        <v>1</v>
      </c>
      <c r="C73" s="24"/>
      <c r="D73" s="24">
        <v>1</v>
      </c>
    </row>
    <row r="74" spans="1:4" x14ac:dyDescent="0.25">
      <c r="A74" s="6" t="s">
        <v>62</v>
      </c>
      <c r="B74" s="24">
        <v>73</v>
      </c>
      <c r="C74" s="24">
        <v>2</v>
      </c>
      <c r="D74" s="24">
        <v>75</v>
      </c>
    </row>
    <row r="75" spans="1:4" x14ac:dyDescent="0.25">
      <c r="A75" s="6" t="s">
        <v>140</v>
      </c>
      <c r="B75" s="24">
        <v>8</v>
      </c>
      <c r="C75" s="24"/>
      <c r="D75" s="24">
        <v>8</v>
      </c>
    </row>
    <row r="76" spans="1:4" x14ac:dyDescent="0.25">
      <c r="A76" s="14" t="s">
        <v>63</v>
      </c>
      <c r="B76" s="31">
        <v>9</v>
      </c>
      <c r="C76" s="31"/>
      <c r="D76" s="31">
        <v>9</v>
      </c>
    </row>
    <row r="77" spans="1:4" x14ac:dyDescent="0.25">
      <c r="A77" s="6" t="s">
        <v>120</v>
      </c>
      <c r="B77" s="24">
        <v>8</v>
      </c>
      <c r="C77" s="24"/>
      <c r="D77" s="24">
        <v>8</v>
      </c>
    </row>
    <row r="78" spans="1:4" x14ac:dyDescent="0.25">
      <c r="A78" s="6" t="s">
        <v>64</v>
      </c>
      <c r="B78" s="24">
        <v>8</v>
      </c>
      <c r="C78" s="24"/>
      <c r="D78" s="24">
        <v>8</v>
      </c>
    </row>
    <row r="79" spans="1:4" x14ac:dyDescent="0.25">
      <c r="A79" s="6" t="s">
        <v>65</v>
      </c>
      <c r="B79" s="24">
        <v>11</v>
      </c>
      <c r="C79" s="24"/>
      <c r="D79" s="24">
        <v>11</v>
      </c>
    </row>
    <row r="80" spans="1:4" x14ac:dyDescent="0.25">
      <c r="A80" s="6" t="s">
        <v>121</v>
      </c>
      <c r="B80" s="24">
        <v>6</v>
      </c>
      <c r="C80" s="24"/>
      <c r="D80" s="24">
        <v>6</v>
      </c>
    </row>
    <row r="81" spans="1:4" x14ac:dyDescent="0.25">
      <c r="A81" s="6" t="s">
        <v>141</v>
      </c>
      <c r="B81" s="24">
        <v>5</v>
      </c>
      <c r="C81" s="24"/>
      <c r="D81" s="24">
        <v>5</v>
      </c>
    </row>
    <row r="82" spans="1:4" x14ac:dyDescent="0.25">
      <c r="A82" s="6" t="s">
        <v>66</v>
      </c>
      <c r="B82" s="24">
        <v>9</v>
      </c>
      <c r="C82" s="24"/>
      <c r="D82" s="24">
        <v>9</v>
      </c>
    </row>
    <row r="83" spans="1:4" x14ac:dyDescent="0.25">
      <c r="A83" s="6" t="s">
        <v>87</v>
      </c>
      <c r="B83" s="24">
        <v>8</v>
      </c>
      <c r="C83" s="24">
        <v>2</v>
      </c>
      <c r="D83" s="24">
        <v>10</v>
      </c>
    </row>
    <row r="84" spans="1:4" x14ac:dyDescent="0.25">
      <c r="A84" s="6" t="s">
        <v>149</v>
      </c>
      <c r="B84" s="24">
        <v>1</v>
      </c>
      <c r="C84" s="24"/>
      <c r="D84" s="24">
        <v>1</v>
      </c>
    </row>
    <row r="85" spans="1:4" x14ac:dyDescent="0.25">
      <c r="A85" s="6" t="s">
        <v>122</v>
      </c>
      <c r="B85" s="24">
        <v>80</v>
      </c>
      <c r="C85" s="24"/>
      <c r="D85" s="24">
        <v>80</v>
      </c>
    </row>
    <row r="86" spans="1:4" x14ac:dyDescent="0.25">
      <c r="A86" s="6" t="s">
        <v>123</v>
      </c>
      <c r="B86" s="7">
        <v>8</v>
      </c>
      <c r="C86" s="7"/>
      <c r="D86" s="7">
        <v>8</v>
      </c>
    </row>
    <row r="87" spans="1:4" x14ac:dyDescent="0.25">
      <c r="A87" s="6" t="s">
        <v>142</v>
      </c>
      <c r="B87" s="7">
        <v>6</v>
      </c>
      <c r="C87" s="7"/>
      <c r="D87" s="7">
        <v>6</v>
      </c>
    </row>
    <row r="88" spans="1:4" x14ac:dyDescent="0.25">
      <c r="A88" s="6" t="s">
        <v>124</v>
      </c>
      <c r="B88" s="7">
        <v>11</v>
      </c>
      <c r="C88" s="7"/>
      <c r="D88" s="7">
        <v>11</v>
      </c>
    </row>
    <row r="89" spans="1:4" x14ac:dyDescent="0.25">
      <c r="A89" s="6" t="s">
        <v>150</v>
      </c>
      <c r="B89" s="7">
        <v>1</v>
      </c>
      <c r="C89" s="7"/>
      <c r="D89" s="7">
        <v>1</v>
      </c>
    </row>
    <row r="90" spans="1:4" x14ac:dyDescent="0.25">
      <c r="A90" s="6" t="s">
        <v>125</v>
      </c>
      <c r="B90" s="7">
        <v>10</v>
      </c>
      <c r="C90" s="7"/>
      <c r="D90" s="7">
        <v>10</v>
      </c>
    </row>
    <row r="91" spans="1:4" x14ac:dyDescent="0.25">
      <c r="A91" s="6" t="s">
        <v>86</v>
      </c>
      <c r="B91" s="7">
        <v>8</v>
      </c>
      <c r="C91" s="7"/>
      <c r="D91" s="7">
        <v>8</v>
      </c>
    </row>
    <row r="92" spans="1:4" x14ac:dyDescent="0.25">
      <c r="A92" t="s">
        <v>126</v>
      </c>
      <c r="B92">
        <v>6</v>
      </c>
      <c r="D92">
        <v>6</v>
      </c>
    </row>
    <row r="93" spans="1:4" x14ac:dyDescent="0.25">
      <c r="A93" t="s">
        <v>99</v>
      </c>
      <c r="B93">
        <v>6</v>
      </c>
      <c r="D93">
        <v>6</v>
      </c>
    </row>
    <row r="94" spans="1:4" x14ac:dyDescent="0.25">
      <c r="A94" t="s">
        <v>127</v>
      </c>
      <c r="B94">
        <v>10</v>
      </c>
      <c r="D94">
        <v>10</v>
      </c>
    </row>
    <row r="95" spans="1:4" x14ac:dyDescent="0.25">
      <c r="A95" t="s">
        <v>91</v>
      </c>
      <c r="B95">
        <v>4</v>
      </c>
      <c r="D95">
        <v>4</v>
      </c>
    </row>
    <row r="96" spans="1:4" x14ac:dyDescent="0.25">
      <c r="A96" t="s">
        <v>143</v>
      </c>
      <c r="B96">
        <v>1</v>
      </c>
      <c r="D96">
        <v>1</v>
      </c>
    </row>
    <row r="97" spans="1:4" x14ac:dyDescent="0.25">
      <c r="A97" t="s">
        <v>144</v>
      </c>
      <c r="B97">
        <v>7</v>
      </c>
      <c r="D97">
        <v>7</v>
      </c>
    </row>
    <row r="98" spans="1:4" x14ac:dyDescent="0.25">
      <c r="A98" t="s">
        <v>151</v>
      </c>
      <c r="B98">
        <v>2</v>
      </c>
      <c r="D98">
        <v>2</v>
      </c>
    </row>
    <row r="99" spans="1:4" x14ac:dyDescent="0.25">
      <c r="A99" t="s">
        <v>67</v>
      </c>
      <c r="B99">
        <v>74</v>
      </c>
      <c r="C99">
        <v>2</v>
      </c>
      <c r="D99">
        <v>76</v>
      </c>
    </row>
    <row r="100" spans="1:4" x14ac:dyDescent="0.25">
      <c r="A100" t="s">
        <v>68</v>
      </c>
      <c r="B100">
        <v>8</v>
      </c>
      <c r="D100">
        <v>8</v>
      </c>
    </row>
    <row r="101" spans="1:4" x14ac:dyDescent="0.25">
      <c r="A101" t="s">
        <v>69</v>
      </c>
      <c r="B101">
        <v>8</v>
      </c>
      <c r="C101">
        <v>2</v>
      </c>
      <c r="D101">
        <v>10</v>
      </c>
    </row>
    <row r="102" spans="1:4" x14ac:dyDescent="0.25">
      <c r="A102" t="s">
        <v>70</v>
      </c>
      <c r="B102">
        <v>5</v>
      </c>
      <c r="D102">
        <v>5</v>
      </c>
    </row>
    <row r="103" spans="1:4" x14ac:dyDescent="0.25">
      <c r="A103" t="s">
        <v>71</v>
      </c>
      <c r="B103">
        <v>8</v>
      </c>
      <c r="D103">
        <v>8</v>
      </c>
    </row>
    <row r="104" spans="1:4" x14ac:dyDescent="0.25">
      <c r="A104" t="s">
        <v>72</v>
      </c>
      <c r="B104">
        <v>11</v>
      </c>
      <c r="D104">
        <v>11</v>
      </c>
    </row>
    <row r="105" spans="1:4" x14ac:dyDescent="0.25">
      <c r="A105" t="s">
        <v>73</v>
      </c>
      <c r="B105">
        <v>6</v>
      </c>
      <c r="D105">
        <v>6</v>
      </c>
    </row>
    <row r="106" spans="1:4" x14ac:dyDescent="0.25">
      <c r="A106" t="s">
        <v>74</v>
      </c>
      <c r="B106">
        <v>10</v>
      </c>
      <c r="D106">
        <v>10</v>
      </c>
    </row>
    <row r="107" spans="1:4" x14ac:dyDescent="0.25">
      <c r="A107" t="s">
        <v>92</v>
      </c>
      <c r="B107">
        <v>11</v>
      </c>
      <c r="D107">
        <v>11</v>
      </c>
    </row>
    <row r="108" spans="1:4" x14ac:dyDescent="0.25">
      <c r="A108" t="s">
        <v>128</v>
      </c>
      <c r="B108">
        <v>1</v>
      </c>
      <c r="D108">
        <v>1</v>
      </c>
    </row>
    <row r="109" spans="1:4" x14ac:dyDescent="0.25">
      <c r="A109" t="s">
        <v>145</v>
      </c>
      <c r="B109">
        <v>3</v>
      </c>
      <c r="D109">
        <v>3</v>
      </c>
    </row>
    <row r="110" spans="1:4" x14ac:dyDescent="0.25">
      <c r="A110" t="s">
        <v>157</v>
      </c>
      <c r="B110">
        <v>3</v>
      </c>
      <c r="D110">
        <v>3</v>
      </c>
    </row>
    <row r="111" spans="1:4" x14ac:dyDescent="0.25">
      <c r="A111" t="s">
        <v>75</v>
      </c>
      <c r="B111">
        <v>95</v>
      </c>
      <c r="D111">
        <v>95</v>
      </c>
    </row>
    <row r="112" spans="1:4" x14ac:dyDescent="0.25">
      <c r="A112" t="s">
        <v>76</v>
      </c>
      <c r="B112">
        <v>11</v>
      </c>
      <c r="D112">
        <v>11</v>
      </c>
    </row>
    <row r="113" spans="1:4" x14ac:dyDescent="0.25">
      <c r="A113" t="s">
        <v>77</v>
      </c>
      <c r="B113">
        <v>11</v>
      </c>
      <c r="D113">
        <v>11</v>
      </c>
    </row>
    <row r="114" spans="1:4" x14ac:dyDescent="0.25">
      <c r="A114" t="s">
        <v>78</v>
      </c>
      <c r="B114">
        <v>10</v>
      </c>
      <c r="D114">
        <v>10</v>
      </c>
    </row>
    <row r="115" spans="1:4" x14ac:dyDescent="0.25">
      <c r="A115" t="s">
        <v>79</v>
      </c>
      <c r="B115">
        <v>8</v>
      </c>
      <c r="D115">
        <v>8</v>
      </c>
    </row>
    <row r="116" spans="1:4" x14ac:dyDescent="0.25">
      <c r="A116" t="s">
        <v>80</v>
      </c>
      <c r="B116">
        <v>11</v>
      </c>
      <c r="D116">
        <v>11</v>
      </c>
    </row>
    <row r="117" spans="1:4" x14ac:dyDescent="0.25">
      <c r="A117" t="s">
        <v>41</v>
      </c>
      <c r="B117">
        <v>11</v>
      </c>
      <c r="D117">
        <v>11</v>
      </c>
    </row>
    <row r="118" spans="1:4" x14ac:dyDescent="0.25">
      <c r="A118" t="s">
        <v>81</v>
      </c>
      <c r="B118">
        <v>11</v>
      </c>
      <c r="D118">
        <v>11</v>
      </c>
    </row>
    <row r="119" spans="1:4" x14ac:dyDescent="0.25">
      <c r="A119" t="s">
        <v>83</v>
      </c>
      <c r="B119">
        <v>6</v>
      </c>
      <c r="D119">
        <v>6</v>
      </c>
    </row>
    <row r="120" spans="1:4" x14ac:dyDescent="0.25">
      <c r="A120" t="s">
        <v>129</v>
      </c>
      <c r="B120">
        <v>9</v>
      </c>
      <c r="D120">
        <v>9</v>
      </c>
    </row>
    <row r="121" spans="1:4" x14ac:dyDescent="0.25">
      <c r="A121" t="s">
        <v>130</v>
      </c>
      <c r="B121">
        <v>7</v>
      </c>
      <c r="D121">
        <v>7</v>
      </c>
    </row>
    <row r="122" spans="1:4" x14ac:dyDescent="0.25">
      <c r="A122" t="s">
        <v>79</v>
      </c>
      <c r="B122">
        <v>14</v>
      </c>
      <c r="D122">
        <v>14</v>
      </c>
    </row>
    <row r="123" spans="1:4" x14ac:dyDescent="0.25">
      <c r="A123" t="s">
        <v>80</v>
      </c>
      <c r="B123">
        <v>13</v>
      </c>
      <c r="D123">
        <v>13</v>
      </c>
    </row>
    <row r="124" spans="1:4" x14ac:dyDescent="0.25">
      <c r="A124" t="s">
        <v>81</v>
      </c>
      <c r="B124">
        <v>15</v>
      </c>
      <c r="D124">
        <v>15</v>
      </c>
    </row>
    <row r="125" spans="1:4" x14ac:dyDescent="0.25">
      <c r="A125" t="s">
        <v>82</v>
      </c>
      <c r="B125">
        <v>10</v>
      </c>
      <c r="D125">
        <v>10</v>
      </c>
    </row>
    <row r="126" spans="1:4" x14ac:dyDescent="0.25">
      <c r="A126" t="s">
        <v>83</v>
      </c>
      <c r="B126">
        <v>10</v>
      </c>
      <c r="D126">
        <v>10</v>
      </c>
    </row>
    <row r="127" spans="1:4" x14ac:dyDescent="0.25">
      <c r="A127" t="s">
        <v>96</v>
      </c>
      <c r="B127">
        <v>1</v>
      </c>
      <c r="D12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style="16" hidden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21" width="9.140625" style="16" customWidth="1"/>
    <col min="22" max="16384" width="9.140625" style="16" hidden="1"/>
  </cols>
  <sheetData>
    <row r="1" spans="1:20" ht="15.75" x14ac:dyDescent="0.25">
      <c r="B1" s="37" t="s">
        <v>93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6" customHeight="1" x14ac:dyDescent="0.25"/>
    <row r="3" spans="1:20" x14ac:dyDescent="0.25">
      <c r="B3" s="36" t="s">
        <v>20</v>
      </c>
      <c r="C3" s="36"/>
      <c r="D3" s="36"/>
      <c r="E3" s="36"/>
      <c r="G3" s="36" t="s">
        <v>26</v>
      </c>
      <c r="H3" s="36"/>
      <c r="I3" s="36"/>
      <c r="J3" s="36"/>
      <c r="L3" s="36" t="s">
        <v>27</v>
      </c>
      <c r="M3" s="36"/>
      <c r="N3" s="36"/>
      <c r="O3" s="36"/>
      <c r="Q3" s="36" t="s">
        <v>28</v>
      </c>
      <c r="R3" s="36"/>
      <c r="S3" s="36"/>
      <c r="T3" s="36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41</v>
      </c>
      <c r="C5" s="17" t="s">
        <v>75</v>
      </c>
      <c r="D5" s="17">
        <v>11</v>
      </c>
      <c r="E5" s="17">
        <v>249</v>
      </c>
      <c r="G5" s="17" t="s">
        <v>46</v>
      </c>
      <c r="H5" s="17" t="s">
        <v>45</v>
      </c>
      <c r="I5" s="17">
        <v>12</v>
      </c>
      <c r="J5" s="17">
        <v>91</v>
      </c>
      <c r="L5" s="17" t="s">
        <v>46</v>
      </c>
      <c r="M5" s="17" t="s">
        <v>45</v>
      </c>
      <c r="N5" s="17">
        <v>12</v>
      </c>
      <c r="O5" s="17">
        <v>49</v>
      </c>
      <c r="Q5" s="17" t="s">
        <v>41</v>
      </c>
      <c r="R5" s="17" t="s">
        <v>75</v>
      </c>
      <c r="S5" s="17">
        <v>11</v>
      </c>
      <c r="T5" s="17">
        <v>30</v>
      </c>
    </row>
    <row r="6" spans="1:20" x14ac:dyDescent="0.25">
      <c r="A6" s="16">
        <v>2</v>
      </c>
      <c r="B6" s="17" t="s">
        <v>74</v>
      </c>
      <c r="C6" s="17" t="s">
        <v>67</v>
      </c>
      <c r="D6" s="17">
        <v>10</v>
      </c>
      <c r="E6" s="17">
        <v>142</v>
      </c>
      <c r="G6" s="17" t="s">
        <v>69</v>
      </c>
      <c r="H6" s="17" t="s">
        <v>67</v>
      </c>
      <c r="I6" s="17">
        <v>8</v>
      </c>
      <c r="J6" s="17">
        <v>89</v>
      </c>
      <c r="L6" s="17" t="s">
        <v>54</v>
      </c>
      <c r="M6" s="17" t="s">
        <v>106</v>
      </c>
      <c r="N6" s="17">
        <v>10</v>
      </c>
      <c r="O6" s="17">
        <v>49</v>
      </c>
      <c r="Q6" s="17" t="s">
        <v>46</v>
      </c>
      <c r="R6" s="17" t="s">
        <v>45</v>
      </c>
      <c r="S6" s="17">
        <v>12</v>
      </c>
      <c r="T6" s="17">
        <v>26</v>
      </c>
    </row>
    <row r="7" spans="1:20" x14ac:dyDescent="0.25">
      <c r="A7" s="16">
        <v>3</v>
      </c>
      <c r="B7" s="17" t="s">
        <v>118</v>
      </c>
      <c r="C7" s="17" t="s">
        <v>56</v>
      </c>
      <c r="D7" s="17">
        <v>10</v>
      </c>
      <c r="E7" s="17">
        <v>140</v>
      </c>
      <c r="G7" s="17" t="s">
        <v>81</v>
      </c>
      <c r="H7" s="17" t="s">
        <v>75</v>
      </c>
      <c r="I7" s="17">
        <v>11</v>
      </c>
      <c r="J7" s="17">
        <v>81</v>
      </c>
      <c r="L7" s="17" t="s">
        <v>41</v>
      </c>
      <c r="M7" s="17" t="s">
        <v>75</v>
      </c>
      <c r="N7" s="17">
        <v>11</v>
      </c>
      <c r="O7" s="17">
        <v>44</v>
      </c>
      <c r="Q7" s="17" t="s">
        <v>118</v>
      </c>
      <c r="R7" s="17" t="s">
        <v>56</v>
      </c>
      <c r="S7" s="17">
        <v>10</v>
      </c>
      <c r="T7" s="17">
        <v>25</v>
      </c>
    </row>
    <row r="8" spans="1:20" x14ac:dyDescent="0.25">
      <c r="A8" s="20">
        <v>4</v>
      </c>
      <c r="B8" s="17" t="s">
        <v>125</v>
      </c>
      <c r="C8" s="17" t="s">
        <v>122</v>
      </c>
      <c r="D8" s="17">
        <v>10</v>
      </c>
      <c r="E8" s="17">
        <v>138</v>
      </c>
      <c r="G8" s="17" t="s">
        <v>72</v>
      </c>
      <c r="H8" s="17" t="s">
        <v>67</v>
      </c>
      <c r="I8" s="17">
        <v>11</v>
      </c>
      <c r="J8" s="17">
        <v>80</v>
      </c>
      <c r="L8" s="17" t="s">
        <v>162</v>
      </c>
      <c r="M8" s="17" t="s">
        <v>56</v>
      </c>
      <c r="N8" s="17">
        <v>10</v>
      </c>
      <c r="O8" s="17">
        <v>43</v>
      </c>
      <c r="Q8" s="17" t="s">
        <v>162</v>
      </c>
      <c r="R8" s="17" t="s">
        <v>56</v>
      </c>
      <c r="S8" s="17">
        <v>10</v>
      </c>
      <c r="T8" s="17">
        <v>23</v>
      </c>
    </row>
    <row r="9" spans="1:20" x14ac:dyDescent="0.25">
      <c r="A9" s="20">
        <v>5</v>
      </c>
      <c r="B9" s="17" t="s">
        <v>72</v>
      </c>
      <c r="C9" s="17" t="s">
        <v>67</v>
      </c>
      <c r="D9" s="17">
        <v>11</v>
      </c>
      <c r="E9" s="17">
        <v>135</v>
      </c>
      <c r="G9" s="17" t="s">
        <v>79</v>
      </c>
      <c r="H9" s="17" t="s">
        <v>75</v>
      </c>
      <c r="I9" s="17">
        <v>8</v>
      </c>
      <c r="J9" s="17">
        <v>80</v>
      </c>
      <c r="L9" s="17" t="s">
        <v>53</v>
      </c>
      <c r="M9" s="17" t="s">
        <v>106</v>
      </c>
      <c r="N9" s="17">
        <v>11</v>
      </c>
      <c r="O9" s="17">
        <v>39</v>
      </c>
      <c r="Q9" s="17" t="s">
        <v>101</v>
      </c>
      <c r="R9" s="17" t="s">
        <v>98</v>
      </c>
      <c r="S9" s="17">
        <v>12</v>
      </c>
      <c r="T9" s="17">
        <v>21</v>
      </c>
    </row>
    <row r="10" spans="1:20" x14ac:dyDescent="0.25">
      <c r="A10" s="20">
        <v>6</v>
      </c>
      <c r="B10" s="17" t="s">
        <v>162</v>
      </c>
      <c r="C10" s="17" t="s">
        <v>56</v>
      </c>
      <c r="D10" s="17">
        <v>10</v>
      </c>
      <c r="E10" s="17">
        <v>134</v>
      </c>
      <c r="G10" s="17" t="s">
        <v>114</v>
      </c>
      <c r="H10" s="17" t="s">
        <v>84</v>
      </c>
      <c r="I10" s="17">
        <v>11</v>
      </c>
      <c r="J10" s="17">
        <v>77</v>
      </c>
      <c r="L10" s="17" t="s">
        <v>51</v>
      </c>
      <c r="M10" s="17" t="s">
        <v>45</v>
      </c>
      <c r="N10" s="17">
        <v>9</v>
      </c>
      <c r="O10" s="17">
        <v>36</v>
      </c>
      <c r="Q10" s="17" t="s">
        <v>64</v>
      </c>
      <c r="R10" s="17" t="s">
        <v>62</v>
      </c>
      <c r="S10" s="17">
        <v>8</v>
      </c>
      <c r="T10" s="17">
        <v>20</v>
      </c>
    </row>
    <row r="11" spans="1:20" x14ac:dyDescent="0.25">
      <c r="A11" s="20">
        <v>7</v>
      </c>
      <c r="B11" s="17" t="s">
        <v>46</v>
      </c>
      <c r="C11" s="17" t="s">
        <v>45</v>
      </c>
      <c r="D11" s="17">
        <v>12</v>
      </c>
      <c r="E11" s="17">
        <v>133</v>
      </c>
      <c r="G11" s="17" t="s">
        <v>105</v>
      </c>
      <c r="H11" s="17" t="s">
        <v>98</v>
      </c>
      <c r="I11" s="17">
        <v>11</v>
      </c>
      <c r="J11" s="17">
        <v>75</v>
      </c>
      <c r="L11" s="17" t="s">
        <v>103</v>
      </c>
      <c r="M11" s="17" t="s">
        <v>98</v>
      </c>
      <c r="N11" s="17">
        <v>11</v>
      </c>
      <c r="O11" s="17">
        <v>32</v>
      </c>
      <c r="Q11" s="17" t="s">
        <v>72</v>
      </c>
      <c r="R11" s="17" t="s">
        <v>67</v>
      </c>
      <c r="S11" s="17">
        <v>11</v>
      </c>
      <c r="T11" s="17">
        <v>20</v>
      </c>
    </row>
    <row r="12" spans="1:20" x14ac:dyDescent="0.25">
      <c r="A12" s="20">
        <v>8</v>
      </c>
      <c r="B12" s="17" t="s">
        <v>65</v>
      </c>
      <c r="C12" s="17" t="s">
        <v>62</v>
      </c>
      <c r="D12" s="17">
        <v>11</v>
      </c>
      <c r="E12" s="17">
        <v>125</v>
      </c>
      <c r="G12" s="17" t="s">
        <v>41</v>
      </c>
      <c r="H12" s="17" t="s">
        <v>75</v>
      </c>
      <c r="I12" s="17">
        <v>11</v>
      </c>
      <c r="J12" s="17">
        <v>72</v>
      </c>
      <c r="L12" s="17" t="s">
        <v>66</v>
      </c>
      <c r="M12" s="17" t="s">
        <v>62</v>
      </c>
      <c r="N12" s="17">
        <v>9</v>
      </c>
      <c r="O12" s="17">
        <v>31</v>
      </c>
      <c r="Q12" s="17" t="s">
        <v>103</v>
      </c>
      <c r="R12" s="17" t="s">
        <v>98</v>
      </c>
      <c r="S12" s="17">
        <v>11</v>
      </c>
      <c r="T12" s="17">
        <v>19</v>
      </c>
    </row>
    <row r="13" spans="1:20" x14ac:dyDescent="0.25">
      <c r="A13" s="20">
        <v>9</v>
      </c>
      <c r="B13" s="17" t="s">
        <v>103</v>
      </c>
      <c r="C13" s="17" t="s">
        <v>98</v>
      </c>
      <c r="D13" s="17">
        <v>11</v>
      </c>
      <c r="E13" s="17">
        <v>124</v>
      </c>
      <c r="G13" s="17" t="s">
        <v>63</v>
      </c>
      <c r="H13" s="17" t="s">
        <v>62</v>
      </c>
      <c r="I13" s="17">
        <v>9</v>
      </c>
      <c r="J13" s="17">
        <v>71</v>
      </c>
      <c r="L13" s="17" t="s">
        <v>92</v>
      </c>
      <c r="M13" s="17" t="s">
        <v>67</v>
      </c>
      <c r="N13" s="17">
        <v>11</v>
      </c>
      <c r="O13" s="17">
        <v>30</v>
      </c>
      <c r="Q13" s="17" t="s">
        <v>54</v>
      </c>
      <c r="R13" s="17" t="s">
        <v>106</v>
      </c>
      <c r="S13" s="17">
        <v>10</v>
      </c>
      <c r="T13" s="17">
        <v>18</v>
      </c>
    </row>
    <row r="14" spans="1:20" x14ac:dyDescent="0.25">
      <c r="A14" s="20">
        <v>10</v>
      </c>
      <c r="B14" s="17" t="s">
        <v>104</v>
      </c>
      <c r="C14" s="17" t="s">
        <v>98</v>
      </c>
      <c r="D14" s="17">
        <v>12</v>
      </c>
      <c r="E14" s="17">
        <v>124</v>
      </c>
      <c r="G14" s="17" t="s">
        <v>104</v>
      </c>
      <c r="H14" s="17" t="s">
        <v>98</v>
      </c>
      <c r="I14" s="17">
        <v>12</v>
      </c>
      <c r="J14" s="17">
        <v>70</v>
      </c>
      <c r="L14" s="17" t="s">
        <v>74</v>
      </c>
      <c r="M14" s="17" t="s">
        <v>67</v>
      </c>
      <c r="N14" s="17">
        <v>10</v>
      </c>
      <c r="O14" s="17">
        <v>29</v>
      </c>
      <c r="Q14" s="17" t="s">
        <v>140</v>
      </c>
      <c r="R14" s="17" t="s">
        <v>62</v>
      </c>
      <c r="S14" s="17">
        <v>8</v>
      </c>
      <c r="T14" s="17">
        <v>18</v>
      </c>
    </row>
    <row r="15" spans="1:20" s="24" customFormat="1" x14ac:dyDescent="0.25">
      <c r="A15" s="20">
        <v>11</v>
      </c>
      <c r="B15" s="17" t="s">
        <v>92</v>
      </c>
      <c r="C15" s="17" t="s">
        <v>67</v>
      </c>
      <c r="D15" s="17">
        <v>11</v>
      </c>
      <c r="E15" s="17">
        <v>119</v>
      </c>
      <c r="G15" s="17" t="s">
        <v>85</v>
      </c>
      <c r="H15" s="17" t="s">
        <v>45</v>
      </c>
      <c r="I15" s="17">
        <v>11</v>
      </c>
      <c r="J15" s="17">
        <v>68</v>
      </c>
      <c r="L15" s="17" t="s">
        <v>90</v>
      </c>
      <c r="M15" s="17" t="s">
        <v>45</v>
      </c>
      <c r="N15" s="17">
        <v>11</v>
      </c>
      <c r="O15" s="17">
        <v>28</v>
      </c>
      <c r="Q15" s="17" t="s">
        <v>120</v>
      </c>
      <c r="R15" s="17" t="s">
        <v>62</v>
      </c>
      <c r="S15" s="17">
        <v>8</v>
      </c>
      <c r="T15" s="17">
        <v>18</v>
      </c>
    </row>
    <row r="16" spans="1:20" s="24" customFormat="1" x14ac:dyDescent="0.25">
      <c r="A16" s="20">
        <v>12</v>
      </c>
      <c r="B16" s="17" t="s">
        <v>114</v>
      </c>
      <c r="C16" s="17" t="s">
        <v>84</v>
      </c>
      <c r="D16" s="17">
        <v>11</v>
      </c>
      <c r="E16" s="17">
        <v>113</v>
      </c>
      <c r="G16" s="17" t="s">
        <v>65</v>
      </c>
      <c r="H16" s="17" t="s">
        <v>62</v>
      </c>
      <c r="I16" s="17">
        <v>11</v>
      </c>
      <c r="J16" s="17">
        <v>65</v>
      </c>
      <c r="L16" s="17" t="s">
        <v>52</v>
      </c>
      <c r="M16" s="17" t="s">
        <v>106</v>
      </c>
      <c r="N16" s="17">
        <v>11</v>
      </c>
      <c r="O16" s="17">
        <v>27</v>
      </c>
      <c r="Q16" s="17" t="s">
        <v>66</v>
      </c>
      <c r="R16" s="17" t="s">
        <v>62</v>
      </c>
      <c r="S16" s="17">
        <v>9</v>
      </c>
      <c r="T16" s="17">
        <v>16</v>
      </c>
    </row>
    <row r="17" spans="1:20" s="24" customFormat="1" x14ac:dyDescent="0.25">
      <c r="A17" s="20">
        <v>13</v>
      </c>
      <c r="B17" s="17" t="s">
        <v>117</v>
      </c>
      <c r="C17" s="17" t="s">
        <v>45</v>
      </c>
      <c r="D17" s="17">
        <v>11</v>
      </c>
      <c r="E17" s="17">
        <v>112</v>
      </c>
      <c r="G17" s="17" t="s">
        <v>109</v>
      </c>
      <c r="H17" s="17" t="s">
        <v>106</v>
      </c>
      <c r="I17" s="17">
        <v>9</v>
      </c>
      <c r="J17" s="17">
        <v>64</v>
      </c>
      <c r="L17" s="17" t="s">
        <v>64</v>
      </c>
      <c r="M17" s="17" t="s">
        <v>62</v>
      </c>
      <c r="N17" s="17">
        <v>8</v>
      </c>
      <c r="O17" s="17">
        <v>27</v>
      </c>
      <c r="Q17" s="17" t="s">
        <v>125</v>
      </c>
      <c r="R17" s="17" t="s">
        <v>122</v>
      </c>
      <c r="S17" s="17">
        <v>10</v>
      </c>
      <c r="T17" s="17">
        <v>15</v>
      </c>
    </row>
    <row r="18" spans="1:20" s="24" customFormat="1" x14ac:dyDescent="0.25">
      <c r="A18" s="20">
        <v>14</v>
      </c>
      <c r="B18" s="17" t="s">
        <v>50</v>
      </c>
      <c r="C18" s="17" t="s">
        <v>45</v>
      </c>
      <c r="D18" s="17">
        <v>8</v>
      </c>
      <c r="E18" s="17">
        <v>110</v>
      </c>
      <c r="G18" s="17" t="s">
        <v>113</v>
      </c>
      <c r="H18" s="17" t="s">
        <v>84</v>
      </c>
      <c r="I18" s="17">
        <v>9</v>
      </c>
      <c r="J18" s="17">
        <v>64</v>
      </c>
      <c r="L18" s="17" t="s">
        <v>71</v>
      </c>
      <c r="M18" s="17" t="s">
        <v>67</v>
      </c>
      <c r="N18" s="17">
        <v>8</v>
      </c>
      <c r="O18" s="17">
        <v>27</v>
      </c>
      <c r="Q18" s="17" t="s">
        <v>74</v>
      </c>
      <c r="R18" s="17" t="s">
        <v>67</v>
      </c>
      <c r="S18" s="17">
        <v>10</v>
      </c>
      <c r="T18" s="17">
        <v>15</v>
      </c>
    </row>
    <row r="19" spans="1:20" s="24" customFormat="1" x14ac:dyDescent="0.25">
      <c r="A19" s="20">
        <v>15</v>
      </c>
      <c r="B19" s="17" t="s">
        <v>120</v>
      </c>
      <c r="C19" s="17" t="s">
        <v>62</v>
      </c>
      <c r="D19" s="17">
        <v>8</v>
      </c>
      <c r="E19" s="17">
        <v>107</v>
      </c>
      <c r="G19" s="17" t="s">
        <v>103</v>
      </c>
      <c r="H19" s="17" t="s">
        <v>98</v>
      </c>
      <c r="I19" s="17">
        <v>11</v>
      </c>
      <c r="J19" s="17">
        <v>63</v>
      </c>
      <c r="L19" s="17" t="s">
        <v>104</v>
      </c>
      <c r="M19" s="17" t="s">
        <v>98</v>
      </c>
      <c r="N19" s="17">
        <v>12</v>
      </c>
      <c r="O19" s="17">
        <v>26</v>
      </c>
      <c r="Q19" s="17" t="s">
        <v>92</v>
      </c>
      <c r="R19" s="17" t="s">
        <v>67</v>
      </c>
      <c r="S19" s="17">
        <v>11</v>
      </c>
      <c r="T19" s="17">
        <v>15</v>
      </c>
    </row>
    <row r="20" spans="1:20" ht="8.25" customHeight="1" x14ac:dyDescent="0.25"/>
    <row r="21" spans="1:20" x14ac:dyDescent="0.25">
      <c r="B21" s="36" t="s">
        <v>29</v>
      </c>
      <c r="C21" s="36"/>
      <c r="D21" s="36"/>
      <c r="E21" s="36"/>
      <c r="G21" s="36" t="s">
        <v>30</v>
      </c>
      <c r="H21" s="36"/>
      <c r="I21" s="36"/>
      <c r="J21" s="36"/>
      <c r="L21" s="36" t="s">
        <v>31</v>
      </c>
      <c r="M21" s="36"/>
      <c r="N21" s="36"/>
      <c r="O21" s="36"/>
      <c r="Q21" s="36" t="s">
        <v>32</v>
      </c>
      <c r="R21" s="36"/>
      <c r="S21" s="36"/>
      <c r="T21" s="36"/>
    </row>
    <row r="22" spans="1:20" x14ac:dyDescent="0.25">
      <c r="B22" s="12" t="s">
        <v>17</v>
      </c>
      <c r="C22" s="12" t="s">
        <v>18</v>
      </c>
      <c r="D22" s="12" t="s">
        <v>19</v>
      </c>
      <c r="E22" s="12" t="s">
        <v>8</v>
      </c>
      <c r="G22" s="12" t="s">
        <v>17</v>
      </c>
      <c r="H22" s="12" t="s">
        <v>18</v>
      </c>
      <c r="I22" s="12" t="s">
        <v>19</v>
      </c>
      <c r="J22" s="12" t="s">
        <v>9</v>
      </c>
      <c r="L22" s="12" t="s">
        <v>17</v>
      </c>
      <c r="M22" s="12" t="s">
        <v>18</v>
      </c>
      <c r="N22" s="12" t="s">
        <v>19</v>
      </c>
      <c r="O22" s="12" t="s">
        <v>3</v>
      </c>
      <c r="Q22" s="12" t="s">
        <v>17</v>
      </c>
      <c r="R22" s="12" t="s">
        <v>18</v>
      </c>
      <c r="S22" s="12" t="s">
        <v>19</v>
      </c>
      <c r="T22" s="12" t="s">
        <v>4</v>
      </c>
    </row>
    <row r="23" spans="1:20" x14ac:dyDescent="0.25">
      <c r="A23" s="16">
        <v>1</v>
      </c>
      <c r="B23" s="17" t="s">
        <v>69</v>
      </c>
      <c r="C23" s="17" t="s">
        <v>67</v>
      </c>
      <c r="D23" s="17">
        <v>8</v>
      </c>
      <c r="E23" s="17">
        <v>14</v>
      </c>
      <c r="G23" s="17" t="s">
        <v>85</v>
      </c>
      <c r="H23" s="17" t="s">
        <v>45</v>
      </c>
      <c r="I23" s="17">
        <v>11</v>
      </c>
      <c r="J23" s="17">
        <v>23</v>
      </c>
      <c r="L23" s="17" t="s">
        <v>41</v>
      </c>
      <c r="M23" s="17" t="s">
        <v>75</v>
      </c>
      <c r="N23" s="17">
        <v>11</v>
      </c>
      <c r="O23" s="17">
        <v>35</v>
      </c>
      <c r="Q23" s="17" t="s">
        <v>125</v>
      </c>
      <c r="R23" s="17" t="s">
        <v>122</v>
      </c>
      <c r="S23" s="17">
        <v>10</v>
      </c>
      <c r="T23" s="17">
        <v>33</v>
      </c>
    </row>
    <row r="24" spans="1:20" x14ac:dyDescent="0.25">
      <c r="A24" s="16">
        <v>2</v>
      </c>
      <c r="B24" s="17" t="s">
        <v>59</v>
      </c>
      <c r="C24" s="17" t="s">
        <v>56</v>
      </c>
      <c r="D24" s="17">
        <v>11</v>
      </c>
      <c r="E24" s="17">
        <v>11</v>
      </c>
      <c r="G24" s="17" t="s">
        <v>50</v>
      </c>
      <c r="H24" s="17" t="s">
        <v>45</v>
      </c>
      <c r="I24" s="17">
        <v>8</v>
      </c>
      <c r="J24" s="17">
        <v>23</v>
      </c>
      <c r="L24" s="17" t="s">
        <v>118</v>
      </c>
      <c r="M24" s="17" t="s">
        <v>56</v>
      </c>
      <c r="N24" s="17">
        <v>10</v>
      </c>
      <c r="O24" s="17">
        <v>26</v>
      </c>
      <c r="Q24" s="17" t="s">
        <v>41</v>
      </c>
      <c r="R24" s="17" t="s">
        <v>75</v>
      </c>
      <c r="S24" s="17">
        <v>11</v>
      </c>
      <c r="T24" s="17">
        <v>30</v>
      </c>
    </row>
    <row r="25" spans="1:20" x14ac:dyDescent="0.25">
      <c r="A25" s="16">
        <v>3</v>
      </c>
      <c r="B25" s="17" t="s">
        <v>72</v>
      </c>
      <c r="C25" s="17" t="s">
        <v>67</v>
      </c>
      <c r="D25" s="17">
        <v>11</v>
      </c>
      <c r="E25" s="17">
        <v>9</v>
      </c>
      <c r="G25" s="17" t="s">
        <v>81</v>
      </c>
      <c r="H25" s="17" t="s">
        <v>75</v>
      </c>
      <c r="I25" s="17">
        <v>11</v>
      </c>
      <c r="J25" s="17">
        <v>23</v>
      </c>
      <c r="L25" s="17" t="s">
        <v>117</v>
      </c>
      <c r="M25" s="17" t="s">
        <v>45</v>
      </c>
      <c r="N25" s="17">
        <v>11</v>
      </c>
      <c r="O25" s="17">
        <v>22</v>
      </c>
      <c r="Q25" s="17" t="s">
        <v>74</v>
      </c>
      <c r="R25" s="17" t="s">
        <v>67</v>
      </c>
      <c r="S25" s="17">
        <v>10</v>
      </c>
      <c r="T25" s="17">
        <v>23</v>
      </c>
    </row>
    <row r="26" spans="1:20" x14ac:dyDescent="0.25">
      <c r="A26" s="20">
        <v>4</v>
      </c>
      <c r="B26" s="17" t="s">
        <v>61</v>
      </c>
      <c r="C26" s="17" t="s">
        <v>56</v>
      </c>
      <c r="D26" s="17">
        <v>10</v>
      </c>
      <c r="E26" s="17">
        <v>9</v>
      </c>
      <c r="G26" s="17" t="s">
        <v>140</v>
      </c>
      <c r="H26" s="17" t="s">
        <v>62</v>
      </c>
      <c r="I26" s="17">
        <v>8</v>
      </c>
      <c r="J26" s="17">
        <v>22</v>
      </c>
      <c r="L26" s="17" t="s">
        <v>42</v>
      </c>
      <c r="M26" s="17" t="s">
        <v>98</v>
      </c>
      <c r="N26" s="17">
        <v>9</v>
      </c>
      <c r="O26" s="17">
        <v>21</v>
      </c>
      <c r="Q26" s="17" t="s">
        <v>103</v>
      </c>
      <c r="R26" s="17" t="s">
        <v>98</v>
      </c>
      <c r="S26" s="17">
        <v>11</v>
      </c>
      <c r="T26" s="17">
        <v>20</v>
      </c>
    </row>
    <row r="27" spans="1:20" x14ac:dyDescent="0.25">
      <c r="A27" s="20">
        <v>5</v>
      </c>
      <c r="B27" s="17" t="s">
        <v>79</v>
      </c>
      <c r="C27" s="17" t="s">
        <v>75</v>
      </c>
      <c r="D27" s="17">
        <v>8</v>
      </c>
      <c r="E27" s="17">
        <v>7</v>
      </c>
      <c r="G27" s="17" t="s">
        <v>114</v>
      </c>
      <c r="H27" s="17" t="s">
        <v>84</v>
      </c>
      <c r="I27" s="17">
        <v>11</v>
      </c>
      <c r="J27" s="17">
        <v>22</v>
      </c>
      <c r="L27" s="17" t="s">
        <v>161</v>
      </c>
      <c r="M27" s="17" t="s">
        <v>84</v>
      </c>
      <c r="N27" s="17">
        <v>8</v>
      </c>
      <c r="O27" s="17">
        <v>21</v>
      </c>
      <c r="Q27" s="17" t="s">
        <v>72</v>
      </c>
      <c r="R27" s="17" t="s">
        <v>67</v>
      </c>
      <c r="S27" s="17">
        <v>11</v>
      </c>
      <c r="T27" s="17">
        <v>20</v>
      </c>
    </row>
    <row r="28" spans="1:20" x14ac:dyDescent="0.25">
      <c r="A28" s="20">
        <v>6</v>
      </c>
      <c r="B28" s="17" t="s">
        <v>50</v>
      </c>
      <c r="C28" s="17" t="s">
        <v>45</v>
      </c>
      <c r="D28" s="17">
        <v>8</v>
      </c>
      <c r="E28" s="17">
        <v>5</v>
      </c>
      <c r="G28" s="17" t="s">
        <v>46</v>
      </c>
      <c r="H28" s="17" t="s">
        <v>45</v>
      </c>
      <c r="I28" s="17">
        <v>12</v>
      </c>
      <c r="J28" s="17">
        <v>21</v>
      </c>
      <c r="L28" s="17" t="s">
        <v>162</v>
      </c>
      <c r="M28" s="17" t="s">
        <v>56</v>
      </c>
      <c r="N28" s="17">
        <v>10</v>
      </c>
      <c r="O28" s="17">
        <v>19</v>
      </c>
      <c r="Q28" s="17" t="s">
        <v>64</v>
      </c>
      <c r="R28" s="17" t="s">
        <v>62</v>
      </c>
      <c r="S28" s="17">
        <v>8</v>
      </c>
      <c r="T28" s="17">
        <v>17</v>
      </c>
    </row>
    <row r="29" spans="1:20" x14ac:dyDescent="0.25">
      <c r="A29" s="20">
        <v>7</v>
      </c>
      <c r="B29" s="17" t="s">
        <v>134</v>
      </c>
      <c r="C29" s="17" t="s">
        <v>106</v>
      </c>
      <c r="D29" s="17">
        <v>4</v>
      </c>
      <c r="E29" s="17">
        <v>5</v>
      </c>
      <c r="G29" s="17" t="s">
        <v>52</v>
      </c>
      <c r="H29" s="17" t="s">
        <v>106</v>
      </c>
      <c r="I29" s="17">
        <v>11</v>
      </c>
      <c r="J29" s="17">
        <v>21</v>
      </c>
      <c r="L29" s="17" t="s">
        <v>65</v>
      </c>
      <c r="M29" s="17" t="s">
        <v>62</v>
      </c>
      <c r="N29" s="17">
        <v>11</v>
      </c>
      <c r="O29" s="17">
        <v>17</v>
      </c>
      <c r="Q29" s="17" t="s">
        <v>162</v>
      </c>
      <c r="R29" s="17" t="s">
        <v>56</v>
      </c>
      <c r="S29" s="17">
        <v>10</v>
      </c>
      <c r="T29" s="17">
        <v>17</v>
      </c>
    </row>
    <row r="30" spans="1:20" x14ac:dyDescent="0.25">
      <c r="A30" s="20">
        <v>8</v>
      </c>
      <c r="B30" s="17" t="s">
        <v>120</v>
      </c>
      <c r="C30" s="17" t="s">
        <v>62</v>
      </c>
      <c r="D30" s="17">
        <v>8</v>
      </c>
      <c r="E30" s="17">
        <v>5</v>
      </c>
      <c r="G30" s="17" t="s">
        <v>129</v>
      </c>
      <c r="H30" s="17" t="s">
        <v>75</v>
      </c>
      <c r="I30" s="17">
        <v>9</v>
      </c>
      <c r="J30" s="17">
        <v>21</v>
      </c>
      <c r="L30" s="17" t="s">
        <v>59</v>
      </c>
      <c r="M30" s="17" t="s">
        <v>56</v>
      </c>
      <c r="N30" s="17">
        <v>11</v>
      </c>
      <c r="O30" s="17">
        <v>17</v>
      </c>
      <c r="Q30" s="17" t="s">
        <v>65</v>
      </c>
      <c r="R30" s="17" t="s">
        <v>62</v>
      </c>
      <c r="S30" s="17">
        <v>11</v>
      </c>
      <c r="T30" s="17">
        <v>16</v>
      </c>
    </row>
    <row r="31" spans="1:20" x14ac:dyDescent="0.25">
      <c r="A31" s="20">
        <v>9</v>
      </c>
      <c r="B31" s="17" t="s">
        <v>123</v>
      </c>
      <c r="C31" s="17" t="s">
        <v>122</v>
      </c>
      <c r="D31" s="17">
        <v>8</v>
      </c>
      <c r="E31" s="17">
        <v>5</v>
      </c>
      <c r="G31" s="17" t="s">
        <v>59</v>
      </c>
      <c r="H31" s="17" t="s">
        <v>56</v>
      </c>
      <c r="I31" s="17">
        <v>11</v>
      </c>
      <c r="J31" s="17">
        <v>21</v>
      </c>
      <c r="L31" s="17" t="s">
        <v>47</v>
      </c>
      <c r="M31" s="17" t="s">
        <v>45</v>
      </c>
      <c r="N31" s="17">
        <v>10</v>
      </c>
      <c r="O31" s="17">
        <v>15</v>
      </c>
      <c r="Q31" s="17" t="s">
        <v>78</v>
      </c>
      <c r="R31" s="17" t="s">
        <v>75</v>
      </c>
      <c r="S31" s="17">
        <v>10</v>
      </c>
      <c r="T31" s="17">
        <v>15</v>
      </c>
    </row>
    <row r="32" spans="1:20" x14ac:dyDescent="0.25">
      <c r="A32" s="20">
        <v>10</v>
      </c>
      <c r="B32" s="17" t="s">
        <v>85</v>
      </c>
      <c r="C32" s="17" t="s">
        <v>45</v>
      </c>
      <c r="D32" s="17">
        <v>11</v>
      </c>
      <c r="E32" s="17">
        <v>4</v>
      </c>
      <c r="G32" s="17" t="s">
        <v>105</v>
      </c>
      <c r="H32" s="17" t="s">
        <v>98</v>
      </c>
      <c r="I32" s="17">
        <v>11</v>
      </c>
      <c r="J32" s="17">
        <v>20</v>
      </c>
      <c r="L32" s="17" t="s">
        <v>90</v>
      </c>
      <c r="M32" s="17" t="s">
        <v>45</v>
      </c>
      <c r="N32" s="17">
        <v>11</v>
      </c>
      <c r="O32" s="17">
        <v>15</v>
      </c>
      <c r="Q32" s="17" t="s">
        <v>104</v>
      </c>
      <c r="R32" s="17" t="s">
        <v>98</v>
      </c>
      <c r="S32" s="17">
        <v>12</v>
      </c>
      <c r="T32" s="17">
        <v>13</v>
      </c>
    </row>
    <row r="33" spans="1:20" x14ac:dyDescent="0.25">
      <c r="A33" s="20">
        <v>11</v>
      </c>
      <c r="B33" s="17" t="s">
        <v>90</v>
      </c>
      <c r="C33" s="17" t="s">
        <v>45</v>
      </c>
      <c r="D33" s="17">
        <v>11</v>
      </c>
      <c r="E33" s="17">
        <v>4</v>
      </c>
      <c r="G33" s="17" t="s">
        <v>117</v>
      </c>
      <c r="H33" s="17" t="s">
        <v>45</v>
      </c>
      <c r="I33" s="17">
        <v>11</v>
      </c>
      <c r="J33" s="17">
        <v>20</v>
      </c>
      <c r="L33" s="17" t="s">
        <v>76</v>
      </c>
      <c r="M33" s="17" t="s">
        <v>75</v>
      </c>
      <c r="N33" s="17">
        <v>11</v>
      </c>
      <c r="O33" s="17">
        <v>15</v>
      </c>
      <c r="Q33" s="17" t="s">
        <v>117</v>
      </c>
      <c r="R33" s="17" t="s">
        <v>45</v>
      </c>
      <c r="S33" s="17">
        <v>11</v>
      </c>
      <c r="T33" s="17">
        <v>12</v>
      </c>
    </row>
    <row r="34" spans="1:20" x14ac:dyDescent="0.25">
      <c r="A34" s="20">
        <v>12</v>
      </c>
      <c r="B34" s="17" t="s">
        <v>109</v>
      </c>
      <c r="C34" s="17" t="s">
        <v>106</v>
      </c>
      <c r="D34" s="17">
        <v>9</v>
      </c>
      <c r="E34" s="17">
        <v>4</v>
      </c>
      <c r="G34" s="17" t="s">
        <v>63</v>
      </c>
      <c r="H34" s="17" t="s">
        <v>62</v>
      </c>
      <c r="I34" s="17">
        <v>9</v>
      </c>
      <c r="J34" s="17">
        <v>20</v>
      </c>
      <c r="L34" s="17" t="s">
        <v>46</v>
      </c>
      <c r="M34" s="17" t="s">
        <v>45</v>
      </c>
      <c r="N34" s="17">
        <v>12</v>
      </c>
      <c r="O34" s="17">
        <v>14</v>
      </c>
      <c r="Q34" s="17" t="s">
        <v>54</v>
      </c>
      <c r="R34" s="17" t="s">
        <v>106</v>
      </c>
      <c r="S34" s="17">
        <v>10</v>
      </c>
      <c r="T34" s="17">
        <v>12</v>
      </c>
    </row>
    <row r="35" spans="1:20" x14ac:dyDescent="0.25">
      <c r="A35" s="20">
        <v>13</v>
      </c>
      <c r="B35" s="17" t="s">
        <v>91</v>
      </c>
      <c r="C35" s="17" t="s">
        <v>122</v>
      </c>
      <c r="D35" s="17">
        <v>4</v>
      </c>
      <c r="E35" s="17">
        <v>4</v>
      </c>
      <c r="G35" s="17" t="s">
        <v>124</v>
      </c>
      <c r="H35" s="17" t="s">
        <v>122</v>
      </c>
      <c r="I35" s="17">
        <v>11</v>
      </c>
      <c r="J35" s="17">
        <v>20</v>
      </c>
      <c r="L35" s="17" t="s">
        <v>101</v>
      </c>
      <c r="M35" s="17" t="s">
        <v>98</v>
      </c>
      <c r="N35" s="17">
        <v>12</v>
      </c>
      <c r="O35" s="17">
        <v>12</v>
      </c>
      <c r="Q35" s="17" t="s">
        <v>92</v>
      </c>
      <c r="R35" s="17" t="s">
        <v>67</v>
      </c>
      <c r="S35" s="17">
        <v>11</v>
      </c>
      <c r="T35" s="17">
        <v>12</v>
      </c>
    </row>
    <row r="36" spans="1:20" x14ac:dyDescent="0.25">
      <c r="A36" s="20">
        <v>14</v>
      </c>
      <c r="B36" s="17" t="s">
        <v>78</v>
      </c>
      <c r="C36" s="17" t="s">
        <v>75</v>
      </c>
      <c r="D36" s="17">
        <v>10</v>
      </c>
      <c r="E36" s="17">
        <v>4</v>
      </c>
      <c r="G36" s="17" t="s">
        <v>125</v>
      </c>
      <c r="H36" s="17" t="s">
        <v>122</v>
      </c>
      <c r="I36" s="17">
        <v>10</v>
      </c>
      <c r="J36" s="17">
        <v>19</v>
      </c>
      <c r="L36" s="17" t="s">
        <v>66</v>
      </c>
      <c r="M36" s="17" t="s">
        <v>62</v>
      </c>
      <c r="N36" s="17">
        <v>9</v>
      </c>
      <c r="O36" s="17">
        <v>12</v>
      </c>
      <c r="Q36" s="17" t="s">
        <v>87</v>
      </c>
      <c r="R36" s="17" t="s">
        <v>62</v>
      </c>
      <c r="S36" s="17">
        <v>8</v>
      </c>
      <c r="T36" s="17">
        <v>11</v>
      </c>
    </row>
    <row r="37" spans="1:20" x14ac:dyDescent="0.25">
      <c r="A37" s="20">
        <v>15</v>
      </c>
      <c r="B37" s="17" t="s">
        <v>112</v>
      </c>
      <c r="C37" s="17" t="s">
        <v>84</v>
      </c>
      <c r="D37" s="17">
        <v>8</v>
      </c>
      <c r="E37" s="17">
        <v>4</v>
      </c>
      <c r="G37" s="17" t="s">
        <v>72</v>
      </c>
      <c r="H37" s="17" t="s">
        <v>67</v>
      </c>
      <c r="I37" s="17">
        <v>11</v>
      </c>
      <c r="J37" s="17">
        <v>19</v>
      </c>
      <c r="L37" s="17" t="s">
        <v>126</v>
      </c>
      <c r="M37" s="17" t="s">
        <v>122</v>
      </c>
      <c r="N37" s="17">
        <v>6</v>
      </c>
      <c r="O37" s="17">
        <v>12</v>
      </c>
      <c r="Q37" s="17" t="s">
        <v>63</v>
      </c>
      <c r="R37" s="17" t="s">
        <v>62</v>
      </c>
      <c r="S37" s="17">
        <v>9</v>
      </c>
      <c r="T37" s="17">
        <v>11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T35"/>
  <sheetViews>
    <sheetView workbookViewId="0">
      <selection activeCell="Q2" sqref="Q2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  <col min="16" max="16" width="15.140625" style="24" customWidth="1"/>
    <col min="18" max="19" width="0" hidden="1" customWidth="1"/>
  </cols>
  <sheetData>
    <row r="1" spans="1:20" x14ac:dyDescent="0.25">
      <c r="A1" s="40" t="s">
        <v>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3" t="s">
        <v>98</v>
      </c>
    </row>
    <row r="2" spans="1:2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7" t="s">
        <v>35</v>
      </c>
      <c r="O2" s="17" t="s">
        <v>36</v>
      </c>
      <c r="P2" s="17" t="s">
        <v>37</v>
      </c>
      <c r="Q2" s="24"/>
      <c r="R2" s="24" t="s">
        <v>38</v>
      </c>
      <c r="S2" s="24" t="s">
        <v>39</v>
      </c>
    </row>
    <row r="3" spans="1:20" x14ac:dyDescent="0.25">
      <c r="A3" s="9" t="s">
        <v>100</v>
      </c>
      <c r="B3" s="17">
        <v>10</v>
      </c>
      <c r="C3" s="17">
        <v>4</v>
      </c>
      <c r="D3" s="17">
        <v>4</v>
      </c>
      <c r="E3" s="17">
        <v>0</v>
      </c>
      <c r="F3" s="17">
        <v>21</v>
      </c>
      <c r="G3" s="17">
        <v>19</v>
      </c>
      <c r="H3" s="17">
        <v>7</v>
      </c>
      <c r="I3" s="17">
        <v>0</v>
      </c>
      <c r="J3" s="17">
        <v>12</v>
      </c>
      <c r="K3" s="17">
        <v>0</v>
      </c>
      <c r="L3" s="17">
        <v>1</v>
      </c>
      <c r="M3" s="17">
        <v>20</v>
      </c>
      <c r="N3" s="10">
        <f>(VLOOKUP(A3,Games!$A$2:$D$150,3,FALSE))</f>
        <v>0</v>
      </c>
      <c r="O3" s="10">
        <f>VLOOKUP(A3,Games!$A$2:$D$150,4,FALSE)</f>
        <v>10</v>
      </c>
      <c r="P3" s="11">
        <f>(R3-S3)/B3</f>
        <v>3.9</v>
      </c>
      <c r="Q3" s="24"/>
      <c r="R3" s="24">
        <f>SUM(M3,I3,H3,G3,F3)</f>
        <v>67</v>
      </c>
      <c r="S3" s="24">
        <f>SUM((J3*2),(K3*3),(L3*4))</f>
        <v>28</v>
      </c>
    </row>
    <row r="4" spans="1:20" x14ac:dyDescent="0.25">
      <c r="A4" s="9" t="s">
        <v>101</v>
      </c>
      <c r="B4" s="17">
        <v>12</v>
      </c>
      <c r="C4" s="17">
        <v>18</v>
      </c>
      <c r="D4" s="17">
        <v>12</v>
      </c>
      <c r="E4" s="17">
        <v>1</v>
      </c>
      <c r="F4" s="17">
        <v>30</v>
      </c>
      <c r="G4" s="17">
        <v>14</v>
      </c>
      <c r="H4" s="17">
        <v>21</v>
      </c>
      <c r="I4" s="17">
        <v>1</v>
      </c>
      <c r="J4" s="17">
        <v>16</v>
      </c>
      <c r="K4" s="17">
        <v>0</v>
      </c>
      <c r="L4" s="17">
        <v>0</v>
      </c>
      <c r="M4" s="17">
        <v>73</v>
      </c>
      <c r="N4" s="10">
        <f>(VLOOKUP(A4,Games!$A$2:$D$150,3,FALSE))</f>
        <v>0</v>
      </c>
      <c r="O4" s="10">
        <f>VLOOKUP(A4,Games!$A$2:$D$150,4,FALSE)</f>
        <v>12</v>
      </c>
      <c r="P4" s="11">
        <f t="shared" ref="P4:P9" si="0">(R4-S4)/B4</f>
        <v>8.9166666666666661</v>
      </c>
      <c r="Q4" s="24"/>
      <c r="R4" s="24">
        <f t="shared" ref="R4:R9" si="1">SUM(M4,I4,H4,G4,F4)</f>
        <v>139</v>
      </c>
      <c r="S4" s="24">
        <f t="shared" ref="S4:S9" si="2">SUM((J4*2),(K4*3),(L4*4))</f>
        <v>32</v>
      </c>
    </row>
    <row r="5" spans="1:20" x14ac:dyDescent="0.25">
      <c r="A5" s="9" t="s">
        <v>102</v>
      </c>
      <c r="B5" s="17">
        <v>3</v>
      </c>
      <c r="C5" s="17">
        <v>5</v>
      </c>
      <c r="D5" s="17">
        <v>0</v>
      </c>
      <c r="E5" s="17">
        <v>0</v>
      </c>
      <c r="F5" s="17">
        <v>7</v>
      </c>
      <c r="G5" s="17">
        <v>6</v>
      </c>
      <c r="H5" s="17">
        <v>2</v>
      </c>
      <c r="I5" s="17">
        <v>0</v>
      </c>
      <c r="J5" s="17">
        <v>0</v>
      </c>
      <c r="K5" s="17">
        <v>0</v>
      </c>
      <c r="L5" s="17">
        <v>0</v>
      </c>
      <c r="M5" s="17">
        <v>10</v>
      </c>
      <c r="N5" s="10">
        <f>(VLOOKUP(A5,Games!$A$2:$D$150,3,FALSE))</f>
        <v>0</v>
      </c>
      <c r="O5" s="10">
        <f>VLOOKUP(A5,Games!$A$2:$D$150,4,FALSE)</f>
        <v>3</v>
      </c>
      <c r="P5" s="11">
        <f t="shared" si="0"/>
        <v>8.3333333333333339</v>
      </c>
      <c r="Q5" s="24"/>
      <c r="R5" s="24">
        <f t="shared" si="1"/>
        <v>25</v>
      </c>
      <c r="S5" s="24">
        <f t="shared" si="2"/>
        <v>0</v>
      </c>
    </row>
    <row r="6" spans="1:20" x14ac:dyDescent="0.25">
      <c r="A6" s="9" t="s">
        <v>42</v>
      </c>
      <c r="B6" s="17">
        <v>9</v>
      </c>
      <c r="C6" s="17">
        <v>1</v>
      </c>
      <c r="D6" s="17">
        <v>21</v>
      </c>
      <c r="E6" s="17">
        <v>1</v>
      </c>
      <c r="F6" s="17">
        <v>22</v>
      </c>
      <c r="G6" s="17">
        <v>10</v>
      </c>
      <c r="H6" s="17">
        <v>7</v>
      </c>
      <c r="I6" s="17">
        <v>0</v>
      </c>
      <c r="J6" s="17">
        <v>7</v>
      </c>
      <c r="K6" s="17">
        <v>1</v>
      </c>
      <c r="L6" s="17">
        <v>0</v>
      </c>
      <c r="M6" s="17">
        <v>66</v>
      </c>
      <c r="N6" s="10">
        <f>(VLOOKUP(A6,Games!$A$2:$D$150,3,FALSE))</f>
        <v>0</v>
      </c>
      <c r="O6" s="10">
        <f>VLOOKUP(A6,Games!$A$2:$D$150,4,FALSE)</f>
        <v>9</v>
      </c>
      <c r="P6" s="11">
        <f t="shared" si="0"/>
        <v>9.7777777777777786</v>
      </c>
      <c r="Q6" s="24"/>
      <c r="R6" s="24">
        <f t="shared" si="1"/>
        <v>105</v>
      </c>
      <c r="S6" s="24">
        <f t="shared" si="2"/>
        <v>17</v>
      </c>
    </row>
    <row r="7" spans="1:20" x14ac:dyDescent="0.25">
      <c r="A7" s="9" t="s">
        <v>91</v>
      </c>
      <c r="B7" s="17">
        <v>1</v>
      </c>
      <c r="C7" s="17">
        <v>3</v>
      </c>
      <c r="D7" s="17">
        <v>1</v>
      </c>
      <c r="E7" s="17">
        <v>0</v>
      </c>
      <c r="F7" s="17">
        <v>2</v>
      </c>
      <c r="G7" s="17">
        <v>1</v>
      </c>
      <c r="H7" s="17">
        <v>1</v>
      </c>
      <c r="I7" s="17">
        <v>0</v>
      </c>
      <c r="J7" s="17">
        <v>1</v>
      </c>
      <c r="K7" s="17">
        <v>0</v>
      </c>
      <c r="L7" s="17">
        <v>0</v>
      </c>
      <c r="M7" s="17">
        <v>9</v>
      </c>
      <c r="N7" s="10">
        <f>(VLOOKUP(A7,Games!$A$2:$D$150,3,FALSE))</f>
        <v>0</v>
      </c>
      <c r="O7" s="10">
        <f>VLOOKUP(A7,Games!$A$2:$D$150,4,FALSE)</f>
        <v>1</v>
      </c>
      <c r="P7" s="11">
        <f t="shared" si="0"/>
        <v>11</v>
      </c>
      <c r="Q7" s="24"/>
      <c r="R7" s="24">
        <f t="shared" si="1"/>
        <v>13</v>
      </c>
      <c r="S7" s="24">
        <f t="shared" si="2"/>
        <v>2</v>
      </c>
    </row>
    <row r="8" spans="1:20" x14ac:dyDescent="0.25">
      <c r="A8" s="9" t="s">
        <v>103</v>
      </c>
      <c r="B8" s="17">
        <v>11</v>
      </c>
      <c r="C8" s="17">
        <v>49</v>
      </c>
      <c r="D8" s="17">
        <v>2</v>
      </c>
      <c r="E8" s="17">
        <v>20</v>
      </c>
      <c r="F8" s="17">
        <v>63</v>
      </c>
      <c r="G8" s="17">
        <v>32</v>
      </c>
      <c r="H8" s="17">
        <v>19</v>
      </c>
      <c r="I8" s="17">
        <v>1</v>
      </c>
      <c r="J8" s="17">
        <v>17</v>
      </c>
      <c r="K8" s="17">
        <v>0</v>
      </c>
      <c r="L8" s="17">
        <v>0</v>
      </c>
      <c r="M8" s="17">
        <v>124</v>
      </c>
      <c r="N8" s="10">
        <f>(VLOOKUP(A8,Games!$A$2:$D$150,3,FALSE))</f>
        <v>0</v>
      </c>
      <c r="O8" s="10">
        <f>VLOOKUP(A8,Games!$A$2:$D$150,4,FALSE)</f>
        <v>11</v>
      </c>
      <c r="P8" s="11">
        <f t="shared" si="0"/>
        <v>18.636363636363637</v>
      </c>
      <c r="Q8" s="24"/>
      <c r="R8" s="24">
        <f t="shared" si="1"/>
        <v>239</v>
      </c>
      <c r="S8" s="24">
        <f t="shared" si="2"/>
        <v>34</v>
      </c>
    </row>
    <row r="9" spans="1:20" x14ac:dyDescent="0.25">
      <c r="A9" s="9" t="s">
        <v>104</v>
      </c>
      <c r="B9" s="17">
        <v>12</v>
      </c>
      <c r="C9" s="17">
        <v>45</v>
      </c>
      <c r="D9" s="17">
        <v>7</v>
      </c>
      <c r="E9" s="17">
        <v>13</v>
      </c>
      <c r="F9" s="17">
        <v>70</v>
      </c>
      <c r="G9" s="17">
        <v>26</v>
      </c>
      <c r="H9" s="17">
        <v>9</v>
      </c>
      <c r="I9" s="17">
        <v>0</v>
      </c>
      <c r="J9" s="17">
        <v>5</v>
      </c>
      <c r="K9" s="17">
        <v>0</v>
      </c>
      <c r="L9" s="17">
        <v>0</v>
      </c>
      <c r="M9" s="17">
        <v>124</v>
      </c>
      <c r="N9" s="10">
        <f>(VLOOKUP(A9,Games!$A$2:$D$150,3,FALSE))</f>
        <v>0</v>
      </c>
      <c r="O9" s="10">
        <f>VLOOKUP(A9,Games!$A$2:$D$150,4,FALSE)</f>
        <v>12</v>
      </c>
      <c r="P9" s="11">
        <f t="shared" si="0"/>
        <v>18.25</v>
      </c>
      <c r="Q9" s="24"/>
      <c r="R9" s="24">
        <f t="shared" si="1"/>
        <v>229</v>
      </c>
      <c r="S9" s="24">
        <f t="shared" si="2"/>
        <v>10</v>
      </c>
    </row>
    <row r="10" spans="1:20" x14ac:dyDescent="0.25">
      <c r="A10" s="9" t="s">
        <v>105</v>
      </c>
      <c r="B10" s="3">
        <v>11</v>
      </c>
      <c r="C10" s="3">
        <v>22</v>
      </c>
      <c r="D10" s="3">
        <v>1</v>
      </c>
      <c r="E10" s="3">
        <v>5</v>
      </c>
      <c r="F10" s="3">
        <v>75</v>
      </c>
      <c r="G10" s="3">
        <v>11</v>
      </c>
      <c r="H10" s="3">
        <v>4</v>
      </c>
      <c r="I10" s="3">
        <v>2</v>
      </c>
      <c r="J10" s="3">
        <v>20</v>
      </c>
      <c r="K10" s="3">
        <v>0</v>
      </c>
      <c r="L10" s="3">
        <v>1</v>
      </c>
      <c r="M10" s="3">
        <v>52</v>
      </c>
      <c r="N10" s="10">
        <f>(VLOOKUP(A10,Games!$A$2:$D$150,3,FALSE))</f>
        <v>0</v>
      </c>
      <c r="O10" s="10">
        <f>VLOOKUP(A10,Games!$A$2:$D$150,4,FALSE)</f>
        <v>11</v>
      </c>
      <c r="P10" s="11">
        <f t="shared" ref="P10:P11" si="3">(R10-S10)/B10</f>
        <v>9.0909090909090917</v>
      </c>
      <c r="Q10" s="24"/>
      <c r="R10" s="24">
        <f t="shared" ref="R10:R11" si="4">SUM(M10,I10,H10,G10,F10)</f>
        <v>144</v>
      </c>
      <c r="S10" s="24">
        <f t="shared" ref="S10:S11" si="5">SUM((J10*2),(K10*3),(L10*4))</f>
        <v>44</v>
      </c>
      <c r="T10" s="24"/>
    </row>
    <row r="11" spans="1:20" x14ac:dyDescent="0.25">
      <c r="A11" s="9" t="s">
        <v>131</v>
      </c>
      <c r="B11" s="3">
        <v>3</v>
      </c>
      <c r="C11" s="3">
        <v>3</v>
      </c>
      <c r="D11" s="3">
        <v>1</v>
      </c>
      <c r="E11" s="3">
        <v>2</v>
      </c>
      <c r="F11" s="3">
        <v>7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11</v>
      </c>
      <c r="N11" s="10">
        <f>(VLOOKUP(A11,Games!$A$2:$D$150,3,FALSE))</f>
        <v>0</v>
      </c>
      <c r="O11" s="10">
        <f>VLOOKUP(A11,Games!$A$2:$D$150,4,FALSE)</f>
        <v>3</v>
      </c>
      <c r="P11" s="11">
        <f t="shared" si="3"/>
        <v>5.333333333333333</v>
      </c>
      <c r="Q11" s="24"/>
      <c r="R11" s="24">
        <f t="shared" si="4"/>
        <v>18</v>
      </c>
      <c r="S11" s="24">
        <f t="shared" si="5"/>
        <v>2</v>
      </c>
      <c r="T11" s="24"/>
    </row>
    <row r="12" spans="1:20" x14ac:dyDescent="0.25">
      <c r="A12" s="9" t="s">
        <v>132</v>
      </c>
      <c r="B12" s="1">
        <v>4</v>
      </c>
      <c r="C12" s="1">
        <v>7</v>
      </c>
      <c r="D12" s="1">
        <v>3</v>
      </c>
      <c r="E12" s="1">
        <v>2</v>
      </c>
      <c r="F12" s="1">
        <v>23</v>
      </c>
      <c r="G12" s="1">
        <v>2</v>
      </c>
      <c r="H12" s="1">
        <v>3</v>
      </c>
      <c r="I12" s="1">
        <v>1</v>
      </c>
      <c r="J12" s="1">
        <v>6</v>
      </c>
      <c r="K12" s="1">
        <v>0</v>
      </c>
      <c r="L12" s="1">
        <v>0</v>
      </c>
      <c r="M12" s="1">
        <v>25</v>
      </c>
      <c r="N12" s="10">
        <f>(VLOOKUP(A12,Games!$A$2:$D$150,3,FALSE))</f>
        <v>0</v>
      </c>
      <c r="O12" s="10">
        <f>VLOOKUP(A12,Games!$A$2:$D$150,4,FALSE)</f>
        <v>4</v>
      </c>
      <c r="P12" s="11">
        <f t="shared" ref="P12:P13" si="6">(R12-S12)/B12</f>
        <v>10.5</v>
      </c>
      <c r="Q12" s="24"/>
      <c r="R12" s="24">
        <f t="shared" ref="R12:R13" si="7">SUM(M12,I12,H12,G12,F12)</f>
        <v>54</v>
      </c>
      <c r="S12" s="24">
        <f t="shared" ref="S12:S13" si="8">SUM((J12*2),(K12*3),(L12*4))</f>
        <v>12</v>
      </c>
      <c r="T12" s="24"/>
    </row>
    <row r="13" spans="1:20" s="24" customFormat="1" x14ac:dyDescent="0.25">
      <c r="A13" s="9" t="s">
        <v>146</v>
      </c>
      <c r="B13" s="17">
        <v>2</v>
      </c>
      <c r="C13" s="17">
        <v>2</v>
      </c>
      <c r="D13" s="17">
        <v>2</v>
      </c>
      <c r="E13" s="17">
        <v>0</v>
      </c>
      <c r="F13" s="17">
        <v>9</v>
      </c>
      <c r="G13" s="17">
        <v>1</v>
      </c>
      <c r="H13" s="17">
        <v>3</v>
      </c>
      <c r="I13" s="17">
        <v>0</v>
      </c>
      <c r="J13" s="17">
        <v>5</v>
      </c>
      <c r="K13" s="17">
        <v>0</v>
      </c>
      <c r="L13" s="17">
        <v>0</v>
      </c>
      <c r="M13" s="17">
        <v>10</v>
      </c>
      <c r="N13" s="10">
        <f>(VLOOKUP(A13,Games!$A$2:$D$150,3,FALSE))</f>
        <v>0</v>
      </c>
      <c r="O13" s="10">
        <f>VLOOKUP(A13,Games!$A$2:$D$150,4,FALSE)</f>
        <v>2</v>
      </c>
      <c r="P13" s="11">
        <f t="shared" si="6"/>
        <v>6.5</v>
      </c>
      <c r="R13" s="24">
        <f t="shared" si="7"/>
        <v>23</v>
      </c>
      <c r="S13" s="24">
        <f t="shared" si="8"/>
        <v>10</v>
      </c>
    </row>
    <row r="14" spans="1:20" s="24" customFormat="1" x14ac:dyDescent="0.25">
      <c r="A14" s="9" t="s">
        <v>153</v>
      </c>
      <c r="B14" s="17">
        <v>1</v>
      </c>
      <c r="C14" s="17">
        <v>3</v>
      </c>
      <c r="D14" s="17">
        <v>1</v>
      </c>
      <c r="E14" s="17">
        <v>2</v>
      </c>
      <c r="F14" s="17">
        <v>6</v>
      </c>
      <c r="G14" s="17">
        <v>3</v>
      </c>
      <c r="H14" s="17">
        <v>1</v>
      </c>
      <c r="I14" s="17">
        <v>0</v>
      </c>
      <c r="J14" s="17">
        <v>1</v>
      </c>
      <c r="K14" s="17">
        <v>0</v>
      </c>
      <c r="L14" s="17">
        <v>0</v>
      </c>
      <c r="M14" s="17">
        <v>11</v>
      </c>
      <c r="N14" s="10">
        <f>(VLOOKUP(A14,Games!$A$2:$D$150,3,FALSE))</f>
        <v>0</v>
      </c>
      <c r="O14" s="10">
        <f>VLOOKUP(A14,Games!$A$2:$D$150,4,FALSE)</f>
        <v>1</v>
      </c>
      <c r="P14" s="11">
        <f t="shared" ref="P14" si="9">(R14-S14)/B14</f>
        <v>19</v>
      </c>
      <c r="R14" s="24">
        <f t="shared" ref="R14" si="10">SUM(M14,I14,H14,G14,F14)</f>
        <v>21</v>
      </c>
      <c r="S14" s="24">
        <f t="shared" ref="S14" si="11">SUM((J14*2),(K14*3),(L14*4))</f>
        <v>2</v>
      </c>
    </row>
    <row r="15" spans="1:20" s="24" customFormat="1" x14ac:dyDescent="0.25">
      <c r="A15" s="9" t="s">
        <v>155</v>
      </c>
      <c r="B15" s="17">
        <v>3</v>
      </c>
      <c r="C15" s="17">
        <v>4</v>
      </c>
      <c r="D15" s="17">
        <v>0</v>
      </c>
      <c r="E15" s="17">
        <v>0</v>
      </c>
      <c r="F15" s="17">
        <v>18</v>
      </c>
      <c r="G15" s="17">
        <v>4</v>
      </c>
      <c r="H15" s="17">
        <v>1</v>
      </c>
      <c r="I15" s="17">
        <v>1</v>
      </c>
      <c r="J15" s="17">
        <v>6</v>
      </c>
      <c r="K15" s="17">
        <v>0</v>
      </c>
      <c r="L15" s="17">
        <v>0</v>
      </c>
      <c r="M15" s="17">
        <v>8</v>
      </c>
      <c r="N15" s="10">
        <f>(VLOOKUP(A15,Games!$A$2:$D$150,3,FALSE))</f>
        <v>0</v>
      </c>
      <c r="O15" s="10">
        <f>VLOOKUP(A15,Games!$A$2:$D$150,4,FALSE)</f>
        <v>3</v>
      </c>
      <c r="P15" s="11">
        <f t="shared" ref="P15" si="12">(R15-S15)/B15</f>
        <v>6.666666666666667</v>
      </c>
      <c r="R15" s="24">
        <f t="shared" ref="R15" si="13">SUM(M15,I15,H15,G15,F15)</f>
        <v>32</v>
      </c>
      <c r="S15" s="24">
        <f t="shared" ref="S15" si="14">SUM((J15*2),(K15*3),(L15*4))</f>
        <v>12</v>
      </c>
    </row>
    <row r="16" spans="1:20" s="24" customFormat="1" x14ac:dyDescent="0.25">
      <c r="A16" s="9" t="s">
        <v>158</v>
      </c>
      <c r="B16" s="17">
        <v>2</v>
      </c>
      <c r="C16" s="17">
        <v>4</v>
      </c>
      <c r="D16" s="17">
        <v>3</v>
      </c>
      <c r="E16" s="17">
        <v>0</v>
      </c>
      <c r="F16" s="17">
        <v>10</v>
      </c>
      <c r="G16" s="17">
        <v>8</v>
      </c>
      <c r="H16" s="17">
        <v>1</v>
      </c>
      <c r="I16" s="17">
        <v>0</v>
      </c>
      <c r="J16" s="17">
        <v>1</v>
      </c>
      <c r="K16" s="17">
        <v>0</v>
      </c>
      <c r="L16" s="17">
        <v>0</v>
      </c>
      <c r="M16" s="17">
        <v>17</v>
      </c>
      <c r="N16" s="10">
        <f>(VLOOKUP(A16,Games!$A$2:$D$150,3,FALSE))</f>
        <v>0</v>
      </c>
      <c r="O16" s="10">
        <f>VLOOKUP(A16,Games!$A$2:$D$150,4,FALSE)</f>
        <v>2</v>
      </c>
      <c r="P16" s="11">
        <f t="shared" ref="P16" si="15">(R16-S16)/B16</f>
        <v>17</v>
      </c>
      <c r="R16" s="24">
        <f t="shared" ref="R16" si="16">SUM(M16,I16,H16,G16,F16)</f>
        <v>36</v>
      </c>
      <c r="S16" s="24">
        <f t="shared" ref="S16" si="17">SUM((J16*2),(K16*3),(L16*4))</f>
        <v>2</v>
      </c>
    </row>
    <row r="17" spans="1:19" s="24" customFormat="1" x14ac:dyDescent="0.25">
      <c r="A17" s="9" t="s">
        <v>159</v>
      </c>
      <c r="B17" s="17">
        <v>8</v>
      </c>
      <c r="C17" s="17">
        <v>16</v>
      </c>
      <c r="D17" s="17">
        <v>13</v>
      </c>
      <c r="E17" s="17">
        <v>6</v>
      </c>
      <c r="F17" s="17">
        <v>21</v>
      </c>
      <c r="G17" s="17">
        <v>18</v>
      </c>
      <c r="H17" s="17">
        <v>15</v>
      </c>
      <c r="I17" s="17">
        <v>6</v>
      </c>
      <c r="J17" s="17">
        <v>11</v>
      </c>
      <c r="K17" s="17">
        <v>0</v>
      </c>
      <c r="L17" s="17">
        <v>0</v>
      </c>
      <c r="M17" s="17">
        <v>77</v>
      </c>
      <c r="N17" s="10">
        <f>(VLOOKUP(A17,Games!$A$2:$D$150,3,FALSE))</f>
        <v>0</v>
      </c>
      <c r="O17" s="10">
        <f>VLOOKUP(A17,Games!$A$2:$D$150,4,FALSE)</f>
        <v>8</v>
      </c>
      <c r="P17" s="11">
        <f t="shared" ref="P17" si="18">(R17-S17)/B17</f>
        <v>14.375</v>
      </c>
      <c r="R17" s="24">
        <f t="shared" ref="R17" si="19">SUM(M17,I17,H17,G17,F17)</f>
        <v>137</v>
      </c>
      <c r="S17" s="24">
        <f t="shared" ref="S17" si="20">SUM((J17*2),(K17*3),(L17*4))</f>
        <v>22</v>
      </c>
    </row>
    <row r="18" spans="1:19" x14ac:dyDescent="0.25">
      <c r="A18" s="39" t="s">
        <v>13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28"/>
    </row>
    <row r="19" spans="1:19" x14ac:dyDescent="0.25">
      <c r="A19" s="40" t="s">
        <v>98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9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</row>
    <row r="21" spans="1:19" x14ac:dyDescent="0.25">
      <c r="A21" s="2" t="str">
        <f t="shared" ref="A21:A29" si="21">IF(A3=""," ",A3)</f>
        <v>Anthony Tonkovic</v>
      </c>
      <c r="B21" s="3"/>
      <c r="C21" s="4">
        <f t="shared" ref="C21:M21" si="22">IF(ISNUMBER($B3),C3/$B3," ")</f>
        <v>0.4</v>
      </c>
      <c r="D21" s="4">
        <f t="shared" si="22"/>
        <v>0.4</v>
      </c>
      <c r="E21" s="4">
        <f t="shared" si="22"/>
        <v>0</v>
      </c>
      <c r="F21" s="4">
        <f t="shared" si="22"/>
        <v>2.1</v>
      </c>
      <c r="G21" s="4">
        <f t="shared" si="22"/>
        <v>1.9</v>
      </c>
      <c r="H21" s="4">
        <f t="shared" si="22"/>
        <v>0.7</v>
      </c>
      <c r="I21" s="4">
        <f t="shared" si="22"/>
        <v>0</v>
      </c>
      <c r="J21" s="4">
        <f t="shared" si="22"/>
        <v>1.2</v>
      </c>
      <c r="K21" s="4">
        <f t="shared" si="22"/>
        <v>0</v>
      </c>
      <c r="L21" s="4">
        <f t="shared" si="22"/>
        <v>0.1</v>
      </c>
      <c r="M21" s="4">
        <f t="shared" si="22"/>
        <v>2</v>
      </c>
    </row>
    <row r="22" spans="1:19" x14ac:dyDescent="0.25">
      <c r="A22" s="2" t="str">
        <f t="shared" si="21"/>
        <v>Tony Place</v>
      </c>
      <c r="B22" s="3"/>
      <c r="C22" s="4">
        <f t="shared" ref="C22:M22" si="23">IF(ISNUMBER($B4),C4/$B4," ")</f>
        <v>1.5</v>
      </c>
      <c r="D22" s="4">
        <f t="shared" si="23"/>
        <v>1</v>
      </c>
      <c r="E22" s="4">
        <f t="shared" si="23"/>
        <v>8.3333333333333329E-2</v>
      </c>
      <c r="F22" s="4">
        <f t="shared" si="23"/>
        <v>2.5</v>
      </c>
      <c r="G22" s="4">
        <f t="shared" si="23"/>
        <v>1.1666666666666667</v>
      </c>
      <c r="H22" s="4">
        <f t="shared" si="23"/>
        <v>1.75</v>
      </c>
      <c r="I22" s="4">
        <f t="shared" si="23"/>
        <v>8.3333333333333329E-2</v>
      </c>
      <c r="J22" s="4">
        <f t="shared" si="23"/>
        <v>1.3333333333333333</v>
      </c>
      <c r="K22" s="4">
        <f t="shared" si="23"/>
        <v>0</v>
      </c>
      <c r="L22" s="4">
        <f t="shared" si="23"/>
        <v>0</v>
      </c>
      <c r="M22" s="4">
        <f t="shared" si="23"/>
        <v>6.083333333333333</v>
      </c>
    </row>
    <row r="23" spans="1:19" x14ac:dyDescent="0.25">
      <c r="A23" s="2" t="str">
        <f t="shared" si="21"/>
        <v>Lachlan Viali</v>
      </c>
      <c r="B23" s="3"/>
      <c r="C23" s="4">
        <f t="shared" ref="C23:M23" si="24">IF(ISNUMBER($B5),C5/$B5," ")</f>
        <v>1.6666666666666667</v>
      </c>
      <c r="D23" s="4">
        <f t="shared" si="24"/>
        <v>0</v>
      </c>
      <c r="E23" s="4">
        <f t="shared" si="24"/>
        <v>0</v>
      </c>
      <c r="F23" s="4">
        <f t="shared" si="24"/>
        <v>2.3333333333333335</v>
      </c>
      <c r="G23" s="4">
        <f t="shared" si="24"/>
        <v>2</v>
      </c>
      <c r="H23" s="4">
        <f t="shared" si="24"/>
        <v>0.66666666666666663</v>
      </c>
      <c r="I23" s="4">
        <f t="shared" si="24"/>
        <v>0</v>
      </c>
      <c r="J23" s="4">
        <f t="shared" si="24"/>
        <v>0</v>
      </c>
      <c r="K23" s="4">
        <f t="shared" si="24"/>
        <v>0</v>
      </c>
      <c r="L23" s="4">
        <f t="shared" si="24"/>
        <v>0</v>
      </c>
      <c r="M23" s="4">
        <f t="shared" si="24"/>
        <v>3.3333333333333335</v>
      </c>
    </row>
    <row r="24" spans="1:19" x14ac:dyDescent="0.25">
      <c r="A24" s="2" t="str">
        <f t="shared" si="21"/>
        <v>Rhys Willis</v>
      </c>
      <c r="B24" s="3"/>
      <c r="C24" s="4">
        <f t="shared" ref="C24:M24" si="25">IF(ISNUMBER($B6),C6/$B6," ")</f>
        <v>0.1111111111111111</v>
      </c>
      <c r="D24" s="4">
        <f t="shared" si="25"/>
        <v>2.3333333333333335</v>
      </c>
      <c r="E24" s="4">
        <f t="shared" si="25"/>
        <v>0.1111111111111111</v>
      </c>
      <c r="F24" s="4">
        <f t="shared" si="25"/>
        <v>2.4444444444444446</v>
      </c>
      <c r="G24" s="4">
        <f t="shared" si="25"/>
        <v>1.1111111111111112</v>
      </c>
      <c r="H24" s="4">
        <f t="shared" si="25"/>
        <v>0.77777777777777779</v>
      </c>
      <c r="I24" s="4">
        <f t="shared" si="25"/>
        <v>0</v>
      </c>
      <c r="J24" s="4">
        <f t="shared" si="25"/>
        <v>0.77777777777777779</v>
      </c>
      <c r="K24" s="4">
        <f t="shared" si="25"/>
        <v>0.1111111111111111</v>
      </c>
      <c r="L24" s="4">
        <f t="shared" si="25"/>
        <v>0</v>
      </c>
      <c r="M24" s="4">
        <f t="shared" si="25"/>
        <v>7.333333333333333</v>
      </c>
    </row>
    <row r="25" spans="1:19" x14ac:dyDescent="0.25">
      <c r="A25" s="2" t="str">
        <f t="shared" si="21"/>
        <v>Zander Rezek</v>
      </c>
      <c r="B25" s="3"/>
      <c r="C25" s="4">
        <f t="shared" ref="C25:M25" si="26">IF(ISNUMBER($B7),C7/$B7," ")</f>
        <v>3</v>
      </c>
      <c r="D25" s="4">
        <f t="shared" si="26"/>
        <v>1</v>
      </c>
      <c r="E25" s="4">
        <f t="shared" si="26"/>
        <v>0</v>
      </c>
      <c r="F25" s="4">
        <f t="shared" si="26"/>
        <v>2</v>
      </c>
      <c r="G25" s="4">
        <f t="shared" si="26"/>
        <v>1</v>
      </c>
      <c r="H25" s="4">
        <f t="shared" si="26"/>
        <v>1</v>
      </c>
      <c r="I25" s="4">
        <f t="shared" si="26"/>
        <v>0</v>
      </c>
      <c r="J25" s="4">
        <f t="shared" si="26"/>
        <v>1</v>
      </c>
      <c r="K25" s="4">
        <f t="shared" si="26"/>
        <v>0</v>
      </c>
      <c r="L25" s="4">
        <f t="shared" si="26"/>
        <v>0</v>
      </c>
      <c r="M25" s="4">
        <f t="shared" si="26"/>
        <v>9</v>
      </c>
    </row>
    <row r="26" spans="1:19" x14ac:dyDescent="0.25">
      <c r="A26" s="2" t="str">
        <f t="shared" si="21"/>
        <v>Adrian Tonkovic</v>
      </c>
      <c r="B26" s="3"/>
      <c r="C26" s="4">
        <f t="shared" ref="C26:M26" si="27">IF(ISNUMBER($B8),C8/$B8," ")</f>
        <v>4.4545454545454541</v>
      </c>
      <c r="D26" s="4">
        <f t="shared" si="27"/>
        <v>0.18181818181818182</v>
      </c>
      <c r="E26" s="4">
        <f t="shared" si="27"/>
        <v>1.8181818181818181</v>
      </c>
      <c r="F26" s="4">
        <f t="shared" si="27"/>
        <v>5.7272727272727275</v>
      </c>
      <c r="G26" s="4">
        <f t="shared" si="27"/>
        <v>2.9090909090909092</v>
      </c>
      <c r="H26" s="4">
        <f t="shared" si="27"/>
        <v>1.7272727272727273</v>
      </c>
      <c r="I26" s="4">
        <f t="shared" si="27"/>
        <v>9.0909090909090912E-2</v>
      </c>
      <c r="J26" s="4">
        <f t="shared" si="27"/>
        <v>1.5454545454545454</v>
      </c>
      <c r="K26" s="4">
        <f t="shared" si="27"/>
        <v>0</v>
      </c>
      <c r="L26" s="4">
        <f t="shared" si="27"/>
        <v>0</v>
      </c>
      <c r="M26" s="4">
        <f t="shared" si="27"/>
        <v>11.272727272727273</v>
      </c>
    </row>
    <row r="27" spans="1:19" x14ac:dyDescent="0.25">
      <c r="A27" s="2" t="str">
        <f t="shared" si="21"/>
        <v>Patrick Adams</v>
      </c>
      <c r="B27" s="3"/>
      <c r="C27" s="4">
        <f t="shared" ref="C27:M27" si="28">IF(ISNUMBER($B9),C9/$B9," ")</f>
        <v>3.75</v>
      </c>
      <c r="D27" s="4">
        <f t="shared" si="28"/>
        <v>0.58333333333333337</v>
      </c>
      <c r="E27" s="4">
        <f t="shared" si="28"/>
        <v>1.0833333333333333</v>
      </c>
      <c r="F27" s="4">
        <f t="shared" si="28"/>
        <v>5.833333333333333</v>
      </c>
      <c r="G27" s="4">
        <f t="shared" si="28"/>
        <v>2.1666666666666665</v>
      </c>
      <c r="H27" s="4">
        <f t="shared" si="28"/>
        <v>0.75</v>
      </c>
      <c r="I27" s="4">
        <f t="shared" si="28"/>
        <v>0</v>
      </c>
      <c r="J27" s="4">
        <f t="shared" si="28"/>
        <v>0.41666666666666669</v>
      </c>
      <c r="K27" s="4">
        <f t="shared" si="28"/>
        <v>0</v>
      </c>
      <c r="L27" s="4">
        <f t="shared" si="28"/>
        <v>0</v>
      </c>
      <c r="M27" s="4">
        <f t="shared" si="28"/>
        <v>10.333333333333334</v>
      </c>
    </row>
    <row r="28" spans="1:19" x14ac:dyDescent="0.25">
      <c r="A28" s="2" t="str">
        <f t="shared" si="21"/>
        <v>Brendan Yeo</v>
      </c>
      <c r="B28" s="3"/>
      <c r="C28" s="4">
        <f t="shared" ref="C28:M28" si="29">IF(ISNUMBER($B10),C10/$B10," ")</f>
        <v>2</v>
      </c>
      <c r="D28" s="4">
        <f t="shared" si="29"/>
        <v>9.0909090909090912E-2</v>
      </c>
      <c r="E28" s="4">
        <f t="shared" si="29"/>
        <v>0.45454545454545453</v>
      </c>
      <c r="F28" s="4">
        <f t="shared" si="29"/>
        <v>6.8181818181818183</v>
      </c>
      <c r="G28" s="4">
        <f t="shared" si="29"/>
        <v>1</v>
      </c>
      <c r="H28" s="4">
        <f t="shared" si="29"/>
        <v>0.36363636363636365</v>
      </c>
      <c r="I28" s="4">
        <f t="shared" si="29"/>
        <v>0.18181818181818182</v>
      </c>
      <c r="J28" s="4">
        <f t="shared" si="29"/>
        <v>1.8181818181818181</v>
      </c>
      <c r="K28" s="4">
        <f t="shared" si="29"/>
        <v>0</v>
      </c>
      <c r="L28" s="4">
        <f t="shared" si="29"/>
        <v>9.0909090909090912E-2</v>
      </c>
      <c r="M28" s="4">
        <f t="shared" si="29"/>
        <v>4.7272727272727275</v>
      </c>
    </row>
    <row r="29" spans="1:19" x14ac:dyDescent="0.25">
      <c r="A29" s="2" t="str">
        <f t="shared" si="21"/>
        <v>Kayne Kritchlow</v>
      </c>
      <c r="B29" s="3"/>
      <c r="C29" s="4">
        <f t="shared" ref="C29:M29" si="30">IF(ISNUMBER($B11),C11/$B11," ")</f>
        <v>1</v>
      </c>
      <c r="D29" s="4">
        <f t="shared" si="30"/>
        <v>0.33333333333333331</v>
      </c>
      <c r="E29" s="4">
        <f t="shared" si="30"/>
        <v>0.66666666666666663</v>
      </c>
      <c r="F29" s="4">
        <f t="shared" si="30"/>
        <v>2.3333333333333335</v>
      </c>
      <c r="G29" s="4">
        <f t="shared" si="30"/>
        <v>0</v>
      </c>
      <c r="H29" s="4">
        <f t="shared" si="30"/>
        <v>0</v>
      </c>
      <c r="I29" s="4">
        <f t="shared" si="30"/>
        <v>0</v>
      </c>
      <c r="J29" s="4">
        <f t="shared" si="30"/>
        <v>0.33333333333333331</v>
      </c>
      <c r="K29" s="4">
        <f t="shared" si="30"/>
        <v>0</v>
      </c>
      <c r="L29" s="4">
        <f t="shared" si="30"/>
        <v>0</v>
      </c>
      <c r="M29" s="4">
        <f t="shared" si="30"/>
        <v>3.6666666666666665</v>
      </c>
    </row>
    <row r="30" spans="1:19" x14ac:dyDescent="0.25">
      <c r="A30" s="9" t="str">
        <f t="shared" ref="A30:A35" si="31">IF(A12=""," ",A12)</f>
        <v>Jacob Doyle</v>
      </c>
      <c r="B30" s="10"/>
      <c r="C30" s="11">
        <f t="shared" ref="C30:M30" si="32">IF(ISNUMBER($B12),C12/$B12," ")</f>
        <v>1.75</v>
      </c>
      <c r="D30" s="11">
        <f t="shared" si="32"/>
        <v>0.75</v>
      </c>
      <c r="E30" s="11">
        <f t="shared" si="32"/>
        <v>0.5</v>
      </c>
      <c r="F30" s="11">
        <f t="shared" si="32"/>
        <v>5.75</v>
      </c>
      <c r="G30" s="11">
        <f t="shared" si="32"/>
        <v>0.5</v>
      </c>
      <c r="H30" s="11">
        <f t="shared" si="32"/>
        <v>0.75</v>
      </c>
      <c r="I30" s="11">
        <f t="shared" si="32"/>
        <v>0.25</v>
      </c>
      <c r="J30" s="11">
        <f t="shared" si="32"/>
        <v>1.5</v>
      </c>
      <c r="K30" s="11">
        <f t="shared" si="32"/>
        <v>0</v>
      </c>
      <c r="L30" s="11">
        <f t="shared" si="32"/>
        <v>0</v>
      </c>
      <c r="M30" s="11">
        <f t="shared" si="32"/>
        <v>6.25</v>
      </c>
    </row>
    <row r="31" spans="1:19" x14ac:dyDescent="0.25">
      <c r="A31" s="9" t="str">
        <f t="shared" si="31"/>
        <v>Tim Godfrey</v>
      </c>
      <c r="B31" s="10"/>
      <c r="C31" s="11">
        <f t="shared" ref="C31:M31" si="33">IF(ISNUMBER($B13),C13/$B13," ")</f>
        <v>1</v>
      </c>
      <c r="D31" s="11">
        <f t="shared" si="33"/>
        <v>1</v>
      </c>
      <c r="E31" s="11">
        <f t="shared" si="33"/>
        <v>0</v>
      </c>
      <c r="F31" s="11">
        <f t="shared" si="33"/>
        <v>4.5</v>
      </c>
      <c r="G31" s="11">
        <f t="shared" si="33"/>
        <v>0.5</v>
      </c>
      <c r="H31" s="11">
        <f t="shared" si="33"/>
        <v>1.5</v>
      </c>
      <c r="I31" s="11">
        <f t="shared" si="33"/>
        <v>0</v>
      </c>
      <c r="J31" s="11">
        <f t="shared" si="33"/>
        <v>2.5</v>
      </c>
      <c r="K31" s="11">
        <f t="shared" si="33"/>
        <v>0</v>
      </c>
      <c r="L31" s="11">
        <f t="shared" si="33"/>
        <v>0</v>
      </c>
      <c r="M31" s="11">
        <f t="shared" si="33"/>
        <v>5</v>
      </c>
    </row>
    <row r="32" spans="1:19" x14ac:dyDescent="0.25">
      <c r="A32" s="9" t="str">
        <f t="shared" si="31"/>
        <v>Omar Moustakim</v>
      </c>
      <c r="B32" s="10"/>
      <c r="C32" s="11">
        <f t="shared" ref="C32:M32" si="34">IF(ISNUMBER($B14),C14/$B14," ")</f>
        <v>3</v>
      </c>
      <c r="D32" s="11">
        <f t="shared" si="34"/>
        <v>1</v>
      </c>
      <c r="E32" s="11">
        <f t="shared" si="34"/>
        <v>2</v>
      </c>
      <c r="F32" s="11">
        <f t="shared" si="34"/>
        <v>6</v>
      </c>
      <c r="G32" s="11">
        <f t="shared" si="34"/>
        <v>3</v>
      </c>
      <c r="H32" s="11">
        <f t="shared" si="34"/>
        <v>1</v>
      </c>
      <c r="I32" s="11">
        <f t="shared" si="34"/>
        <v>0</v>
      </c>
      <c r="J32" s="11">
        <f t="shared" si="34"/>
        <v>1</v>
      </c>
      <c r="K32" s="11">
        <f t="shared" si="34"/>
        <v>0</v>
      </c>
      <c r="L32" s="11">
        <f t="shared" si="34"/>
        <v>0</v>
      </c>
      <c r="M32" s="11">
        <f t="shared" si="34"/>
        <v>11</v>
      </c>
    </row>
    <row r="33" spans="1:13" x14ac:dyDescent="0.25">
      <c r="A33" s="9" t="str">
        <f t="shared" si="31"/>
        <v>Dion Majstorovic</v>
      </c>
      <c r="B33" s="10"/>
      <c r="C33" s="11">
        <f t="shared" ref="C33:M35" si="35">IF(ISNUMBER($B15),C15/$B15," ")</f>
        <v>1.3333333333333333</v>
      </c>
      <c r="D33" s="11">
        <f t="shared" si="35"/>
        <v>0</v>
      </c>
      <c r="E33" s="11">
        <f t="shared" si="35"/>
        <v>0</v>
      </c>
      <c r="F33" s="11">
        <f t="shared" si="35"/>
        <v>6</v>
      </c>
      <c r="G33" s="11">
        <f t="shared" si="35"/>
        <v>1.3333333333333333</v>
      </c>
      <c r="H33" s="11">
        <f t="shared" si="35"/>
        <v>0.33333333333333331</v>
      </c>
      <c r="I33" s="11">
        <f t="shared" si="35"/>
        <v>0.33333333333333331</v>
      </c>
      <c r="J33" s="11">
        <f t="shared" si="35"/>
        <v>2</v>
      </c>
      <c r="K33" s="11">
        <f t="shared" si="35"/>
        <v>0</v>
      </c>
      <c r="L33" s="11">
        <f t="shared" si="35"/>
        <v>0</v>
      </c>
      <c r="M33" s="11">
        <f t="shared" si="35"/>
        <v>2.6666666666666665</v>
      </c>
    </row>
    <row r="34" spans="1:13" x14ac:dyDescent="0.25">
      <c r="A34" s="9" t="str">
        <f t="shared" si="31"/>
        <v>Samuel Adams</v>
      </c>
      <c r="B34" s="10"/>
      <c r="C34" s="11">
        <f t="shared" si="35"/>
        <v>2</v>
      </c>
      <c r="D34" s="11">
        <f t="shared" si="35"/>
        <v>1.5</v>
      </c>
      <c r="E34" s="11">
        <f t="shared" si="35"/>
        <v>0</v>
      </c>
      <c r="F34" s="11">
        <f t="shared" si="35"/>
        <v>5</v>
      </c>
      <c r="G34" s="11">
        <f t="shared" si="35"/>
        <v>4</v>
      </c>
      <c r="H34" s="11">
        <f t="shared" si="35"/>
        <v>0.5</v>
      </c>
      <c r="I34" s="11">
        <f t="shared" si="35"/>
        <v>0</v>
      </c>
      <c r="J34" s="11">
        <f t="shared" si="35"/>
        <v>0.5</v>
      </c>
      <c r="K34" s="11">
        <f t="shared" si="35"/>
        <v>0</v>
      </c>
      <c r="L34" s="11">
        <f t="shared" si="35"/>
        <v>0</v>
      </c>
      <c r="M34" s="11">
        <f t="shared" si="35"/>
        <v>8.5</v>
      </c>
    </row>
    <row r="35" spans="1:13" x14ac:dyDescent="0.25">
      <c r="A35" s="9" t="str">
        <f t="shared" si="31"/>
        <v>Thomas Perez</v>
      </c>
      <c r="B35" s="10"/>
      <c r="C35" s="11">
        <f t="shared" si="35"/>
        <v>2</v>
      </c>
      <c r="D35" s="11">
        <f t="shared" si="35"/>
        <v>1.625</v>
      </c>
      <c r="E35" s="11">
        <f t="shared" si="35"/>
        <v>0.75</v>
      </c>
      <c r="F35" s="11">
        <f t="shared" si="35"/>
        <v>2.625</v>
      </c>
      <c r="G35" s="11">
        <f t="shared" si="35"/>
        <v>2.25</v>
      </c>
      <c r="H35" s="11">
        <f t="shared" si="35"/>
        <v>1.875</v>
      </c>
      <c r="I35" s="11">
        <f t="shared" si="35"/>
        <v>0.75</v>
      </c>
      <c r="J35" s="11">
        <f t="shared" si="35"/>
        <v>1.375</v>
      </c>
      <c r="K35" s="11">
        <f t="shared" si="35"/>
        <v>0</v>
      </c>
      <c r="L35" s="11">
        <f t="shared" si="35"/>
        <v>0</v>
      </c>
      <c r="M35" s="11">
        <f t="shared" si="35"/>
        <v>9.625</v>
      </c>
    </row>
  </sheetData>
  <mergeCells count="3">
    <mergeCell ref="A18:O18"/>
    <mergeCell ref="A19:M19"/>
    <mergeCell ref="A1:P1"/>
  </mergeCells>
  <conditionalFormatting sqref="A3:A12">
    <cfRule type="expression" dxfId="21" priority="17">
      <formula>O3&gt;10</formula>
    </cfRule>
  </conditionalFormatting>
  <conditionalFormatting sqref="A13">
    <cfRule type="expression" dxfId="20" priority="5">
      <formula>O13&gt;11</formula>
    </cfRule>
  </conditionalFormatting>
  <conditionalFormatting sqref="A14">
    <cfRule type="expression" dxfId="19" priority="4">
      <formula>O14&gt;11</formula>
    </cfRule>
  </conditionalFormatting>
  <conditionalFormatting sqref="A15">
    <cfRule type="expression" dxfId="18" priority="3">
      <formula>O15&gt;11</formula>
    </cfRule>
  </conditionalFormatting>
  <conditionalFormatting sqref="A16">
    <cfRule type="expression" dxfId="17" priority="2">
      <formula>O16&gt;11</formula>
    </cfRule>
  </conditionalFormatting>
  <conditionalFormatting sqref="A17">
    <cfRule type="expression" dxfId="16" priority="1">
      <formula>O17&gt;11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66"/>
  </sheetPr>
  <dimension ref="A1:U37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1" x14ac:dyDescent="0.25">
      <c r="A1" s="42" t="s">
        <v>106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3" t="s">
        <v>106</v>
      </c>
    </row>
    <row r="2" spans="1:21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35</v>
      </c>
      <c r="O2" s="29" t="s">
        <v>36</v>
      </c>
      <c r="P2" s="17" t="s">
        <v>37</v>
      </c>
      <c r="Q2" s="24"/>
      <c r="R2" s="24" t="s">
        <v>38</v>
      </c>
      <c r="S2" s="24" t="s">
        <v>39</v>
      </c>
    </row>
    <row r="3" spans="1:21" x14ac:dyDescent="0.25">
      <c r="A3" s="9" t="s">
        <v>107</v>
      </c>
      <c r="B3" s="10">
        <v>1</v>
      </c>
      <c r="C3" s="10">
        <v>0</v>
      </c>
      <c r="D3" s="10">
        <v>1</v>
      </c>
      <c r="E3" s="10">
        <v>0</v>
      </c>
      <c r="F3" s="10">
        <v>5</v>
      </c>
      <c r="G3" s="10">
        <v>2</v>
      </c>
      <c r="H3" s="10">
        <v>0</v>
      </c>
      <c r="I3" s="10">
        <v>0</v>
      </c>
      <c r="J3" s="10">
        <v>3</v>
      </c>
      <c r="K3" s="10">
        <v>0</v>
      </c>
      <c r="L3" s="10">
        <v>0</v>
      </c>
      <c r="M3" s="10">
        <v>3</v>
      </c>
      <c r="N3" s="10">
        <f>(VLOOKUP(A3,Games!$A$2:$D$150,3,FALSE))</f>
        <v>0</v>
      </c>
      <c r="O3" s="10">
        <f>VLOOKUP(A3,Games!$A$2:$D$150,4,FALSE)</f>
        <v>1</v>
      </c>
      <c r="P3" s="11">
        <f>(R3-S3)/B3</f>
        <v>4</v>
      </c>
      <c r="Q3" s="24"/>
      <c r="R3" s="24">
        <f>SUM(M3,I3,H3,G3,F3)</f>
        <v>10</v>
      </c>
      <c r="S3" s="24">
        <f>SUM((J3*2),(K3*3),(L3*4))</f>
        <v>6</v>
      </c>
    </row>
    <row r="4" spans="1:21" x14ac:dyDescent="0.25">
      <c r="A4" s="9" t="s">
        <v>133</v>
      </c>
      <c r="B4" s="10">
        <v>2</v>
      </c>
      <c r="C4" s="10">
        <v>2</v>
      </c>
      <c r="D4" s="10">
        <v>0</v>
      </c>
      <c r="E4" s="10">
        <v>0</v>
      </c>
      <c r="F4" s="10">
        <v>9</v>
      </c>
      <c r="G4" s="10">
        <v>3</v>
      </c>
      <c r="H4" s="10">
        <v>1</v>
      </c>
      <c r="I4" s="10">
        <v>0</v>
      </c>
      <c r="J4" s="10">
        <v>1</v>
      </c>
      <c r="K4" s="10">
        <v>0</v>
      </c>
      <c r="L4" s="10">
        <v>0</v>
      </c>
      <c r="M4" s="10">
        <v>4</v>
      </c>
      <c r="N4" s="10">
        <f>(VLOOKUP(A4,Games!$A$2:$D$150,3,FALSE))</f>
        <v>0</v>
      </c>
      <c r="O4" s="10">
        <f>VLOOKUP(A4,Games!$A$2:$D$150,4,FALSE)</f>
        <v>2</v>
      </c>
      <c r="P4" s="11">
        <f t="shared" ref="P4:P7" si="0">(R4-S4)/B4</f>
        <v>7.5</v>
      </c>
      <c r="Q4" s="24"/>
      <c r="R4" s="24">
        <f t="shared" ref="R4:R7" si="1">SUM(M4,I4,H4,G4,F4)</f>
        <v>17</v>
      </c>
      <c r="S4" s="24">
        <f t="shared" ref="S4:S7" si="2">SUM((J4*2),(K4*3),(L4*4))</f>
        <v>2</v>
      </c>
    </row>
    <row r="5" spans="1:21" x14ac:dyDescent="0.25">
      <c r="A5" s="9" t="s">
        <v>52</v>
      </c>
      <c r="B5" s="10">
        <v>11</v>
      </c>
      <c r="C5" s="10">
        <v>10</v>
      </c>
      <c r="D5" s="10">
        <v>5</v>
      </c>
      <c r="E5" s="10">
        <v>4</v>
      </c>
      <c r="F5" s="10">
        <v>47</v>
      </c>
      <c r="G5" s="10">
        <v>27</v>
      </c>
      <c r="H5" s="10">
        <v>13</v>
      </c>
      <c r="I5" s="10">
        <v>2</v>
      </c>
      <c r="J5" s="10">
        <v>21</v>
      </c>
      <c r="K5" s="10">
        <v>0</v>
      </c>
      <c r="L5" s="10">
        <v>0</v>
      </c>
      <c r="M5" s="10">
        <v>39</v>
      </c>
      <c r="N5" s="10">
        <f>(VLOOKUP(A5,Games!$A$2:$D$150,3,FALSE))</f>
        <v>0</v>
      </c>
      <c r="O5" s="10">
        <f>VLOOKUP(A5,Games!$A$2:$D$150,4,FALSE)</f>
        <v>11</v>
      </c>
      <c r="P5" s="11">
        <f t="shared" si="0"/>
        <v>7.8181818181818183</v>
      </c>
      <c r="Q5" s="24"/>
      <c r="R5" s="24">
        <f t="shared" si="1"/>
        <v>128</v>
      </c>
      <c r="S5" s="24">
        <f t="shared" si="2"/>
        <v>42</v>
      </c>
    </row>
    <row r="6" spans="1:21" x14ac:dyDescent="0.25">
      <c r="A6" s="9" t="s">
        <v>53</v>
      </c>
      <c r="B6" s="10">
        <v>11</v>
      </c>
      <c r="C6" s="10">
        <v>47</v>
      </c>
      <c r="D6" s="10">
        <v>0</v>
      </c>
      <c r="E6" s="10">
        <v>3</v>
      </c>
      <c r="F6" s="10">
        <v>37</v>
      </c>
      <c r="G6" s="10">
        <v>39</v>
      </c>
      <c r="H6" s="10">
        <v>10</v>
      </c>
      <c r="I6" s="10">
        <v>2</v>
      </c>
      <c r="J6" s="10">
        <v>5</v>
      </c>
      <c r="K6" s="10">
        <v>0</v>
      </c>
      <c r="L6" s="10">
        <v>0</v>
      </c>
      <c r="M6" s="10">
        <v>97</v>
      </c>
      <c r="N6" s="10">
        <f>(VLOOKUP(A6,Games!$A$2:$D$150,3,FALSE))</f>
        <v>0</v>
      </c>
      <c r="O6" s="10">
        <f>VLOOKUP(A6,Games!$A$2:$D$150,4,FALSE)</f>
        <v>11</v>
      </c>
      <c r="P6" s="11">
        <f t="shared" si="0"/>
        <v>15.909090909090908</v>
      </c>
      <c r="Q6" s="24"/>
      <c r="R6" s="24">
        <f t="shared" si="1"/>
        <v>185</v>
      </c>
      <c r="S6" s="24">
        <f t="shared" si="2"/>
        <v>10</v>
      </c>
    </row>
    <row r="7" spans="1:21" x14ac:dyDescent="0.25">
      <c r="A7" s="9" t="s">
        <v>54</v>
      </c>
      <c r="B7" s="10">
        <v>10</v>
      </c>
      <c r="C7" s="10">
        <v>14</v>
      </c>
      <c r="D7" s="10">
        <v>0</v>
      </c>
      <c r="E7" s="10">
        <v>12</v>
      </c>
      <c r="F7" s="10">
        <v>25</v>
      </c>
      <c r="G7" s="10">
        <v>49</v>
      </c>
      <c r="H7" s="10">
        <v>18</v>
      </c>
      <c r="I7" s="10">
        <v>1</v>
      </c>
      <c r="J7" s="10">
        <v>8</v>
      </c>
      <c r="K7" s="10">
        <v>1</v>
      </c>
      <c r="L7" s="10">
        <v>0</v>
      </c>
      <c r="M7" s="10">
        <v>40</v>
      </c>
      <c r="N7" s="10">
        <f>(VLOOKUP(A7,Games!$A$2:$D$150,3,FALSE))</f>
        <v>2</v>
      </c>
      <c r="O7" s="10">
        <f>VLOOKUP(A7,Games!$A$2:$D$150,4,FALSE)</f>
        <v>12</v>
      </c>
      <c r="P7" s="11">
        <f t="shared" si="0"/>
        <v>11.4</v>
      </c>
      <c r="Q7" s="24"/>
      <c r="R7" s="24">
        <f t="shared" si="1"/>
        <v>133</v>
      </c>
      <c r="S7" s="24">
        <f t="shared" si="2"/>
        <v>19</v>
      </c>
    </row>
    <row r="8" spans="1:21" x14ac:dyDescent="0.25">
      <c r="A8" s="9" t="s">
        <v>147</v>
      </c>
      <c r="B8" s="10">
        <v>1</v>
      </c>
      <c r="C8" s="10">
        <v>5</v>
      </c>
      <c r="D8" s="10">
        <v>1</v>
      </c>
      <c r="E8" s="10">
        <v>0</v>
      </c>
      <c r="F8" s="10">
        <v>3</v>
      </c>
      <c r="G8" s="10">
        <v>0</v>
      </c>
      <c r="H8" s="10">
        <v>4</v>
      </c>
      <c r="I8" s="10">
        <v>3</v>
      </c>
      <c r="J8" s="10">
        <v>2</v>
      </c>
      <c r="K8" s="10">
        <v>0</v>
      </c>
      <c r="L8" s="10">
        <v>0</v>
      </c>
      <c r="M8" s="10">
        <v>13</v>
      </c>
      <c r="N8" s="10">
        <f>(VLOOKUP(A8,Games!$A$2:$D$150,3,FALSE))</f>
        <v>0</v>
      </c>
      <c r="O8" s="10">
        <f>VLOOKUP(A8,Games!$A$2:$D$150,4,FALSE)</f>
        <v>1</v>
      </c>
      <c r="P8" s="11">
        <f t="shared" ref="P8:P10" si="3">(R8-S8)/B8</f>
        <v>19</v>
      </c>
      <c r="Q8" s="24"/>
      <c r="R8" s="24">
        <f t="shared" ref="R8:R11" si="4">SUM(M8,I8,H8,G8,F8)</f>
        <v>23</v>
      </c>
      <c r="S8" s="24">
        <f t="shared" ref="S8:S11" si="5">SUM((J8*2),(K8*3),(L8*4))</f>
        <v>4</v>
      </c>
      <c r="T8" s="24"/>
    </row>
    <row r="9" spans="1:21" x14ac:dyDescent="0.25">
      <c r="A9" s="9" t="s">
        <v>134</v>
      </c>
      <c r="B9" s="10">
        <v>4</v>
      </c>
      <c r="C9" s="10">
        <v>15</v>
      </c>
      <c r="D9" s="10">
        <v>0</v>
      </c>
      <c r="E9" s="10">
        <v>3</v>
      </c>
      <c r="F9" s="10">
        <v>50</v>
      </c>
      <c r="G9" s="10">
        <v>4</v>
      </c>
      <c r="H9" s="10">
        <v>4</v>
      </c>
      <c r="I9" s="10">
        <v>5</v>
      </c>
      <c r="J9" s="10">
        <v>10</v>
      </c>
      <c r="K9" s="10">
        <v>0</v>
      </c>
      <c r="L9" s="10">
        <v>0</v>
      </c>
      <c r="M9" s="10">
        <v>33</v>
      </c>
      <c r="N9" s="10">
        <f>(VLOOKUP(A9,Games!$A$2:$D$150,3,FALSE))</f>
        <v>1</v>
      </c>
      <c r="O9" s="10">
        <f>VLOOKUP(A9,Games!$A$2:$D$150,4,FALSE)</f>
        <v>5</v>
      </c>
      <c r="P9" s="11">
        <f t="shared" ref="P9" si="6">(R9-S9)/B9</f>
        <v>19</v>
      </c>
      <c r="Q9" s="24"/>
      <c r="R9" s="24">
        <f t="shared" ref="R9" si="7">SUM(M9,I9,H9,G9,F9)</f>
        <v>96</v>
      </c>
      <c r="S9" s="24">
        <f t="shared" ref="S9" si="8">SUM((J9*2),(K9*3),(L9*4))</f>
        <v>20</v>
      </c>
      <c r="T9" s="24"/>
      <c r="U9" s="24"/>
    </row>
    <row r="10" spans="1:21" x14ac:dyDescent="0.25">
      <c r="A10" s="9" t="s">
        <v>109</v>
      </c>
      <c r="B10" s="10">
        <v>9</v>
      </c>
      <c r="C10" s="10">
        <v>14</v>
      </c>
      <c r="D10" s="10">
        <v>0</v>
      </c>
      <c r="E10" s="10">
        <v>5</v>
      </c>
      <c r="F10" s="10">
        <v>64</v>
      </c>
      <c r="G10" s="10">
        <v>7</v>
      </c>
      <c r="H10" s="10">
        <v>2</v>
      </c>
      <c r="I10" s="10">
        <v>4</v>
      </c>
      <c r="J10" s="10">
        <v>10</v>
      </c>
      <c r="K10" s="10">
        <v>0</v>
      </c>
      <c r="L10" s="10">
        <v>0</v>
      </c>
      <c r="M10" s="10">
        <v>33</v>
      </c>
      <c r="N10" s="10">
        <f>(VLOOKUP(A10,Games!$A$2:$D$150,3,FALSE))</f>
        <v>0</v>
      </c>
      <c r="O10" s="10">
        <f>VLOOKUP(A10,Games!$A$2:$D$150,4,FALSE)</f>
        <v>9</v>
      </c>
      <c r="P10" s="11">
        <f t="shared" si="3"/>
        <v>10</v>
      </c>
      <c r="Q10" s="24"/>
      <c r="R10" s="24">
        <f t="shared" si="4"/>
        <v>110</v>
      </c>
      <c r="S10" s="24">
        <f t="shared" si="5"/>
        <v>20</v>
      </c>
      <c r="T10" s="24"/>
    </row>
    <row r="11" spans="1:21" x14ac:dyDescent="0.25">
      <c r="A11" s="9" t="s">
        <v>55</v>
      </c>
      <c r="B11" s="10"/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>(VLOOKUP(A11,Games!$A$2:$D$150,3,FALSE))</f>
        <v>2</v>
      </c>
      <c r="O11" s="10">
        <f>VLOOKUP(A11,Games!$A$2:$D$150,4,FALSE)</f>
        <v>2</v>
      </c>
      <c r="P11" s="11"/>
      <c r="Q11" s="24"/>
      <c r="R11" s="24">
        <f t="shared" si="4"/>
        <v>0</v>
      </c>
      <c r="S11" s="24">
        <f t="shared" si="5"/>
        <v>0</v>
      </c>
      <c r="T11" s="24"/>
      <c r="U11" s="24"/>
    </row>
    <row r="12" spans="1:21" x14ac:dyDescent="0.25">
      <c r="A12" s="9" t="s">
        <v>108</v>
      </c>
      <c r="B12" s="8">
        <v>8</v>
      </c>
      <c r="C12" s="8">
        <v>26</v>
      </c>
      <c r="D12" s="8">
        <v>9</v>
      </c>
      <c r="E12" s="8">
        <v>3</v>
      </c>
      <c r="F12" s="8">
        <v>45</v>
      </c>
      <c r="G12" s="8">
        <v>9</v>
      </c>
      <c r="H12" s="8">
        <v>5</v>
      </c>
      <c r="I12" s="8">
        <v>3</v>
      </c>
      <c r="J12" s="8">
        <v>4</v>
      </c>
      <c r="K12" s="8">
        <v>0</v>
      </c>
      <c r="L12" s="8">
        <v>0</v>
      </c>
      <c r="M12" s="8">
        <v>82</v>
      </c>
      <c r="N12" s="10">
        <f>(VLOOKUP(A12,Games!$A$2:$D$150,3,FALSE))</f>
        <v>0</v>
      </c>
      <c r="O12" s="10">
        <f>VLOOKUP(A12,Games!$A$2:$D$150,4,FALSE)</f>
        <v>8</v>
      </c>
      <c r="P12" s="11">
        <f t="shared" ref="P12:P17" si="9">(R12-S12)/B12</f>
        <v>17</v>
      </c>
      <c r="Q12" s="24"/>
      <c r="R12" s="24">
        <f t="shared" ref="R12:R17" si="10">SUM(M12,I12,H12,G12,F12)</f>
        <v>144</v>
      </c>
      <c r="S12" s="24">
        <f t="shared" ref="S12:S17" si="11">SUM((J12*2),(K12*3),(L12*4))</f>
        <v>8</v>
      </c>
      <c r="T12" s="24"/>
      <c r="U12" s="24"/>
    </row>
    <row r="13" spans="1:21" s="24" customFormat="1" x14ac:dyDescent="0.25">
      <c r="A13" s="9" t="s">
        <v>110</v>
      </c>
      <c r="B13" s="17">
        <v>1</v>
      </c>
      <c r="C13" s="17">
        <v>1</v>
      </c>
      <c r="D13" s="17">
        <v>0</v>
      </c>
      <c r="E13" s="17">
        <v>0</v>
      </c>
      <c r="F13" s="17">
        <v>1</v>
      </c>
      <c r="G13" s="17">
        <v>0</v>
      </c>
      <c r="H13" s="17">
        <v>0</v>
      </c>
      <c r="I13" s="17">
        <v>0</v>
      </c>
      <c r="J13" s="17">
        <v>5</v>
      </c>
      <c r="K13" s="17">
        <v>0</v>
      </c>
      <c r="L13" s="17">
        <v>0</v>
      </c>
      <c r="M13" s="17">
        <v>2</v>
      </c>
      <c r="N13" s="10">
        <f>(VLOOKUP(A13,Games!$A$2:$D$150,3,FALSE))</f>
        <v>0</v>
      </c>
      <c r="O13" s="10">
        <f>VLOOKUP(A13,Games!$A$2:$D$150,4,FALSE)</f>
        <v>1</v>
      </c>
      <c r="P13" s="11">
        <f t="shared" si="9"/>
        <v>-7</v>
      </c>
      <c r="R13" s="24">
        <f t="shared" si="10"/>
        <v>3</v>
      </c>
      <c r="S13" s="24">
        <f t="shared" si="11"/>
        <v>10</v>
      </c>
    </row>
    <row r="14" spans="1:21" s="24" customFormat="1" x14ac:dyDescent="0.25">
      <c r="A14" s="9" t="s">
        <v>135</v>
      </c>
      <c r="B14" s="17">
        <v>1</v>
      </c>
      <c r="C14" s="17">
        <v>2</v>
      </c>
      <c r="D14" s="17">
        <v>1</v>
      </c>
      <c r="E14" s="17">
        <v>1</v>
      </c>
      <c r="F14" s="17">
        <v>3</v>
      </c>
      <c r="G14" s="17">
        <v>0</v>
      </c>
      <c r="H14" s="17">
        <v>1</v>
      </c>
      <c r="I14" s="17">
        <v>0</v>
      </c>
      <c r="J14" s="17">
        <v>0</v>
      </c>
      <c r="K14" s="17">
        <v>0</v>
      </c>
      <c r="L14" s="17">
        <v>0</v>
      </c>
      <c r="M14" s="17">
        <v>8</v>
      </c>
      <c r="N14" s="10">
        <f>(VLOOKUP(A14,Games!$A$2:$D$150,3,FALSE))</f>
        <v>0</v>
      </c>
      <c r="O14" s="10">
        <f>VLOOKUP(A14,Games!$A$2:$D$150,4,FALSE)</f>
        <v>1</v>
      </c>
      <c r="P14" s="11">
        <f t="shared" si="9"/>
        <v>12</v>
      </c>
      <c r="R14" s="24">
        <f t="shared" si="10"/>
        <v>12</v>
      </c>
      <c r="S14" s="24">
        <f t="shared" si="11"/>
        <v>0</v>
      </c>
    </row>
    <row r="15" spans="1:21" s="24" customFormat="1" x14ac:dyDescent="0.25">
      <c r="A15" s="9" t="s">
        <v>89</v>
      </c>
      <c r="B15" s="17">
        <v>12</v>
      </c>
      <c r="C15" s="17">
        <v>16</v>
      </c>
      <c r="D15" s="17">
        <v>9</v>
      </c>
      <c r="E15" s="17">
        <v>8</v>
      </c>
      <c r="F15" s="17">
        <v>37</v>
      </c>
      <c r="G15" s="17">
        <v>19</v>
      </c>
      <c r="H15" s="17">
        <v>14</v>
      </c>
      <c r="I15" s="17">
        <v>1</v>
      </c>
      <c r="J15" s="17">
        <v>32</v>
      </c>
      <c r="K15" s="17">
        <v>0</v>
      </c>
      <c r="L15" s="17">
        <v>0</v>
      </c>
      <c r="M15" s="17">
        <v>67</v>
      </c>
      <c r="N15" s="10">
        <f>(VLOOKUP(A15,Games!$A$2:$D$150,3,FALSE))</f>
        <v>0</v>
      </c>
      <c r="O15" s="10">
        <f>VLOOKUP(A15,Games!$A$2:$D$150,4,FALSE)</f>
        <v>12</v>
      </c>
      <c r="P15" s="11">
        <f t="shared" si="9"/>
        <v>6.166666666666667</v>
      </c>
      <c r="R15" s="24">
        <f t="shared" si="10"/>
        <v>138</v>
      </c>
      <c r="S15" s="24">
        <f t="shared" si="11"/>
        <v>64</v>
      </c>
    </row>
    <row r="16" spans="1:21" s="24" customFormat="1" x14ac:dyDescent="0.25">
      <c r="A16" s="9" t="s">
        <v>95</v>
      </c>
      <c r="B16" s="17">
        <v>12</v>
      </c>
      <c r="C16" s="17">
        <v>61</v>
      </c>
      <c r="D16" s="17">
        <v>14</v>
      </c>
      <c r="E16" s="17">
        <v>22</v>
      </c>
      <c r="F16" s="17">
        <v>105</v>
      </c>
      <c r="G16" s="17">
        <v>17</v>
      </c>
      <c r="H16" s="17">
        <v>24</v>
      </c>
      <c r="I16" s="17">
        <v>13</v>
      </c>
      <c r="J16" s="17">
        <v>19</v>
      </c>
      <c r="K16" s="17">
        <v>0</v>
      </c>
      <c r="L16" s="17">
        <v>0</v>
      </c>
      <c r="M16" s="17">
        <v>186</v>
      </c>
      <c r="N16" s="10">
        <f>(VLOOKUP(A16,Games!$A$2:$D$150,3,FALSE))</f>
        <v>0</v>
      </c>
      <c r="O16" s="10">
        <f>VLOOKUP(A16,Games!$A$2:$D$150,4,FALSE)</f>
        <v>12</v>
      </c>
      <c r="P16" s="11">
        <f t="shared" si="9"/>
        <v>25.583333333333332</v>
      </c>
      <c r="R16" s="24">
        <f t="shared" si="10"/>
        <v>345</v>
      </c>
      <c r="S16" s="24">
        <f t="shared" si="11"/>
        <v>38</v>
      </c>
    </row>
    <row r="17" spans="1:20" x14ac:dyDescent="0.25">
      <c r="A17" s="9" t="s">
        <v>136</v>
      </c>
      <c r="B17" s="17">
        <v>1</v>
      </c>
      <c r="C17" s="17">
        <v>1</v>
      </c>
      <c r="D17" s="17">
        <v>1</v>
      </c>
      <c r="E17" s="17">
        <v>0</v>
      </c>
      <c r="F17" s="17">
        <v>2</v>
      </c>
      <c r="G17" s="17">
        <v>2</v>
      </c>
      <c r="H17" s="17">
        <v>1</v>
      </c>
      <c r="I17" s="17">
        <v>0</v>
      </c>
      <c r="J17" s="17">
        <v>2</v>
      </c>
      <c r="K17" s="17">
        <v>0</v>
      </c>
      <c r="L17" s="17">
        <v>0</v>
      </c>
      <c r="M17" s="17">
        <v>5</v>
      </c>
      <c r="N17" s="10">
        <f>(VLOOKUP(A17,Games!$A$2:$D$150,3,FALSE))</f>
        <v>0</v>
      </c>
      <c r="O17" s="10">
        <f>VLOOKUP(A17,Games!$A$2:$D$150,4,FALSE)</f>
        <v>1</v>
      </c>
      <c r="P17" s="11">
        <f t="shared" si="9"/>
        <v>6</v>
      </c>
      <c r="Q17" s="24"/>
      <c r="R17" s="24">
        <f t="shared" si="10"/>
        <v>10</v>
      </c>
      <c r="S17" s="24">
        <f t="shared" si="11"/>
        <v>4</v>
      </c>
      <c r="T17" s="24"/>
    </row>
    <row r="18" spans="1:20" x14ac:dyDescent="0.25">
      <c r="A18" s="9" t="s">
        <v>160</v>
      </c>
      <c r="B18" s="17">
        <v>1</v>
      </c>
      <c r="C18" s="17">
        <v>3</v>
      </c>
      <c r="D18" s="17">
        <v>0</v>
      </c>
      <c r="E18" s="17">
        <v>7</v>
      </c>
      <c r="F18" s="17">
        <v>5</v>
      </c>
      <c r="G18" s="17">
        <v>4</v>
      </c>
      <c r="H18" s="17">
        <v>1</v>
      </c>
      <c r="I18" s="17">
        <v>0</v>
      </c>
      <c r="J18" s="17">
        <v>3</v>
      </c>
      <c r="K18" s="17">
        <v>0</v>
      </c>
      <c r="L18" s="17">
        <v>0</v>
      </c>
      <c r="M18" s="17">
        <v>13</v>
      </c>
      <c r="N18" s="10">
        <f>(VLOOKUP(A18,Games!$A$2:$D$150,3,FALSE))</f>
        <v>0</v>
      </c>
      <c r="O18" s="10">
        <f>VLOOKUP(A18,Games!$A$2:$D$150,4,FALSE)</f>
        <v>1</v>
      </c>
      <c r="P18" s="11">
        <f t="shared" ref="P18" si="12">(R18-S18)/B18</f>
        <v>17</v>
      </c>
      <c r="Q18" s="24"/>
      <c r="R18" s="24">
        <f t="shared" ref="R18" si="13">SUM(M18,I18,H18,G18,F18)</f>
        <v>23</v>
      </c>
      <c r="S18" s="24">
        <f t="shared" ref="S18" si="14">SUM((J18*2),(K18*3),(L18*4))</f>
        <v>6</v>
      </c>
      <c r="T18" s="24"/>
    </row>
    <row r="19" spans="1:20" x14ac:dyDescent="0.25">
      <c r="A19" s="39" t="s">
        <v>13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20" x14ac:dyDescent="0.25">
      <c r="A20" s="42" t="s">
        <v>106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20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20" x14ac:dyDescent="0.25">
      <c r="A22" s="9" t="str">
        <f>IF(A3=""," ",A3)</f>
        <v>Brad Dwyer</v>
      </c>
      <c r="B22" s="10"/>
      <c r="C22" s="11">
        <f t="shared" ref="C22:M22" si="15">IF(ISNUMBER($B3),C3/$B3," ")</f>
        <v>0</v>
      </c>
      <c r="D22" s="11">
        <f t="shared" si="15"/>
        <v>1</v>
      </c>
      <c r="E22" s="11">
        <f t="shared" si="15"/>
        <v>0</v>
      </c>
      <c r="F22" s="11">
        <f t="shared" si="15"/>
        <v>5</v>
      </c>
      <c r="G22" s="11">
        <f t="shared" si="15"/>
        <v>2</v>
      </c>
      <c r="H22" s="11">
        <f t="shared" si="15"/>
        <v>0</v>
      </c>
      <c r="I22" s="11">
        <f t="shared" si="15"/>
        <v>0</v>
      </c>
      <c r="J22" s="11">
        <f t="shared" si="15"/>
        <v>3</v>
      </c>
      <c r="K22" s="11">
        <f t="shared" si="15"/>
        <v>0</v>
      </c>
      <c r="L22" s="11">
        <f t="shared" si="15"/>
        <v>0</v>
      </c>
      <c r="M22" s="11">
        <f t="shared" si="15"/>
        <v>3</v>
      </c>
    </row>
    <row r="23" spans="1:20" x14ac:dyDescent="0.25">
      <c r="A23" s="9" t="str">
        <f t="shared" ref="A23:A36" si="16">IF(A4=""," ",A4)</f>
        <v>Brendan Hoang</v>
      </c>
      <c r="B23" s="10"/>
      <c r="C23" s="11">
        <f t="shared" ref="C23:M23" si="17">IF(ISNUMBER($B4),C4/$B4," ")</f>
        <v>1</v>
      </c>
      <c r="D23" s="11">
        <f t="shared" si="17"/>
        <v>0</v>
      </c>
      <c r="E23" s="11">
        <f t="shared" si="17"/>
        <v>0</v>
      </c>
      <c r="F23" s="11">
        <f t="shared" si="17"/>
        <v>4.5</v>
      </c>
      <c r="G23" s="11">
        <f t="shared" si="17"/>
        <v>1.5</v>
      </c>
      <c r="H23" s="11">
        <f t="shared" si="17"/>
        <v>0.5</v>
      </c>
      <c r="I23" s="11">
        <f t="shared" si="17"/>
        <v>0</v>
      </c>
      <c r="J23" s="11">
        <f t="shared" si="17"/>
        <v>0.5</v>
      </c>
      <c r="K23" s="11">
        <f t="shared" si="17"/>
        <v>0</v>
      </c>
      <c r="L23" s="11">
        <f t="shared" si="17"/>
        <v>0</v>
      </c>
      <c r="M23" s="11">
        <f t="shared" si="17"/>
        <v>2</v>
      </c>
    </row>
    <row r="24" spans="1:20" x14ac:dyDescent="0.25">
      <c r="A24" s="9" t="str">
        <f t="shared" si="16"/>
        <v>Dean Abbott</v>
      </c>
      <c r="B24" s="10"/>
      <c r="C24" s="11">
        <f t="shared" ref="C24:M24" si="18">IF(ISNUMBER($B5),C5/$B5," ")</f>
        <v>0.90909090909090906</v>
      </c>
      <c r="D24" s="11">
        <f t="shared" si="18"/>
        <v>0.45454545454545453</v>
      </c>
      <c r="E24" s="11">
        <f t="shared" si="18"/>
        <v>0.36363636363636365</v>
      </c>
      <c r="F24" s="11">
        <f t="shared" si="18"/>
        <v>4.2727272727272725</v>
      </c>
      <c r="G24" s="11">
        <f t="shared" si="18"/>
        <v>2.4545454545454546</v>
      </c>
      <c r="H24" s="11">
        <f t="shared" si="18"/>
        <v>1.1818181818181819</v>
      </c>
      <c r="I24" s="11">
        <f t="shared" si="18"/>
        <v>0.18181818181818182</v>
      </c>
      <c r="J24" s="11">
        <f t="shared" si="18"/>
        <v>1.9090909090909092</v>
      </c>
      <c r="K24" s="11">
        <f t="shared" si="18"/>
        <v>0</v>
      </c>
      <c r="L24" s="11">
        <f t="shared" si="18"/>
        <v>0</v>
      </c>
      <c r="M24" s="11">
        <f t="shared" si="18"/>
        <v>3.5454545454545454</v>
      </c>
    </row>
    <row r="25" spans="1:20" x14ac:dyDescent="0.25">
      <c r="A25" s="9" t="str">
        <f t="shared" si="16"/>
        <v>Gabe Haynes</v>
      </c>
      <c r="B25" s="10"/>
      <c r="C25" s="11">
        <f t="shared" ref="C25:M25" si="19">IF(ISNUMBER($B6),C6/$B6," ")</f>
        <v>4.2727272727272725</v>
      </c>
      <c r="D25" s="11">
        <f t="shared" si="19"/>
        <v>0</v>
      </c>
      <c r="E25" s="11">
        <f t="shared" si="19"/>
        <v>0.27272727272727271</v>
      </c>
      <c r="F25" s="11">
        <f t="shared" si="19"/>
        <v>3.3636363636363638</v>
      </c>
      <c r="G25" s="11">
        <f t="shared" si="19"/>
        <v>3.5454545454545454</v>
      </c>
      <c r="H25" s="11">
        <f t="shared" si="19"/>
        <v>0.90909090909090906</v>
      </c>
      <c r="I25" s="11">
        <f t="shared" si="19"/>
        <v>0.18181818181818182</v>
      </c>
      <c r="J25" s="11">
        <f t="shared" si="19"/>
        <v>0.45454545454545453</v>
      </c>
      <c r="K25" s="11">
        <f t="shared" si="19"/>
        <v>0</v>
      </c>
      <c r="L25" s="11">
        <f t="shared" si="19"/>
        <v>0</v>
      </c>
      <c r="M25" s="11">
        <f t="shared" si="19"/>
        <v>8.8181818181818183</v>
      </c>
    </row>
    <row r="26" spans="1:20" x14ac:dyDescent="0.25">
      <c r="A26" s="9" t="str">
        <f t="shared" si="16"/>
        <v>John Southwell</v>
      </c>
      <c r="B26" s="10"/>
      <c r="C26" s="11">
        <f t="shared" ref="C26:M26" si="20">IF(ISNUMBER($B7),C7/$B7," ")</f>
        <v>1.4</v>
      </c>
      <c r="D26" s="11">
        <f t="shared" si="20"/>
        <v>0</v>
      </c>
      <c r="E26" s="11">
        <f t="shared" si="20"/>
        <v>1.2</v>
      </c>
      <c r="F26" s="11">
        <f t="shared" si="20"/>
        <v>2.5</v>
      </c>
      <c r="G26" s="11">
        <f t="shared" si="20"/>
        <v>4.9000000000000004</v>
      </c>
      <c r="H26" s="11">
        <f t="shared" si="20"/>
        <v>1.8</v>
      </c>
      <c r="I26" s="11">
        <f t="shared" si="20"/>
        <v>0.1</v>
      </c>
      <c r="J26" s="11">
        <f t="shared" si="20"/>
        <v>0.8</v>
      </c>
      <c r="K26" s="11">
        <f t="shared" si="20"/>
        <v>0.1</v>
      </c>
      <c r="L26" s="11">
        <f t="shared" si="20"/>
        <v>0</v>
      </c>
      <c r="M26" s="11">
        <f t="shared" si="20"/>
        <v>4</v>
      </c>
    </row>
    <row r="27" spans="1:20" x14ac:dyDescent="0.25">
      <c r="A27" s="9" t="str">
        <f t="shared" si="16"/>
        <v>Jono Miller</v>
      </c>
      <c r="B27" s="10"/>
      <c r="C27" s="11">
        <f t="shared" ref="C27:M27" si="21">IF(ISNUMBER($B8),C8/$B8," ")</f>
        <v>5</v>
      </c>
      <c r="D27" s="11">
        <f t="shared" si="21"/>
        <v>1</v>
      </c>
      <c r="E27" s="11">
        <f t="shared" si="21"/>
        <v>0</v>
      </c>
      <c r="F27" s="11">
        <f t="shared" si="21"/>
        <v>3</v>
      </c>
      <c r="G27" s="11">
        <f t="shared" si="21"/>
        <v>0</v>
      </c>
      <c r="H27" s="11">
        <f t="shared" si="21"/>
        <v>4</v>
      </c>
      <c r="I27" s="11">
        <f t="shared" si="21"/>
        <v>3</v>
      </c>
      <c r="J27" s="11">
        <f t="shared" si="21"/>
        <v>2</v>
      </c>
      <c r="K27" s="11">
        <f t="shared" si="21"/>
        <v>0</v>
      </c>
      <c r="L27" s="11">
        <f t="shared" si="21"/>
        <v>0</v>
      </c>
      <c r="M27" s="11">
        <f t="shared" si="21"/>
        <v>13</v>
      </c>
    </row>
    <row r="28" spans="1:20" x14ac:dyDescent="0.25">
      <c r="A28" s="9" t="str">
        <f t="shared" si="16"/>
        <v>Mooch Jones</v>
      </c>
      <c r="B28" s="10"/>
      <c r="C28" s="11">
        <f t="shared" ref="C28:M28" si="22">IF(ISNUMBER($B9),C9/$B9," ")</f>
        <v>3.75</v>
      </c>
      <c r="D28" s="11">
        <f t="shared" si="22"/>
        <v>0</v>
      </c>
      <c r="E28" s="11">
        <f t="shared" si="22"/>
        <v>0.75</v>
      </c>
      <c r="F28" s="11">
        <f t="shared" si="22"/>
        <v>12.5</v>
      </c>
      <c r="G28" s="11">
        <f t="shared" si="22"/>
        <v>1</v>
      </c>
      <c r="H28" s="11">
        <f t="shared" si="22"/>
        <v>1</v>
      </c>
      <c r="I28" s="11">
        <f t="shared" si="22"/>
        <v>1.25</v>
      </c>
      <c r="J28" s="11">
        <f t="shared" si="22"/>
        <v>2.5</v>
      </c>
      <c r="K28" s="11">
        <f t="shared" si="22"/>
        <v>0</v>
      </c>
      <c r="L28" s="11">
        <f t="shared" si="22"/>
        <v>0</v>
      </c>
      <c r="M28" s="11">
        <f t="shared" si="22"/>
        <v>8.25</v>
      </c>
    </row>
    <row r="29" spans="1:20" x14ac:dyDescent="0.25">
      <c r="A29" s="9" t="str">
        <f t="shared" si="16"/>
        <v>Nathan Spinks</v>
      </c>
      <c r="B29" s="10"/>
      <c r="C29" s="11">
        <f t="shared" ref="C29:M29" si="23">IF(ISNUMBER($B10),C10/$B10," ")</f>
        <v>1.5555555555555556</v>
      </c>
      <c r="D29" s="11">
        <f t="shared" si="23"/>
        <v>0</v>
      </c>
      <c r="E29" s="11">
        <f t="shared" si="23"/>
        <v>0.55555555555555558</v>
      </c>
      <c r="F29" s="11">
        <f t="shared" si="23"/>
        <v>7.1111111111111107</v>
      </c>
      <c r="G29" s="11">
        <f t="shared" si="23"/>
        <v>0.77777777777777779</v>
      </c>
      <c r="H29" s="11">
        <f t="shared" si="23"/>
        <v>0.22222222222222221</v>
      </c>
      <c r="I29" s="11">
        <f t="shared" si="23"/>
        <v>0.44444444444444442</v>
      </c>
      <c r="J29" s="11">
        <f t="shared" si="23"/>
        <v>1.1111111111111112</v>
      </c>
      <c r="K29" s="11">
        <f t="shared" si="23"/>
        <v>0</v>
      </c>
      <c r="L29" s="11">
        <f t="shared" si="23"/>
        <v>0</v>
      </c>
      <c r="M29" s="11">
        <f t="shared" si="23"/>
        <v>3.6666666666666665</v>
      </c>
    </row>
    <row r="30" spans="1:20" x14ac:dyDescent="0.25">
      <c r="A30" s="9" t="str">
        <f t="shared" si="16"/>
        <v>Stu Duncan</v>
      </c>
      <c r="B30" s="10"/>
      <c r="C30" s="11" t="str">
        <f t="shared" ref="C30:M30" si="24">IF(ISNUMBER($B11),C11/$B11," ")</f>
        <v xml:space="preserve"> </v>
      </c>
      <c r="D30" s="11" t="str">
        <f t="shared" si="24"/>
        <v xml:space="preserve"> </v>
      </c>
      <c r="E30" s="11" t="str">
        <f t="shared" si="24"/>
        <v xml:space="preserve"> </v>
      </c>
      <c r="F30" s="11" t="str">
        <f t="shared" si="24"/>
        <v xml:space="preserve"> </v>
      </c>
      <c r="G30" s="11" t="str">
        <f t="shared" si="24"/>
        <v xml:space="preserve"> </v>
      </c>
      <c r="H30" s="11" t="str">
        <f t="shared" si="24"/>
        <v xml:space="preserve"> </v>
      </c>
      <c r="I30" s="11" t="str">
        <f t="shared" si="24"/>
        <v xml:space="preserve"> </v>
      </c>
      <c r="J30" s="11" t="str">
        <f t="shared" si="24"/>
        <v xml:space="preserve"> </v>
      </c>
      <c r="K30" s="11" t="str">
        <f t="shared" si="24"/>
        <v xml:space="preserve"> </v>
      </c>
      <c r="L30" s="11" t="str">
        <f t="shared" si="24"/>
        <v xml:space="preserve"> </v>
      </c>
      <c r="M30" s="11" t="str">
        <f t="shared" si="24"/>
        <v xml:space="preserve"> </v>
      </c>
    </row>
    <row r="31" spans="1:20" x14ac:dyDescent="0.25">
      <c r="A31" s="9" t="str">
        <f t="shared" si="16"/>
        <v>Jordan Sembel</v>
      </c>
      <c r="B31" s="10"/>
      <c r="C31" s="11">
        <f t="shared" ref="C31:M31" si="25">IF(ISNUMBER($B12),C12/$B12," ")</f>
        <v>3.25</v>
      </c>
      <c r="D31" s="11">
        <f t="shared" si="25"/>
        <v>1.125</v>
      </c>
      <c r="E31" s="11">
        <f t="shared" si="25"/>
        <v>0.375</v>
      </c>
      <c r="F31" s="11">
        <f t="shared" si="25"/>
        <v>5.625</v>
      </c>
      <c r="G31" s="11">
        <f t="shared" si="25"/>
        <v>1.125</v>
      </c>
      <c r="H31" s="11">
        <f t="shared" si="25"/>
        <v>0.625</v>
      </c>
      <c r="I31" s="11">
        <f t="shared" si="25"/>
        <v>0.375</v>
      </c>
      <c r="J31" s="11">
        <f t="shared" si="25"/>
        <v>0.5</v>
      </c>
      <c r="K31" s="11">
        <f t="shared" si="25"/>
        <v>0</v>
      </c>
      <c r="L31" s="11">
        <f t="shared" si="25"/>
        <v>0</v>
      </c>
      <c r="M31" s="11">
        <f t="shared" si="25"/>
        <v>10.25</v>
      </c>
    </row>
    <row r="32" spans="1:20" x14ac:dyDescent="0.25">
      <c r="A32" s="9" t="str">
        <f t="shared" si="16"/>
        <v>Seb White</v>
      </c>
      <c r="B32" s="10"/>
      <c r="C32" s="11">
        <f t="shared" ref="C32:M32" si="26">IF(ISNUMBER($B13),C13/$B13," ")</f>
        <v>1</v>
      </c>
      <c r="D32" s="11">
        <f t="shared" si="26"/>
        <v>0</v>
      </c>
      <c r="E32" s="11">
        <f t="shared" si="26"/>
        <v>0</v>
      </c>
      <c r="F32" s="11">
        <f t="shared" si="26"/>
        <v>1</v>
      </c>
      <c r="G32" s="11">
        <f t="shared" si="26"/>
        <v>0</v>
      </c>
      <c r="H32" s="11">
        <f t="shared" si="26"/>
        <v>0</v>
      </c>
      <c r="I32" s="11">
        <f t="shared" si="26"/>
        <v>0</v>
      </c>
      <c r="J32" s="11">
        <f t="shared" si="26"/>
        <v>5</v>
      </c>
      <c r="K32" s="11">
        <f t="shared" si="26"/>
        <v>0</v>
      </c>
      <c r="L32" s="11">
        <f t="shared" si="26"/>
        <v>0</v>
      </c>
      <c r="M32" s="11">
        <f t="shared" si="26"/>
        <v>2</v>
      </c>
    </row>
    <row r="33" spans="1:13" x14ac:dyDescent="0.25">
      <c r="A33" s="9" t="str">
        <f t="shared" si="16"/>
        <v>Dylan Giles</v>
      </c>
      <c r="B33" s="10"/>
      <c r="C33" s="11">
        <f t="shared" ref="C33:M33" si="27">IF(ISNUMBER($B14),C14/$B14," ")</f>
        <v>2</v>
      </c>
      <c r="D33" s="11">
        <f t="shared" si="27"/>
        <v>1</v>
      </c>
      <c r="E33" s="11">
        <f t="shared" si="27"/>
        <v>1</v>
      </c>
      <c r="F33" s="11">
        <f t="shared" si="27"/>
        <v>3</v>
      </c>
      <c r="G33" s="11">
        <f t="shared" si="27"/>
        <v>0</v>
      </c>
      <c r="H33" s="11">
        <f t="shared" si="27"/>
        <v>1</v>
      </c>
      <c r="I33" s="11">
        <f t="shared" si="27"/>
        <v>0</v>
      </c>
      <c r="J33" s="11">
        <f t="shared" si="27"/>
        <v>0</v>
      </c>
      <c r="K33" s="11">
        <f t="shared" si="27"/>
        <v>0</v>
      </c>
      <c r="L33" s="11">
        <f t="shared" si="27"/>
        <v>0</v>
      </c>
      <c r="M33" s="11">
        <f t="shared" si="27"/>
        <v>8</v>
      </c>
    </row>
    <row r="34" spans="1:13" x14ac:dyDescent="0.25">
      <c r="A34" s="9" t="str">
        <f t="shared" si="16"/>
        <v>Scott Longley</v>
      </c>
      <c r="B34" s="10"/>
      <c r="C34" s="11">
        <f t="shared" ref="C34:M34" si="28">IF(ISNUMBER($B15),C15/$B15," ")</f>
        <v>1.3333333333333333</v>
      </c>
      <c r="D34" s="11">
        <f t="shared" si="28"/>
        <v>0.75</v>
      </c>
      <c r="E34" s="11">
        <f t="shared" si="28"/>
        <v>0.66666666666666663</v>
      </c>
      <c r="F34" s="11">
        <f t="shared" si="28"/>
        <v>3.0833333333333335</v>
      </c>
      <c r="G34" s="11">
        <f t="shared" si="28"/>
        <v>1.5833333333333333</v>
      </c>
      <c r="H34" s="11">
        <f t="shared" si="28"/>
        <v>1.1666666666666667</v>
      </c>
      <c r="I34" s="11">
        <f t="shared" si="28"/>
        <v>8.3333333333333329E-2</v>
      </c>
      <c r="J34" s="11">
        <f t="shared" si="28"/>
        <v>2.6666666666666665</v>
      </c>
      <c r="K34" s="11">
        <f t="shared" si="28"/>
        <v>0</v>
      </c>
      <c r="L34" s="11">
        <f t="shared" si="28"/>
        <v>0</v>
      </c>
      <c r="M34" s="11">
        <f t="shared" si="28"/>
        <v>5.583333333333333</v>
      </c>
    </row>
    <row r="35" spans="1:13" x14ac:dyDescent="0.25">
      <c r="A35" s="9" t="str">
        <f t="shared" si="16"/>
        <v>Anthony Pronin</v>
      </c>
      <c r="B35" s="10"/>
      <c r="C35" s="11">
        <f t="shared" ref="C35:M35" si="29">IF(ISNUMBER($B16),C16/$B16," ")</f>
        <v>5.083333333333333</v>
      </c>
      <c r="D35" s="11">
        <f t="shared" si="29"/>
        <v>1.1666666666666667</v>
      </c>
      <c r="E35" s="11">
        <f t="shared" si="29"/>
        <v>1.8333333333333333</v>
      </c>
      <c r="F35" s="11">
        <f t="shared" si="29"/>
        <v>8.75</v>
      </c>
      <c r="G35" s="11">
        <f t="shared" si="29"/>
        <v>1.4166666666666667</v>
      </c>
      <c r="H35" s="11">
        <f t="shared" si="29"/>
        <v>2</v>
      </c>
      <c r="I35" s="11">
        <f t="shared" si="29"/>
        <v>1.0833333333333333</v>
      </c>
      <c r="J35" s="11">
        <f t="shared" si="29"/>
        <v>1.5833333333333333</v>
      </c>
      <c r="K35" s="11">
        <f t="shared" si="29"/>
        <v>0</v>
      </c>
      <c r="L35" s="11">
        <f t="shared" si="29"/>
        <v>0</v>
      </c>
      <c r="M35" s="11">
        <f t="shared" si="29"/>
        <v>15.5</v>
      </c>
    </row>
    <row r="36" spans="1:13" x14ac:dyDescent="0.25">
      <c r="A36" s="9" t="str">
        <f t="shared" si="16"/>
        <v>Lachlan Kendrick</v>
      </c>
      <c r="B36" s="10"/>
      <c r="C36" s="11">
        <f t="shared" ref="C36:M37" si="30">IF(ISNUMBER($B17),C17/$B17," ")</f>
        <v>1</v>
      </c>
      <c r="D36" s="11">
        <f t="shared" si="30"/>
        <v>1</v>
      </c>
      <c r="E36" s="11">
        <f t="shared" si="30"/>
        <v>0</v>
      </c>
      <c r="F36" s="11">
        <f t="shared" si="30"/>
        <v>2</v>
      </c>
      <c r="G36" s="11">
        <f t="shared" si="30"/>
        <v>2</v>
      </c>
      <c r="H36" s="11">
        <f t="shared" si="30"/>
        <v>1</v>
      </c>
      <c r="I36" s="11">
        <f t="shared" si="30"/>
        <v>0</v>
      </c>
      <c r="J36" s="11">
        <f t="shared" si="30"/>
        <v>2</v>
      </c>
      <c r="K36" s="11">
        <f t="shared" si="30"/>
        <v>0</v>
      </c>
      <c r="L36" s="11">
        <f t="shared" si="30"/>
        <v>0</v>
      </c>
      <c r="M36" s="11">
        <f t="shared" si="30"/>
        <v>5</v>
      </c>
    </row>
    <row r="37" spans="1:13" x14ac:dyDescent="0.25">
      <c r="A37" s="9" t="str">
        <f>IF(A18=""," ",A18)</f>
        <v>William Mayfield</v>
      </c>
      <c r="B37" s="10"/>
      <c r="C37" s="11">
        <f t="shared" si="30"/>
        <v>3</v>
      </c>
      <c r="D37" s="11">
        <f t="shared" si="30"/>
        <v>0</v>
      </c>
      <c r="E37" s="11">
        <f t="shared" si="30"/>
        <v>7</v>
      </c>
      <c r="F37" s="11">
        <f t="shared" si="30"/>
        <v>5</v>
      </c>
      <c r="G37" s="11">
        <f t="shared" si="30"/>
        <v>4</v>
      </c>
      <c r="H37" s="11">
        <f t="shared" si="30"/>
        <v>1</v>
      </c>
      <c r="I37" s="11">
        <f t="shared" si="30"/>
        <v>0</v>
      </c>
      <c r="J37" s="11">
        <f t="shared" si="30"/>
        <v>3</v>
      </c>
      <c r="K37" s="11">
        <f t="shared" si="30"/>
        <v>0</v>
      </c>
      <c r="L37" s="11">
        <f t="shared" si="30"/>
        <v>0</v>
      </c>
      <c r="M37" s="11">
        <f t="shared" si="30"/>
        <v>13</v>
      </c>
    </row>
  </sheetData>
  <mergeCells count="3">
    <mergeCell ref="A19:M19"/>
    <mergeCell ref="A20:M20"/>
    <mergeCell ref="A1:P1"/>
  </mergeCells>
  <conditionalFormatting sqref="A3:A18">
    <cfRule type="expression" dxfId="15" priority="1">
      <formula>O3&gt;10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66"/>
  </sheetPr>
  <dimension ref="A1:S33"/>
  <sheetViews>
    <sheetView workbookViewId="0">
      <selection activeCell="Q2" sqref="Q2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19" width="0" style="24" hidden="1" customWidth="1"/>
    <col min="20" max="16384" width="9.140625" style="24"/>
  </cols>
  <sheetData>
    <row r="1" spans="1:19" x14ac:dyDescent="0.25">
      <c r="A1" s="44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23" t="s">
        <v>84</v>
      </c>
    </row>
    <row r="2" spans="1:19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35</v>
      </c>
      <c r="O2" s="17" t="s">
        <v>36</v>
      </c>
      <c r="P2" s="17" t="s">
        <v>37</v>
      </c>
      <c r="R2" s="24" t="s">
        <v>38</v>
      </c>
      <c r="S2" s="24" t="s">
        <v>39</v>
      </c>
    </row>
    <row r="3" spans="1:19" x14ac:dyDescent="0.25">
      <c r="A3" s="9" t="s">
        <v>44</v>
      </c>
      <c r="B3" s="10">
        <v>10</v>
      </c>
      <c r="C3" s="10">
        <v>12</v>
      </c>
      <c r="D3" s="10">
        <v>1</v>
      </c>
      <c r="E3" s="10">
        <v>1</v>
      </c>
      <c r="F3" s="10">
        <v>46</v>
      </c>
      <c r="G3" s="10">
        <v>12</v>
      </c>
      <c r="H3" s="10">
        <v>2</v>
      </c>
      <c r="I3" s="10">
        <v>3</v>
      </c>
      <c r="J3" s="10">
        <v>15</v>
      </c>
      <c r="K3" s="10">
        <v>0</v>
      </c>
      <c r="L3" s="10">
        <v>0</v>
      </c>
      <c r="M3" s="10">
        <v>28</v>
      </c>
      <c r="N3" s="10">
        <f>(VLOOKUP(A3,Games!$A$2:$D$150,3,FALSE))</f>
        <v>0</v>
      </c>
      <c r="O3" s="10">
        <f>VLOOKUP(A3,Games!$A$2:$D$150,4,FALSE)</f>
        <v>10</v>
      </c>
      <c r="P3" s="11">
        <f>(R3-S3)/B3</f>
        <v>6.1</v>
      </c>
      <c r="R3" s="24">
        <f>SUM(M3,I3,H3,G3,F3)</f>
        <v>91</v>
      </c>
      <c r="S3" s="24">
        <f>SUM((J3*2),(K3*3),(L3*4))</f>
        <v>30</v>
      </c>
    </row>
    <row r="4" spans="1:19" x14ac:dyDescent="0.25">
      <c r="A4" s="9" t="s">
        <v>112</v>
      </c>
      <c r="B4" s="10">
        <v>8</v>
      </c>
      <c r="C4" s="10">
        <v>10</v>
      </c>
      <c r="D4" s="10">
        <v>8</v>
      </c>
      <c r="E4" s="10">
        <v>9</v>
      </c>
      <c r="F4" s="10">
        <v>38</v>
      </c>
      <c r="G4" s="10">
        <v>20</v>
      </c>
      <c r="H4" s="10">
        <v>4</v>
      </c>
      <c r="I4" s="10">
        <v>4</v>
      </c>
      <c r="J4" s="10">
        <v>8</v>
      </c>
      <c r="K4" s="10">
        <v>0</v>
      </c>
      <c r="L4" s="10">
        <v>0</v>
      </c>
      <c r="M4" s="10">
        <v>53</v>
      </c>
      <c r="N4" s="10">
        <f>(VLOOKUP(A4,Games!$A$2:$D$150,3,FALSE))</f>
        <v>0</v>
      </c>
      <c r="O4" s="10">
        <f>VLOOKUP(A4,Games!$A$2:$D$150,4,FALSE)</f>
        <v>8</v>
      </c>
      <c r="P4" s="11">
        <f t="shared" ref="P4:P10" si="0">(R4-S4)/B4</f>
        <v>12.875</v>
      </c>
      <c r="R4" s="24">
        <f t="shared" ref="R4:R13" si="1">SUM(M4,I4,H4,G4,F4)</f>
        <v>119</v>
      </c>
      <c r="S4" s="24">
        <f t="shared" ref="S4:S13" si="2">SUM((J4*2),(K4*3),(L4*4))</f>
        <v>16</v>
      </c>
    </row>
    <row r="5" spans="1:19" x14ac:dyDescent="0.25">
      <c r="A5" s="9" t="s">
        <v>111</v>
      </c>
      <c r="B5" s="10">
        <v>9</v>
      </c>
      <c r="C5" s="10">
        <v>20</v>
      </c>
      <c r="D5" s="10">
        <v>8</v>
      </c>
      <c r="E5" s="10">
        <v>4</v>
      </c>
      <c r="F5" s="10">
        <v>34</v>
      </c>
      <c r="G5" s="10">
        <v>18</v>
      </c>
      <c r="H5" s="10">
        <v>5</v>
      </c>
      <c r="I5" s="10">
        <v>3</v>
      </c>
      <c r="J5" s="10">
        <v>12</v>
      </c>
      <c r="K5" s="10">
        <v>0</v>
      </c>
      <c r="L5" s="10">
        <v>0</v>
      </c>
      <c r="M5" s="10">
        <v>68</v>
      </c>
      <c r="N5" s="10">
        <f>(VLOOKUP(A5,Games!$A$2:$D$150,3,FALSE))</f>
        <v>0</v>
      </c>
      <c r="O5" s="10">
        <f>VLOOKUP(A5,Games!$A$2:$D$150,4,FALSE)</f>
        <v>9</v>
      </c>
      <c r="P5" s="11">
        <f t="shared" si="0"/>
        <v>11.555555555555555</v>
      </c>
      <c r="R5" s="24">
        <f t="shared" si="1"/>
        <v>128</v>
      </c>
      <c r="S5" s="24">
        <f t="shared" si="2"/>
        <v>24</v>
      </c>
    </row>
    <row r="6" spans="1:19" x14ac:dyDescent="0.25">
      <c r="A6" s="9" t="s">
        <v>148</v>
      </c>
      <c r="B6" s="10">
        <v>2</v>
      </c>
      <c r="C6" s="10">
        <v>3</v>
      </c>
      <c r="D6" s="10">
        <v>0</v>
      </c>
      <c r="E6" s="10">
        <v>2</v>
      </c>
      <c r="F6" s="10">
        <v>10</v>
      </c>
      <c r="G6" s="10">
        <v>1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8</v>
      </c>
      <c r="N6" s="10">
        <f>(VLOOKUP(A6,Games!$A$2:$D$150,3,FALSE))</f>
        <v>0</v>
      </c>
      <c r="O6" s="10">
        <f>VLOOKUP(A6,Games!$A$2:$D$150,4,FALSE)</f>
        <v>2</v>
      </c>
      <c r="P6" s="11">
        <f t="shared" si="0"/>
        <v>9.5</v>
      </c>
      <c r="R6" s="24">
        <f t="shared" si="1"/>
        <v>19</v>
      </c>
      <c r="S6" s="24">
        <f t="shared" si="2"/>
        <v>0</v>
      </c>
    </row>
    <row r="7" spans="1:19" x14ac:dyDescent="0.25">
      <c r="A7" s="9" t="s">
        <v>161</v>
      </c>
      <c r="B7" s="10">
        <v>8</v>
      </c>
      <c r="C7" s="10">
        <v>19</v>
      </c>
      <c r="D7" s="10">
        <v>21</v>
      </c>
      <c r="E7" s="10">
        <v>5</v>
      </c>
      <c r="F7" s="10">
        <v>40</v>
      </c>
      <c r="G7" s="10">
        <v>16</v>
      </c>
      <c r="H7" s="10">
        <v>8</v>
      </c>
      <c r="I7" s="10">
        <v>1</v>
      </c>
      <c r="J7" s="10">
        <v>11</v>
      </c>
      <c r="K7" s="10">
        <v>3</v>
      </c>
      <c r="L7" s="10">
        <v>0</v>
      </c>
      <c r="M7" s="10">
        <v>106</v>
      </c>
      <c r="N7" s="10">
        <f>(VLOOKUP(A7,Games!$A$2:$D$150,3,FALSE))</f>
        <v>0</v>
      </c>
      <c r="O7" s="10">
        <f>VLOOKUP(A7,Games!$A$2:$D$150,4,FALSE)</f>
        <v>8</v>
      </c>
      <c r="P7" s="11">
        <f t="shared" si="0"/>
        <v>17.5</v>
      </c>
      <c r="R7" s="24">
        <f t="shared" si="1"/>
        <v>171</v>
      </c>
      <c r="S7" s="24">
        <f t="shared" si="2"/>
        <v>31</v>
      </c>
    </row>
    <row r="8" spans="1:19" x14ac:dyDescent="0.25">
      <c r="A8" s="9" t="s">
        <v>88</v>
      </c>
      <c r="B8" s="10">
        <v>11</v>
      </c>
      <c r="C8" s="10">
        <v>17</v>
      </c>
      <c r="D8" s="10">
        <v>4</v>
      </c>
      <c r="E8" s="10">
        <v>3</v>
      </c>
      <c r="F8" s="10">
        <v>29</v>
      </c>
      <c r="G8" s="10">
        <v>17</v>
      </c>
      <c r="H8" s="10">
        <v>11</v>
      </c>
      <c r="I8" s="10">
        <v>0</v>
      </c>
      <c r="J8" s="10">
        <v>9</v>
      </c>
      <c r="K8" s="10">
        <v>0</v>
      </c>
      <c r="L8" s="10">
        <v>0</v>
      </c>
      <c r="M8" s="10">
        <v>49</v>
      </c>
      <c r="N8" s="10">
        <f>(VLOOKUP(A8,Games!$A$2:$D$150,3,FALSE))</f>
        <v>0</v>
      </c>
      <c r="O8" s="10">
        <f>VLOOKUP(A8,Games!$A$2:$D$150,4,FALSE)</f>
        <v>11</v>
      </c>
      <c r="P8" s="11">
        <f t="shared" si="0"/>
        <v>8</v>
      </c>
      <c r="R8" s="24">
        <f t="shared" si="1"/>
        <v>106</v>
      </c>
      <c r="S8" s="24">
        <f t="shared" si="2"/>
        <v>18</v>
      </c>
    </row>
    <row r="9" spans="1:19" x14ac:dyDescent="0.25">
      <c r="A9" s="9" t="s">
        <v>94</v>
      </c>
      <c r="B9" s="10">
        <v>9</v>
      </c>
      <c r="C9" s="10">
        <v>7</v>
      </c>
      <c r="D9" s="10">
        <v>9</v>
      </c>
      <c r="E9" s="10">
        <v>0</v>
      </c>
      <c r="F9" s="10">
        <v>24</v>
      </c>
      <c r="G9" s="10">
        <v>24</v>
      </c>
      <c r="H9" s="10">
        <v>6</v>
      </c>
      <c r="I9" s="10">
        <v>0</v>
      </c>
      <c r="J9" s="10">
        <v>8</v>
      </c>
      <c r="K9" s="10">
        <v>0</v>
      </c>
      <c r="L9" s="10">
        <v>0</v>
      </c>
      <c r="M9" s="10">
        <v>41</v>
      </c>
      <c r="N9" s="10">
        <f>(VLOOKUP(A9,Games!$A$2:$D$150,3,FALSE))</f>
        <v>0</v>
      </c>
      <c r="O9" s="10">
        <f>VLOOKUP(A9,Games!$A$2:$D$150,4,FALSE)</f>
        <v>9</v>
      </c>
      <c r="P9" s="11">
        <f t="shared" si="0"/>
        <v>8.7777777777777786</v>
      </c>
      <c r="R9" s="24">
        <f t="shared" si="1"/>
        <v>95</v>
      </c>
      <c r="S9" s="24">
        <f t="shared" si="2"/>
        <v>16</v>
      </c>
    </row>
    <row r="10" spans="1:19" x14ac:dyDescent="0.25">
      <c r="A10" s="9" t="s">
        <v>113</v>
      </c>
      <c r="B10" s="10">
        <v>9</v>
      </c>
      <c r="C10" s="10">
        <v>7</v>
      </c>
      <c r="D10" s="10">
        <v>9</v>
      </c>
      <c r="E10" s="10">
        <v>5</v>
      </c>
      <c r="F10" s="10">
        <v>64</v>
      </c>
      <c r="G10" s="10">
        <v>11</v>
      </c>
      <c r="H10" s="10">
        <v>4</v>
      </c>
      <c r="I10" s="10">
        <v>0</v>
      </c>
      <c r="J10" s="10">
        <v>11</v>
      </c>
      <c r="K10" s="10">
        <v>0</v>
      </c>
      <c r="L10" s="10">
        <v>0</v>
      </c>
      <c r="M10" s="10">
        <v>46</v>
      </c>
      <c r="N10" s="10">
        <f>(VLOOKUP(A10,Games!$A$2:$D$150,3,FALSE))</f>
        <v>0</v>
      </c>
      <c r="O10" s="10">
        <f>VLOOKUP(A10,Games!$A$2:$D$150,4,FALSE)</f>
        <v>9</v>
      </c>
      <c r="P10" s="11">
        <f t="shared" si="0"/>
        <v>11.444444444444445</v>
      </c>
      <c r="R10" s="24">
        <f t="shared" si="1"/>
        <v>125</v>
      </c>
      <c r="S10" s="24">
        <f t="shared" si="2"/>
        <v>22</v>
      </c>
    </row>
    <row r="11" spans="1:19" x14ac:dyDescent="0.25">
      <c r="A11" s="9" t="s">
        <v>114</v>
      </c>
      <c r="B11" s="10">
        <v>11</v>
      </c>
      <c r="C11" s="10">
        <v>50</v>
      </c>
      <c r="D11" s="10">
        <v>1</v>
      </c>
      <c r="E11" s="10">
        <v>10</v>
      </c>
      <c r="F11" s="10">
        <v>77</v>
      </c>
      <c r="G11" s="10">
        <v>16</v>
      </c>
      <c r="H11" s="10">
        <v>8</v>
      </c>
      <c r="I11" s="10">
        <v>3</v>
      </c>
      <c r="J11" s="10">
        <v>22</v>
      </c>
      <c r="K11" s="10">
        <v>0</v>
      </c>
      <c r="L11" s="10">
        <v>0</v>
      </c>
      <c r="M11" s="10">
        <v>113</v>
      </c>
      <c r="N11" s="10">
        <f>(VLOOKUP(A11,Games!$A$2:$D$150,3,FALSE))</f>
        <v>0</v>
      </c>
      <c r="O11" s="10">
        <f>VLOOKUP(A11,Games!$A$2:$D$150,4,FALSE)</f>
        <v>11</v>
      </c>
      <c r="P11" s="11">
        <f t="shared" ref="P11:P13" si="3">(R11-S11)/B11</f>
        <v>0</v>
      </c>
    </row>
    <row r="12" spans="1:19" x14ac:dyDescent="0.25">
      <c r="A12" s="9" t="s">
        <v>115</v>
      </c>
      <c r="B12" s="17">
        <v>9</v>
      </c>
      <c r="C12" s="17">
        <v>19</v>
      </c>
      <c r="D12" s="17">
        <v>4</v>
      </c>
      <c r="E12" s="17">
        <v>3</v>
      </c>
      <c r="F12" s="17">
        <v>23</v>
      </c>
      <c r="G12" s="17">
        <v>5</v>
      </c>
      <c r="H12" s="17">
        <v>8</v>
      </c>
      <c r="I12" s="17">
        <v>0</v>
      </c>
      <c r="J12" s="17">
        <v>11</v>
      </c>
      <c r="K12" s="17">
        <v>0</v>
      </c>
      <c r="L12" s="17">
        <v>0</v>
      </c>
      <c r="M12" s="17">
        <v>53</v>
      </c>
      <c r="N12" s="10">
        <f>(VLOOKUP(A12,Games!$A$2:$D$150,3,FALSE))</f>
        <v>0</v>
      </c>
      <c r="O12" s="10">
        <f>VLOOKUP(A12,Games!$A$2:$D$150,4,FALSE)</f>
        <v>9</v>
      </c>
      <c r="P12" s="11">
        <f t="shared" si="3"/>
        <v>0</v>
      </c>
    </row>
    <row r="13" spans="1:19" x14ac:dyDescent="0.25">
      <c r="A13" s="9" t="s">
        <v>116</v>
      </c>
      <c r="B13" s="17">
        <v>2</v>
      </c>
      <c r="C13" s="17">
        <v>4</v>
      </c>
      <c r="D13" s="17">
        <v>1</v>
      </c>
      <c r="E13" s="17">
        <v>0</v>
      </c>
      <c r="F13" s="17">
        <v>10</v>
      </c>
      <c r="G13" s="17">
        <v>2</v>
      </c>
      <c r="H13" s="17">
        <v>1</v>
      </c>
      <c r="I13" s="17">
        <v>0</v>
      </c>
      <c r="J13" s="17">
        <v>2</v>
      </c>
      <c r="K13" s="17">
        <v>0</v>
      </c>
      <c r="L13" s="17">
        <v>0</v>
      </c>
      <c r="M13" s="17">
        <v>11</v>
      </c>
      <c r="N13" s="10">
        <f>(VLOOKUP(A13,Games!$A$2:$D$150,3,FALSE))</f>
        <v>0</v>
      </c>
      <c r="O13" s="10">
        <f>VLOOKUP(A13,Games!$A$2:$D$150,4,FALSE)</f>
        <v>2</v>
      </c>
      <c r="P13" s="11">
        <f t="shared" si="3"/>
        <v>10</v>
      </c>
      <c r="R13" s="24">
        <f t="shared" si="1"/>
        <v>24</v>
      </c>
      <c r="S13" s="24">
        <f t="shared" si="2"/>
        <v>4</v>
      </c>
    </row>
    <row r="14" spans="1:19" x14ac:dyDescent="0.25">
      <c r="A14" s="9" t="s">
        <v>137</v>
      </c>
      <c r="B14" s="17">
        <v>1</v>
      </c>
      <c r="C14" s="17">
        <v>3</v>
      </c>
      <c r="D14" s="17">
        <v>1</v>
      </c>
      <c r="E14" s="17">
        <v>3</v>
      </c>
      <c r="F14" s="17">
        <v>11</v>
      </c>
      <c r="G14" s="17">
        <v>0</v>
      </c>
      <c r="H14" s="17">
        <v>0</v>
      </c>
      <c r="I14" s="17">
        <v>1</v>
      </c>
      <c r="J14" s="17">
        <v>1</v>
      </c>
      <c r="K14" s="17">
        <v>0</v>
      </c>
      <c r="L14" s="17">
        <v>0</v>
      </c>
      <c r="M14" s="17">
        <v>12</v>
      </c>
      <c r="N14" s="10">
        <f>(VLOOKUP(A14,Games!$A$2:$D$150,3,FALSE))</f>
        <v>0</v>
      </c>
      <c r="O14" s="10">
        <f>VLOOKUP(A14,Games!$A$2:$D$150,4,FALSE)</f>
        <v>1</v>
      </c>
      <c r="P14" s="11">
        <f t="shared" ref="P14" si="4">(R14-S14)/B14</f>
        <v>22</v>
      </c>
      <c r="R14" s="24">
        <f t="shared" ref="R14" si="5">SUM(M14,I14,H14,G14,F14)</f>
        <v>24</v>
      </c>
      <c r="S14" s="24">
        <f t="shared" ref="S14" si="6">SUM((J14*2),(K14*3),(L14*4))</f>
        <v>2</v>
      </c>
    </row>
    <row r="15" spans="1:19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</row>
    <row r="16" spans="1:19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7"/>
      <c r="O16" s="27"/>
      <c r="P16" s="35"/>
    </row>
    <row r="17" spans="1:16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7"/>
      <c r="O17" s="27"/>
      <c r="P17" s="35"/>
    </row>
    <row r="18" spans="1:16" x14ac:dyDescent="0.25">
      <c r="A18" s="39" t="s">
        <v>13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6" x14ac:dyDescent="0.25">
      <c r="A19" s="44" t="s">
        <v>43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6" x14ac:dyDescent="0.25">
      <c r="A20" s="17" t="s">
        <v>0</v>
      </c>
      <c r="B20" s="17" t="s">
        <v>1</v>
      </c>
      <c r="C20" s="17" t="s">
        <v>2</v>
      </c>
      <c r="D20" s="17" t="s">
        <v>3</v>
      </c>
      <c r="E20" s="17" t="s">
        <v>4</v>
      </c>
      <c r="F20" s="17" t="s">
        <v>5</v>
      </c>
      <c r="G20" s="17" t="s">
        <v>6</v>
      </c>
      <c r="H20" s="17" t="s">
        <v>7</v>
      </c>
      <c r="I20" s="17" t="s">
        <v>8</v>
      </c>
      <c r="J20" s="17" t="s">
        <v>9</v>
      </c>
      <c r="K20" s="17" t="s">
        <v>10</v>
      </c>
      <c r="L20" s="17" t="s">
        <v>11</v>
      </c>
      <c r="M20" s="17" t="s">
        <v>12</v>
      </c>
    </row>
    <row r="21" spans="1:16" x14ac:dyDescent="0.25">
      <c r="A21" s="9" t="str">
        <f t="shared" ref="A21:A33" si="7">IF(A3=""," ",A3)</f>
        <v>David Hawkins</v>
      </c>
      <c r="B21" s="10"/>
      <c r="C21" s="11">
        <f t="shared" ref="C21:M21" si="8">IF(ISNUMBER($B3),C3/$B3," ")</f>
        <v>1.2</v>
      </c>
      <c r="D21" s="11">
        <f t="shared" si="8"/>
        <v>0.1</v>
      </c>
      <c r="E21" s="11">
        <f t="shared" si="8"/>
        <v>0.1</v>
      </c>
      <c r="F21" s="11">
        <f t="shared" si="8"/>
        <v>4.5999999999999996</v>
      </c>
      <c r="G21" s="11">
        <f t="shared" si="8"/>
        <v>1.2</v>
      </c>
      <c r="H21" s="11">
        <f t="shared" si="8"/>
        <v>0.2</v>
      </c>
      <c r="I21" s="11">
        <f t="shared" si="8"/>
        <v>0.3</v>
      </c>
      <c r="J21" s="11">
        <f t="shared" si="8"/>
        <v>1.5</v>
      </c>
      <c r="K21" s="11">
        <f t="shared" si="8"/>
        <v>0</v>
      </c>
      <c r="L21" s="11">
        <f t="shared" si="8"/>
        <v>0</v>
      </c>
      <c r="M21" s="11">
        <f t="shared" si="8"/>
        <v>2.8</v>
      </c>
    </row>
    <row r="22" spans="1:16" x14ac:dyDescent="0.25">
      <c r="A22" s="9" t="str">
        <f t="shared" si="7"/>
        <v>Zlatan Hadzic</v>
      </c>
      <c r="B22" s="10"/>
      <c r="C22" s="11">
        <f t="shared" ref="C22:M22" si="9">IF(ISNUMBER($B4),C4/$B4," ")</f>
        <v>1.25</v>
      </c>
      <c r="D22" s="11">
        <f t="shared" si="9"/>
        <v>1</v>
      </c>
      <c r="E22" s="11">
        <f t="shared" si="9"/>
        <v>1.125</v>
      </c>
      <c r="F22" s="11">
        <f t="shared" si="9"/>
        <v>4.75</v>
      </c>
      <c r="G22" s="11">
        <f t="shared" si="9"/>
        <v>2.5</v>
      </c>
      <c r="H22" s="11">
        <f t="shared" si="9"/>
        <v>0.5</v>
      </c>
      <c r="I22" s="11">
        <f t="shared" si="9"/>
        <v>0.5</v>
      </c>
      <c r="J22" s="11">
        <f t="shared" si="9"/>
        <v>1</v>
      </c>
      <c r="K22" s="11">
        <f t="shared" si="9"/>
        <v>0</v>
      </c>
      <c r="L22" s="11">
        <f t="shared" si="9"/>
        <v>0</v>
      </c>
      <c r="M22" s="11">
        <f t="shared" si="9"/>
        <v>6.625</v>
      </c>
    </row>
    <row r="23" spans="1:16" x14ac:dyDescent="0.25">
      <c r="A23" s="9" t="str">
        <f t="shared" si="7"/>
        <v>Remy Szabo</v>
      </c>
      <c r="B23" s="10"/>
      <c r="C23" s="11">
        <f t="shared" ref="C23:M23" si="10">IF(ISNUMBER($B5),C5/$B5," ")</f>
        <v>2.2222222222222223</v>
      </c>
      <c r="D23" s="11">
        <f t="shared" si="10"/>
        <v>0.88888888888888884</v>
      </c>
      <c r="E23" s="11">
        <f t="shared" si="10"/>
        <v>0.44444444444444442</v>
      </c>
      <c r="F23" s="11">
        <f t="shared" si="10"/>
        <v>3.7777777777777777</v>
      </c>
      <c r="G23" s="11">
        <f t="shared" si="10"/>
        <v>2</v>
      </c>
      <c r="H23" s="11">
        <f t="shared" si="10"/>
        <v>0.55555555555555558</v>
      </c>
      <c r="I23" s="11">
        <f t="shared" si="10"/>
        <v>0.33333333333333331</v>
      </c>
      <c r="J23" s="11">
        <f t="shared" si="10"/>
        <v>1.3333333333333333</v>
      </c>
      <c r="K23" s="11">
        <f t="shared" si="10"/>
        <v>0</v>
      </c>
      <c r="L23" s="11">
        <f t="shared" si="10"/>
        <v>0</v>
      </c>
      <c r="M23" s="11">
        <f t="shared" si="10"/>
        <v>7.5555555555555554</v>
      </c>
    </row>
    <row r="24" spans="1:16" x14ac:dyDescent="0.25">
      <c r="A24" s="9" t="str">
        <f t="shared" si="7"/>
        <v>Julian Sykes-Rose</v>
      </c>
      <c r="B24" s="10"/>
      <c r="C24" s="11">
        <f t="shared" ref="C24:M24" si="11">IF(ISNUMBER($B6),C6/$B6," ")</f>
        <v>1.5</v>
      </c>
      <c r="D24" s="11">
        <f t="shared" si="11"/>
        <v>0</v>
      </c>
      <c r="E24" s="11">
        <f t="shared" si="11"/>
        <v>1</v>
      </c>
      <c r="F24" s="11">
        <f t="shared" si="11"/>
        <v>5</v>
      </c>
      <c r="G24" s="11">
        <f t="shared" si="11"/>
        <v>0.5</v>
      </c>
      <c r="H24" s="11">
        <f t="shared" si="11"/>
        <v>0</v>
      </c>
      <c r="I24" s="11">
        <f t="shared" si="11"/>
        <v>0</v>
      </c>
      <c r="J24" s="11">
        <f t="shared" si="11"/>
        <v>0</v>
      </c>
      <c r="K24" s="11">
        <f t="shared" si="11"/>
        <v>0</v>
      </c>
      <c r="L24" s="11">
        <f t="shared" si="11"/>
        <v>0</v>
      </c>
      <c r="M24" s="11">
        <f t="shared" si="11"/>
        <v>4</v>
      </c>
    </row>
    <row r="25" spans="1:16" x14ac:dyDescent="0.25">
      <c r="A25" s="9" t="str">
        <f t="shared" si="7"/>
        <v>Brandon Leslie</v>
      </c>
      <c r="B25" s="10"/>
      <c r="C25" s="11">
        <f t="shared" ref="C25:M25" si="12">IF(ISNUMBER($B7),C7/$B7," ")</f>
        <v>2.375</v>
      </c>
      <c r="D25" s="11">
        <f t="shared" si="12"/>
        <v>2.625</v>
      </c>
      <c r="E25" s="11">
        <f t="shared" si="12"/>
        <v>0.625</v>
      </c>
      <c r="F25" s="11">
        <f t="shared" si="12"/>
        <v>5</v>
      </c>
      <c r="G25" s="11">
        <f t="shared" si="12"/>
        <v>2</v>
      </c>
      <c r="H25" s="11">
        <f t="shared" si="12"/>
        <v>1</v>
      </c>
      <c r="I25" s="11">
        <f t="shared" si="12"/>
        <v>0.125</v>
      </c>
      <c r="J25" s="11">
        <f t="shared" si="12"/>
        <v>1.375</v>
      </c>
      <c r="K25" s="11">
        <f t="shared" si="12"/>
        <v>0.375</v>
      </c>
      <c r="L25" s="11">
        <f t="shared" si="12"/>
        <v>0</v>
      </c>
      <c r="M25" s="11">
        <f t="shared" si="12"/>
        <v>13.25</v>
      </c>
    </row>
    <row r="26" spans="1:16" x14ac:dyDescent="0.25">
      <c r="A26" s="9" t="str">
        <f t="shared" si="7"/>
        <v>Dion Tsarpalias</v>
      </c>
      <c r="B26" s="10"/>
      <c r="C26" s="11">
        <f t="shared" ref="C26:M26" si="13">IF(ISNUMBER($B8),C8/$B8," ")</f>
        <v>1.5454545454545454</v>
      </c>
      <c r="D26" s="11">
        <f t="shared" si="13"/>
        <v>0.36363636363636365</v>
      </c>
      <c r="E26" s="11">
        <f t="shared" si="13"/>
        <v>0.27272727272727271</v>
      </c>
      <c r="F26" s="11">
        <f t="shared" si="13"/>
        <v>2.6363636363636362</v>
      </c>
      <c r="G26" s="11">
        <f t="shared" si="13"/>
        <v>1.5454545454545454</v>
      </c>
      <c r="H26" s="11">
        <f t="shared" si="13"/>
        <v>1</v>
      </c>
      <c r="I26" s="11">
        <f t="shared" si="13"/>
        <v>0</v>
      </c>
      <c r="J26" s="11">
        <f t="shared" si="13"/>
        <v>0.81818181818181823</v>
      </c>
      <c r="K26" s="11">
        <f t="shared" si="13"/>
        <v>0</v>
      </c>
      <c r="L26" s="11">
        <f t="shared" si="13"/>
        <v>0</v>
      </c>
      <c r="M26" s="11">
        <f t="shared" si="13"/>
        <v>4.4545454545454541</v>
      </c>
    </row>
    <row r="27" spans="1:16" x14ac:dyDescent="0.25">
      <c r="A27" s="9" t="str">
        <f t="shared" si="7"/>
        <v>Richard Bakkum</v>
      </c>
      <c r="B27" s="10"/>
      <c r="C27" s="11">
        <f t="shared" ref="C27:M27" si="14">IF(ISNUMBER($B9),C9/$B9," ")</f>
        <v>0.77777777777777779</v>
      </c>
      <c r="D27" s="11">
        <f t="shared" si="14"/>
        <v>1</v>
      </c>
      <c r="E27" s="11">
        <f t="shared" si="14"/>
        <v>0</v>
      </c>
      <c r="F27" s="11">
        <f t="shared" si="14"/>
        <v>2.6666666666666665</v>
      </c>
      <c r="G27" s="11">
        <f t="shared" si="14"/>
        <v>2.6666666666666665</v>
      </c>
      <c r="H27" s="11">
        <f t="shared" si="14"/>
        <v>0.66666666666666663</v>
      </c>
      <c r="I27" s="11">
        <f t="shared" si="14"/>
        <v>0</v>
      </c>
      <c r="J27" s="11">
        <f t="shared" si="14"/>
        <v>0.88888888888888884</v>
      </c>
      <c r="K27" s="11">
        <f t="shared" si="14"/>
        <v>0</v>
      </c>
      <c r="L27" s="11">
        <f t="shared" si="14"/>
        <v>0</v>
      </c>
      <c r="M27" s="11">
        <f t="shared" si="14"/>
        <v>4.5555555555555554</v>
      </c>
    </row>
    <row r="28" spans="1:16" x14ac:dyDescent="0.25">
      <c r="A28" s="9" t="str">
        <f t="shared" si="7"/>
        <v>Jordan Rowe</v>
      </c>
      <c r="B28" s="10"/>
      <c r="C28" s="11">
        <f t="shared" ref="C28:M28" si="15">IF(ISNUMBER($B10),C10/$B10," ")</f>
        <v>0.77777777777777779</v>
      </c>
      <c r="D28" s="11">
        <f t="shared" si="15"/>
        <v>1</v>
      </c>
      <c r="E28" s="11">
        <f t="shared" si="15"/>
        <v>0.55555555555555558</v>
      </c>
      <c r="F28" s="11">
        <f t="shared" si="15"/>
        <v>7.1111111111111107</v>
      </c>
      <c r="G28" s="11">
        <f t="shared" si="15"/>
        <v>1.2222222222222223</v>
      </c>
      <c r="H28" s="11">
        <f t="shared" si="15"/>
        <v>0.44444444444444442</v>
      </c>
      <c r="I28" s="11">
        <f t="shared" si="15"/>
        <v>0</v>
      </c>
      <c r="J28" s="11">
        <f t="shared" si="15"/>
        <v>1.2222222222222223</v>
      </c>
      <c r="K28" s="11">
        <f t="shared" si="15"/>
        <v>0</v>
      </c>
      <c r="L28" s="11">
        <f t="shared" si="15"/>
        <v>0</v>
      </c>
      <c r="M28" s="11">
        <f t="shared" si="15"/>
        <v>5.1111111111111107</v>
      </c>
    </row>
    <row r="29" spans="1:16" x14ac:dyDescent="0.25">
      <c r="A29" s="9" t="str">
        <f t="shared" si="7"/>
        <v>Justin Pronin</v>
      </c>
      <c r="B29" s="10"/>
      <c r="C29" s="11">
        <f t="shared" ref="C29:M29" si="16">IF(ISNUMBER($B11),C11/$B11," ")</f>
        <v>4.5454545454545459</v>
      </c>
      <c r="D29" s="11">
        <f t="shared" si="16"/>
        <v>9.0909090909090912E-2</v>
      </c>
      <c r="E29" s="11">
        <f t="shared" si="16"/>
        <v>0.90909090909090906</v>
      </c>
      <c r="F29" s="11">
        <f t="shared" si="16"/>
        <v>7</v>
      </c>
      <c r="G29" s="11">
        <f t="shared" si="16"/>
        <v>1.4545454545454546</v>
      </c>
      <c r="H29" s="11">
        <f t="shared" si="16"/>
        <v>0.72727272727272729</v>
      </c>
      <c r="I29" s="11">
        <f t="shared" si="16"/>
        <v>0.27272727272727271</v>
      </c>
      <c r="J29" s="11">
        <f t="shared" si="16"/>
        <v>2</v>
      </c>
      <c r="K29" s="11">
        <f t="shared" si="16"/>
        <v>0</v>
      </c>
      <c r="L29" s="11">
        <f t="shared" si="16"/>
        <v>0</v>
      </c>
      <c r="M29" s="11">
        <f t="shared" si="16"/>
        <v>10.272727272727273</v>
      </c>
    </row>
    <row r="30" spans="1:16" x14ac:dyDescent="0.25">
      <c r="A30" s="9" t="str">
        <f t="shared" si="7"/>
        <v>Petar Majetic</v>
      </c>
      <c r="B30" s="17"/>
      <c r="C30" s="11">
        <f t="shared" ref="C30:M30" si="17">IF(ISNUMBER($B12),C12/$B12," ")</f>
        <v>2.1111111111111112</v>
      </c>
      <c r="D30" s="11">
        <f t="shared" si="17"/>
        <v>0.44444444444444442</v>
      </c>
      <c r="E30" s="11">
        <f t="shared" si="17"/>
        <v>0.33333333333333331</v>
      </c>
      <c r="F30" s="11">
        <f t="shared" si="17"/>
        <v>2.5555555555555554</v>
      </c>
      <c r="G30" s="11">
        <f t="shared" si="17"/>
        <v>0.55555555555555558</v>
      </c>
      <c r="H30" s="11">
        <f t="shared" si="17"/>
        <v>0.88888888888888884</v>
      </c>
      <c r="I30" s="11">
        <f t="shared" si="17"/>
        <v>0</v>
      </c>
      <c r="J30" s="11">
        <f t="shared" si="17"/>
        <v>1.2222222222222223</v>
      </c>
      <c r="K30" s="11">
        <f t="shared" si="17"/>
        <v>0</v>
      </c>
      <c r="L30" s="11">
        <f t="shared" si="17"/>
        <v>0</v>
      </c>
      <c r="M30" s="11">
        <f t="shared" si="17"/>
        <v>5.8888888888888893</v>
      </c>
    </row>
    <row r="31" spans="1:16" x14ac:dyDescent="0.25">
      <c r="A31" s="9" t="str">
        <f t="shared" si="7"/>
        <v>Remy Louis</v>
      </c>
      <c r="B31" s="17"/>
      <c r="C31" s="11">
        <f t="shared" ref="C31:M31" si="18">IF(ISNUMBER($B13),C13/$B13," ")</f>
        <v>2</v>
      </c>
      <c r="D31" s="11">
        <f t="shared" si="18"/>
        <v>0.5</v>
      </c>
      <c r="E31" s="11">
        <f t="shared" si="18"/>
        <v>0</v>
      </c>
      <c r="F31" s="11">
        <f t="shared" si="18"/>
        <v>5</v>
      </c>
      <c r="G31" s="11">
        <f t="shared" si="18"/>
        <v>1</v>
      </c>
      <c r="H31" s="11">
        <f t="shared" si="18"/>
        <v>0.5</v>
      </c>
      <c r="I31" s="11">
        <f t="shared" si="18"/>
        <v>0</v>
      </c>
      <c r="J31" s="11">
        <f t="shared" si="18"/>
        <v>1</v>
      </c>
      <c r="K31" s="11">
        <f t="shared" si="18"/>
        <v>0</v>
      </c>
      <c r="L31" s="11">
        <f t="shared" si="18"/>
        <v>0</v>
      </c>
      <c r="M31" s="11">
        <f t="shared" si="18"/>
        <v>5.5</v>
      </c>
    </row>
    <row r="32" spans="1:16" x14ac:dyDescent="0.25">
      <c r="A32" s="9" t="str">
        <f t="shared" si="7"/>
        <v>Kade Tomsic</v>
      </c>
      <c r="B32" s="17"/>
      <c r="C32" s="11">
        <f t="shared" ref="C32:M32" si="19">IF(ISNUMBER($B14),C14/$B14," ")</f>
        <v>3</v>
      </c>
      <c r="D32" s="11">
        <f t="shared" si="19"/>
        <v>1</v>
      </c>
      <c r="E32" s="11">
        <f t="shared" si="19"/>
        <v>3</v>
      </c>
      <c r="F32" s="11">
        <f t="shared" si="19"/>
        <v>11</v>
      </c>
      <c r="G32" s="11">
        <f t="shared" si="19"/>
        <v>0</v>
      </c>
      <c r="H32" s="11">
        <f t="shared" si="19"/>
        <v>0</v>
      </c>
      <c r="I32" s="11">
        <f t="shared" si="19"/>
        <v>1</v>
      </c>
      <c r="J32" s="11">
        <f t="shared" si="19"/>
        <v>1</v>
      </c>
      <c r="K32" s="11">
        <f t="shared" si="19"/>
        <v>0</v>
      </c>
      <c r="L32" s="11">
        <f t="shared" si="19"/>
        <v>0</v>
      </c>
      <c r="M32" s="11">
        <f t="shared" si="19"/>
        <v>12</v>
      </c>
    </row>
    <row r="33" spans="1:13" x14ac:dyDescent="0.25">
      <c r="A33" s="9" t="str">
        <f t="shared" si="7"/>
        <v xml:space="preserve"> </v>
      </c>
      <c r="B33" s="17"/>
      <c r="C33" s="11" t="str">
        <f t="shared" ref="C33:M33" si="20">IF(ISNUMBER($B15),C15/$B15," ")</f>
        <v xml:space="preserve"> </v>
      </c>
      <c r="D33" s="11" t="str">
        <f t="shared" si="20"/>
        <v xml:space="preserve"> </v>
      </c>
      <c r="E33" s="11" t="str">
        <f t="shared" si="20"/>
        <v xml:space="preserve"> </v>
      </c>
      <c r="F33" s="11" t="str">
        <f t="shared" si="20"/>
        <v xml:space="preserve"> </v>
      </c>
      <c r="G33" s="11" t="str">
        <f t="shared" si="20"/>
        <v xml:space="preserve"> </v>
      </c>
      <c r="H33" s="11" t="str">
        <f t="shared" si="20"/>
        <v xml:space="preserve"> </v>
      </c>
      <c r="I33" s="11" t="str">
        <f t="shared" si="20"/>
        <v xml:space="preserve"> </v>
      </c>
      <c r="J33" s="11" t="str">
        <f t="shared" si="20"/>
        <v xml:space="preserve"> </v>
      </c>
      <c r="K33" s="11" t="str">
        <f t="shared" si="20"/>
        <v xml:space="preserve"> </v>
      </c>
      <c r="L33" s="11" t="str">
        <f t="shared" si="20"/>
        <v xml:space="preserve"> </v>
      </c>
      <c r="M33" s="11" t="str">
        <f t="shared" si="20"/>
        <v xml:space="preserve"> </v>
      </c>
    </row>
  </sheetData>
  <mergeCells count="3">
    <mergeCell ref="A18:M18"/>
    <mergeCell ref="A19:M19"/>
    <mergeCell ref="A1:P1"/>
  </mergeCells>
  <conditionalFormatting sqref="A16:A17">
    <cfRule type="expression" dxfId="14" priority="3">
      <formula>O16&gt;6</formula>
    </cfRule>
  </conditionalFormatting>
  <conditionalFormatting sqref="A3:A15">
    <cfRule type="expression" dxfId="13" priority="1">
      <formula>O3&gt;10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U27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1" x14ac:dyDescent="0.25">
      <c r="A1" s="46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  <c r="P1" s="32"/>
      <c r="Q1" s="23" t="s">
        <v>45</v>
      </c>
    </row>
    <row r="2" spans="1:21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35</v>
      </c>
      <c r="O2" s="29" t="s">
        <v>36</v>
      </c>
      <c r="P2" s="17" t="s">
        <v>37</v>
      </c>
      <c r="Q2" s="24"/>
      <c r="R2" s="24" t="s">
        <v>38</v>
      </c>
      <c r="S2" s="24" t="s">
        <v>39</v>
      </c>
    </row>
    <row r="3" spans="1:21" x14ac:dyDescent="0.25">
      <c r="A3" s="9" t="s">
        <v>152</v>
      </c>
      <c r="B3" s="10">
        <v>2</v>
      </c>
      <c r="C3" s="10">
        <v>3</v>
      </c>
      <c r="D3" s="10">
        <v>0</v>
      </c>
      <c r="E3" s="10">
        <v>0</v>
      </c>
      <c r="F3" s="10">
        <v>5</v>
      </c>
      <c r="G3" s="10">
        <v>1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6</v>
      </c>
      <c r="N3" s="10">
        <f>(VLOOKUP(A3,Games!$A$2:$D$150,3,FALSE))</f>
        <v>0</v>
      </c>
      <c r="O3" s="10">
        <f>VLOOKUP(A3,Games!$A$2:$D$150,4,FALSE)</f>
        <v>2</v>
      </c>
      <c r="P3" s="11">
        <f>(R3-S3)/B3</f>
        <v>6</v>
      </c>
      <c r="Q3" s="24"/>
      <c r="R3" s="24">
        <f>SUM(M3,I3,H3,G3,F3)</f>
        <v>12</v>
      </c>
      <c r="S3" s="24">
        <f>SUM((J3*2),(K3*3),(L3*4))</f>
        <v>0</v>
      </c>
    </row>
    <row r="4" spans="1:21" x14ac:dyDescent="0.25">
      <c r="A4" s="9" t="s">
        <v>47</v>
      </c>
      <c r="B4" s="10">
        <v>10</v>
      </c>
      <c r="C4" s="10">
        <v>10</v>
      </c>
      <c r="D4" s="10">
        <v>15</v>
      </c>
      <c r="E4" s="10">
        <v>9</v>
      </c>
      <c r="F4" s="10">
        <v>62</v>
      </c>
      <c r="G4" s="10">
        <v>22</v>
      </c>
      <c r="H4" s="10">
        <v>9</v>
      </c>
      <c r="I4" s="10">
        <v>0</v>
      </c>
      <c r="J4" s="10">
        <v>7</v>
      </c>
      <c r="K4" s="10">
        <v>0</v>
      </c>
      <c r="L4" s="10">
        <v>0</v>
      </c>
      <c r="M4" s="10">
        <v>74</v>
      </c>
      <c r="N4" s="10">
        <f>(VLOOKUP(A4,Games!$A$2:$D$150,3,FALSE))</f>
        <v>0</v>
      </c>
      <c r="O4" s="10">
        <f>VLOOKUP(A4,Games!$A$2:$D$150,4,FALSE)</f>
        <v>10</v>
      </c>
      <c r="P4" s="11">
        <f t="shared" ref="P4:P9" si="0">(R4-S4)/B4</f>
        <v>15.3</v>
      </c>
      <c r="Q4" s="24"/>
      <c r="R4" s="24">
        <f t="shared" ref="R4:R11" si="1">SUM(M4,I4,H4,G4,F4)</f>
        <v>167</v>
      </c>
      <c r="S4" s="24">
        <f t="shared" ref="S4:S11" si="2">SUM((J4*2),(K4*3),(L4*4))</f>
        <v>14</v>
      </c>
    </row>
    <row r="5" spans="1:21" x14ac:dyDescent="0.25">
      <c r="A5" s="9" t="s">
        <v>85</v>
      </c>
      <c r="B5" s="10">
        <v>11</v>
      </c>
      <c r="C5" s="10">
        <v>42</v>
      </c>
      <c r="D5" s="10">
        <v>0</v>
      </c>
      <c r="E5" s="10">
        <v>6</v>
      </c>
      <c r="F5" s="10">
        <v>68</v>
      </c>
      <c r="G5" s="10">
        <v>9</v>
      </c>
      <c r="H5" s="10">
        <v>8</v>
      </c>
      <c r="I5" s="10">
        <v>4</v>
      </c>
      <c r="J5" s="10">
        <v>23</v>
      </c>
      <c r="K5" s="10">
        <v>0</v>
      </c>
      <c r="L5" s="10">
        <v>0</v>
      </c>
      <c r="M5" s="10">
        <v>90</v>
      </c>
      <c r="N5" s="10">
        <f>(VLOOKUP(A5,Games!$A$2:$D$150,3,FALSE))</f>
        <v>0</v>
      </c>
      <c r="O5" s="10">
        <f>VLOOKUP(A5,Games!$A$2:$D$150,4,FALSE)</f>
        <v>11</v>
      </c>
      <c r="P5" s="11">
        <f t="shared" si="0"/>
        <v>12.090909090909092</v>
      </c>
      <c r="Q5" s="24"/>
      <c r="R5" s="24">
        <f t="shared" si="1"/>
        <v>179</v>
      </c>
      <c r="S5" s="24">
        <f t="shared" si="2"/>
        <v>46</v>
      </c>
    </row>
    <row r="6" spans="1:21" x14ac:dyDescent="0.25">
      <c r="A6" s="9" t="s">
        <v>117</v>
      </c>
      <c r="B6" s="10">
        <v>11</v>
      </c>
      <c r="C6" s="10">
        <v>17</v>
      </c>
      <c r="D6" s="10">
        <v>22</v>
      </c>
      <c r="E6" s="10">
        <v>12</v>
      </c>
      <c r="F6" s="10">
        <v>23</v>
      </c>
      <c r="G6" s="10">
        <v>19</v>
      </c>
      <c r="H6" s="10">
        <v>10</v>
      </c>
      <c r="I6" s="10">
        <v>1</v>
      </c>
      <c r="J6" s="10">
        <v>20</v>
      </c>
      <c r="K6" s="10">
        <v>0</v>
      </c>
      <c r="L6" s="10">
        <v>1</v>
      </c>
      <c r="M6" s="10">
        <v>112</v>
      </c>
      <c r="N6" s="10">
        <f>(VLOOKUP(A6,Games!$A$2:$D$150,3,FALSE))</f>
        <v>0</v>
      </c>
      <c r="O6" s="10">
        <f>VLOOKUP(A6,Games!$A$2:$D$150,4,FALSE)</f>
        <v>11</v>
      </c>
      <c r="P6" s="11">
        <f t="shared" si="0"/>
        <v>11</v>
      </c>
      <c r="Q6" s="24"/>
      <c r="R6" s="24">
        <f t="shared" si="1"/>
        <v>165</v>
      </c>
      <c r="S6" s="24">
        <f t="shared" si="2"/>
        <v>44</v>
      </c>
    </row>
    <row r="7" spans="1:21" x14ac:dyDescent="0.25">
      <c r="A7" s="9" t="s">
        <v>49</v>
      </c>
      <c r="B7" s="10">
        <v>2</v>
      </c>
      <c r="C7" s="10">
        <v>3</v>
      </c>
      <c r="D7" s="10">
        <v>7</v>
      </c>
      <c r="E7" s="10">
        <v>2</v>
      </c>
      <c r="F7" s="10">
        <v>5</v>
      </c>
      <c r="G7" s="10">
        <v>6</v>
      </c>
      <c r="H7" s="10">
        <v>3</v>
      </c>
      <c r="I7" s="10">
        <v>1</v>
      </c>
      <c r="J7" s="10">
        <v>0</v>
      </c>
      <c r="K7" s="10">
        <v>0</v>
      </c>
      <c r="L7" s="10">
        <v>0</v>
      </c>
      <c r="M7" s="10">
        <v>29</v>
      </c>
      <c r="N7" s="10">
        <f>(VLOOKUP(A7,Games!$A$2:$D$150,3,FALSE))</f>
        <v>0</v>
      </c>
      <c r="O7" s="10">
        <f>VLOOKUP(A7,Games!$A$2:$D$150,4,FALSE)</f>
        <v>2</v>
      </c>
      <c r="P7" s="11">
        <f t="shared" si="0"/>
        <v>22</v>
      </c>
      <c r="Q7" s="24"/>
      <c r="R7" s="24">
        <f t="shared" si="1"/>
        <v>44</v>
      </c>
      <c r="S7" s="24">
        <f t="shared" si="2"/>
        <v>0</v>
      </c>
    </row>
    <row r="8" spans="1:21" x14ac:dyDescent="0.25">
      <c r="A8" s="9" t="s">
        <v>50</v>
      </c>
      <c r="B8" s="10">
        <v>8</v>
      </c>
      <c r="C8" s="10">
        <v>47</v>
      </c>
      <c r="D8" s="10">
        <v>3</v>
      </c>
      <c r="E8" s="10">
        <v>7</v>
      </c>
      <c r="F8" s="10">
        <v>52</v>
      </c>
      <c r="G8" s="10">
        <v>20</v>
      </c>
      <c r="H8" s="10">
        <v>3</v>
      </c>
      <c r="I8" s="10">
        <v>5</v>
      </c>
      <c r="J8" s="10">
        <v>23</v>
      </c>
      <c r="K8" s="10">
        <v>0</v>
      </c>
      <c r="L8" s="10">
        <v>0</v>
      </c>
      <c r="M8" s="10">
        <v>110</v>
      </c>
      <c r="N8" s="10">
        <f>(VLOOKUP(A8,Games!$A$2:$D$150,3,FALSE))</f>
        <v>2</v>
      </c>
      <c r="O8" s="10">
        <f>VLOOKUP(A8,Games!$A$2:$D$150,4,FALSE)</f>
        <v>10</v>
      </c>
      <c r="P8" s="11">
        <f t="shared" si="0"/>
        <v>18</v>
      </c>
      <c r="Q8" s="24"/>
      <c r="R8" s="24">
        <f t="shared" si="1"/>
        <v>190</v>
      </c>
      <c r="S8" s="24">
        <f t="shared" si="2"/>
        <v>46</v>
      </c>
    </row>
    <row r="9" spans="1:21" x14ac:dyDescent="0.25">
      <c r="A9" s="9" t="s">
        <v>51</v>
      </c>
      <c r="B9" s="10">
        <v>9</v>
      </c>
      <c r="C9" s="10">
        <v>16</v>
      </c>
      <c r="D9" s="10">
        <v>0</v>
      </c>
      <c r="E9" s="10">
        <v>10</v>
      </c>
      <c r="F9" s="10">
        <v>40</v>
      </c>
      <c r="G9" s="10">
        <v>36</v>
      </c>
      <c r="H9" s="10">
        <v>6</v>
      </c>
      <c r="I9" s="10">
        <v>3</v>
      </c>
      <c r="J9" s="10">
        <v>14</v>
      </c>
      <c r="K9" s="10">
        <v>0</v>
      </c>
      <c r="L9" s="10">
        <v>0</v>
      </c>
      <c r="M9" s="10">
        <v>42</v>
      </c>
      <c r="N9" s="10">
        <f>(VLOOKUP(A9,Games!$A$2:$D$150,3,FALSE))</f>
        <v>0</v>
      </c>
      <c r="O9" s="10">
        <f>VLOOKUP(A9,Games!$A$2:$D$150,4,FALSE)</f>
        <v>9</v>
      </c>
      <c r="P9" s="11">
        <f t="shared" si="0"/>
        <v>11</v>
      </c>
      <c r="Q9" s="24"/>
      <c r="R9" s="24">
        <f t="shared" si="1"/>
        <v>127</v>
      </c>
      <c r="S9" s="24">
        <f t="shared" si="2"/>
        <v>28</v>
      </c>
    </row>
    <row r="10" spans="1:21" x14ac:dyDescent="0.25">
      <c r="A10" s="9" t="s">
        <v>48</v>
      </c>
      <c r="B10" s="10">
        <v>5</v>
      </c>
      <c r="C10" s="10">
        <v>5</v>
      </c>
      <c r="D10" s="10">
        <v>7</v>
      </c>
      <c r="E10" s="10">
        <v>0</v>
      </c>
      <c r="F10" s="10">
        <v>40</v>
      </c>
      <c r="G10" s="10">
        <v>11</v>
      </c>
      <c r="H10" s="10">
        <v>2</v>
      </c>
      <c r="I10" s="10">
        <v>1</v>
      </c>
      <c r="J10" s="10">
        <v>2</v>
      </c>
      <c r="K10" s="10">
        <v>0</v>
      </c>
      <c r="L10" s="10">
        <v>0</v>
      </c>
      <c r="M10" s="10">
        <v>31</v>
      </c>
      <c r="N10" s="10">
        <f>(VLOOKUP(A10,Games!$A$2:$D$150,3,FALSE))</f>
        <v>0</v>
      </c>
      <c r="O10" s="10">
        <f>VLOOKUP(A10,Games!$A$2:$D$150,4,FALSE)</f>
        <v>5</v>
      </c>
      <c r="P10" s="11">
        <f t="shared" ref="P10:P11" si="3">(R10-S10)/B10</f>
        <v>0</v>
      </c>
      <c r="Q10" s="24"/>
      <c r="R10" s="24"/>
      <c r="S10" s="24"/>
    </row>
    <row r="11" spans="1:21" x14ac:dyDescent="0.25">
      <c r="A11" s="9" t="s">
        <v>46</v>
      </c>
      <c r="B11" s="10">
        <v>12</v>
      </c>
      <c r="C11" s="10">
        <v>41</v>
      </c>
      <c r="D11" s="10">
        <v>14</v>
      </c>
      <c r="E11" s="10">
        <v>9</v>
      </c>
      <c r="F11" s="10">
        <v>91</v>
      </c>
      <c r="G11" s="10">
        <v>49</v>
      </c>
      <c r="H11" s="10">
        <v>26</v>
      </c>
      <c r="I11" s="10">
        <v>3</v>
      </c>
      <c r="J11" s="10">
        <v>21</v>
      </c>
      <c r="K11" s="10">
        <v>0</v>
      </c>
      <c r="L11" s="10">
        <v>1</v>
      </c>
      <c r="M11" s="10">
        <v>133</v>
      </c>
      <c r="N11" s="10">
        <f>(VLOOKUP(A11,Games!$A$2:$D$150,3,FALSE))</f>
        <v>0</v>
      </c>
      <c r="O11" s="10">
        <f>VLOOKUP(A11,Games!$A$2:$D$150,4,FALSE)</f>
        <v>12</v>
      </c>
      <c r="P11" s="11">
        <f t="shared" si="3"/>
        <v>21.333333333333332</v>
      </c>
      <c r="Q11" s="24"/>
      <c r="R11" s="24">
        <f t="shared" si="1"/>
        <v>302</v>
      </c>
      <c r="S11" s="24">
        <f t="shared" si="2"/>
        <v>46</v>
      </c>
    </row>
    <row r="12" spans="1:21" x14ac:dyDescent="0.25">
      <c r="A12" s="9" t="s">
        <v>156</v>
      </c>
      <c r="B12" s="8">
        <v>1</v>
      </c>
      <c r="C12" s="8">
        <v>1</v>
      </c>
      <c r="D12" s="8">
        <v>0</v>
      </c>
      <c r="E12" s="8">
        <v>0</v>
      </c>
      <c r="F12" s="8">
        <v>1</v>
      </c>
      <c r="G12" s="8">
        <v>6</v>
      </c>
      <c r="H12" s="8">
        <v>1</v>
      </c>
      <c r="I12" s="8">
        <v>0</v>
      </c>
      <c r="J12" s="8">
        <v>4</v>
      </c>
      <c r="K12" s="8">
        <v>0</v>
      </c>
      <c r="L12" s="8">
        <v>0</v>
      </c>
      <c r="M12" s="8">
        <v>2</v>
      </c>
      <c r="N12" s="10">
        <f>(VLOOKUP(A12,Games!$A$2:$D$150,3,FALSE))</f>
        <v>0</v>
      </c>
      <c r="O12" s="10">
        <f>VLOOKUP(A12,Games!$A$2:$D$150,4,FALSE)</f>
        <v>1</v>
      </c>
      <c r="P12" s="11">
        <f t="shared" ref="P12" si="4">(R12-S12)/B12</f>
        <v>2</v>
      </c>
      <c r="Q12" s="24"/>
      <c r="R12" s="24">
        <f t="shared" ref="R12" si="5">SUM(M12,I12,H12,G12,F12)</f>
        <v>10</v>
      </c>
      <c r="S12" s="24">
        <f t="shared" ref="S12" si="6">SUM((J12*2),(K12*3),(L12*4))</f>
        <v>8</v>
      </c>
      <c r="T12" s="24"/>
    </row>
    <row r="13" spans="1:21" x14ac:dyDescent="0.25">
      <c r="A13" s="9" t="s">
        <v>90</v>
      </c>
      <c r="B13" s="8">
        <v>11</v>
      </c>
      <c r="C13" s="8">
        <v>17</v>
      </c>
      <c r="D13" s="8">
        <v>15</v>
      </c>
      <c r="E13" s="8">
        <v>5</v>
      </c>
      <c r="F13" s="8">
        <v>37</v>
      </c>
      <c r="G13" s="8">
        <v>28</v>
      </c>
      <c r="H13" s="8">
        <v>10</v>
      </c>
      <c r="I13" s="8">
        <v>4</v>
      </c>
      <c r="J13" s="8">
        <v>11</v>
      </c>
      <c r="K13" s="8">
        <v>0</v>
      </c>
      <c r="L13" s="8">
        <v>0</v>
      </c>
      <c r="M13" s="8">
        <v>84</v>
      </c>
      <c r="N13" s="10">
        <f>(VLOOKUP(A13,Games!$A$2:$D$150,3,FALSE))</f>
        <v>0</v>
      </c>
      <c r="O13" s="10">
        <f>VLOOKUP(A13,Games!$A$2:$D$150,4,FALSE)</f>
        <v>11</v>
      </c>
      <c r="P13" s="11">
        <f t="shared" ref="P13" si="7">(R13-S13)/B13</f>
        <v>12.818181818181818</v>
      </c>
      <c r="Q13" s="24"/>
      <c r="R13" s="24">
        <f t="shared" ref="R13" si="8">SUM(M13,I13,H13,G13,F13)</f>
        <v>163</v>
      </c>
      <c r="S13" s="24">
        <f t="shared" ref="S13" si="9">SUM((J13*2),(K13*3),(L13*4))</f>
        <v>22</v>
      </c>
      <c r="T13" s="24"/>
      <c r="U13" s="24"/>
    </row>
    <row r="14" spans="1:21" x14ac:dyDescent="0.25">
      <c r="A14" s="39" t="s">
        <v>13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21" x14ac:dyDescent="0.25">
      <c r="A15" s="46" t="s">
        <v>45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21" x14ac:dyDescent="0.25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</row>
    <row r="17" spans="1:13" x14ac:dyDescent="0.25">
      <c r="A17" s="9" t="str">
        <f t="shared" ref="A17:A27" si="10">IF(A3=""," ",A3)</f>
        <v>Adam King</v>
      </c>
      <c r="B17" s="10"/>
      <c r="C17" s="11">
        <f t="shared" ref="C17:M17" si="11">IF(ISNUMBER($B3),C3/$B3," ")</f>
        <v>1.5</v>
      </c>
      <c r="D17" s="11">
        <f t="shared" si="11"/>
        <v>0</v>
      </c>
      <c r="E17" s="11">
        <f t="shared" si="11"/>
        <v>0</v>
      </c>
      <c r="F17" s="11">
        <f t="shared" si="11"/>
        <v>2.5</v>
      </c>
      <c r="G17" s="11">
        <f t="shared" si="11"/>
        <v>0.5</v>
      </c>
      <c r="H17" s="11">
        <f t="shared" si="11"/>
        <v>0</v>
      </c>
      <c r="I17" s="11">
        <f t="shared" si="11"/>
        <v>0</v>
      </c>
      <c r="J17" s="11">
        <f t="shared" si="11"/>
        <v>0</v>
      </c>
      <c r="K17" s="11">
        <f t="shared" si="11"/>
        <v>0</v>
      </c>
      <c r="L17" s="11">
        <f t="shared" si="11"/>
        <v>0</v>
      </c>
      <c r="M17" s="11">
        <f t="shared" si="11"/>
        <v>3</v>
      </c>
    </row>
    <row r="18" spans="1:13" x14ac:dyDescent="0.25">
      <c r="A18" s="9" t="str">
        <f t="shared" si="10"/>
        <v>Andrew Murphy</v>
      </c>
      <c r="B18" s="10"/>
      <c r="C18" s="11">
        <f t="shared" ref="C18:M18" si="12">IF(ISNUMBER($B4),C4/$B4," ")</f>
        <v>1</v>
      </c>
      <c r="D18" s="11">
        <f t="shared" si="12"/>
        <v>1.5</v>
      </c>
      <c r="E18" s="11">
        <f t="shared" si="12"/>
        <v>0.9</v>
      </c>
      <c r="F18" s="11">
        <f t="shared" si="12"/>
        <v>6.2</v>
      </c>
      <c r="G18" s="11">
        <f t="shared" si="12"/>
        <v>2.2000000000000002</v>
      </c>
      <c r="H18" s="11">
        <f t="shared" si="12"/>
        <v>0.9</v>
      </c>
      <c r="I18" s="11">
        <f t="shared" si="12"/>
        <v>0</v>
      </c>
      <c r="J18" s="11">
        <f t="shared" si="12"/>
        <v>0.7</v>
      </c>
      <c r="K18" s="11">
        <f t="shared" si="12"/>
        <v>0</v>
      </c>
      <c r="L18" s="11">
        <f t="shared" si="12"/>
        <v>0</v>
      </c>
      <c r="M18" s="11">
        <f t="shared" si="12"/>
        <v>7.4</v>
      </c>
    </row>
    <row r="19" spans="1:13" x14ac:dyDescent="0.25">
      <c r="A19" s="9" t="str">
        <f t="shared" si="10"/>
        <v>Casey Baines</v>
      </c>
      <c r="B19" s="10"/>
      <c r="C19" s="11">
        <f t="shared" ref="C19:M19" si="13">IF(ISNUMBER($B5),C5/$B5," ")</f>
        <v>3.8181818181818183</v>
      </c>
      <c r="D19" s="11">
        <f t="shared" si="13"/>
        <v>0</v>
      </c>
      <c r="E19" s="11">
        <f t="shared" si="13"/>
        <v>0.54545454545454541</v>
      </c>
      <c r="F19" s="11">
        <f t="shared" si="13"/>
        <v>6.1818181818181817</v>
      </c>
      <c r="G19" s="11">
        <f t="shared" si="13"/>
        <v>0.81818181818181823</v>
      </c>
      <c r="H19" s="11">
        <f t="shared" si="13"/>
        <v>0.72727272727272729</v>
      </c>
      <c r="I19" s="11">
        <f t="shared" si="13"/>
        <v>0.36363636363636365</v>
      </c>
      <c r="J19" s="11">
        <f t="shared" si="13"/>
        <v>2.0909090909090908</v>
      </c>
      <c r="K19" s="11">
        <f t="shared" si="13"/>
        <v>0</v>
      </c>
      <c r="L19" s="11">
        <f t="shared" si="13"/>
        <v>0</v>
      </c>
      <c r="M19" s="11">
        <f t="shared" si="13"/>
        <v>8.1818181818181817</v>
      </c>
    </row>
    <row r="20" spans="1:13" x14ac:dyDescent="0.25">
      <c r="A20" s="9" t="str">
        <f t="shared" si="10"/>
        <v>Dennis Khanthavivone</v>
      </c>
      <c r="B20" s="10"/>
      <c r="C20" s="11">
        <f t="shared" ref="C20:M20" si="14">IF(ISNUMBER($B6),C6/$B6," ")</f>
        <v>1.5454545454545454</v>
      </c>
      <c r="D20" s="11">
        <f t="shared" si="14"/>
        <v>2</v>
      </c>
      <c r="E20" s="11">
        <f t="shared" si="14"/>
        <v>1.0909090909090908</v>
      </c>
      <c r="F20" s="11">
        <f t="shared" si="14"/>
        <v>2.0909090909090908</v>
      </c>
      <c r="G20" s="11">
        <f t="shared" si="14"/>
        <v>1.7272727272727273</v>
      </c>
      <c r="H20" s="11">
        <f t="shared" si="14"/>
        <v>0.90909090909090906</v>
      </c>
      <c r="I20" s="11">
        <f t="shared" si="14"/>
        <v>9.0909090909090912E-2</v>
      </c>
      <c r="J20" s="11">
        <f t="shared" si="14"/>
        <v>1.8181818181818181</v>
      </c>
      <c r="K20" s="11">
        <f t="shared" si="14"/>
        <v>0</v>
      </c>
      <c r="L20" s="11">
        <f t="shared" si="14"/>
        <v>9.0909090909090912E-2</v>
      </c>
      <c r="M20" s="11">
        <f t="shared" si="14"/>
        <v>10.181818181818182</v>
      </c>
    </row>
    <row r="21" spans="1:13" x14ac:dyDescent="0.25">
      <c r="A21" s="9" t="str">
        <f t="shared" si="10"/>
        <v>Jon Harris</v>
      </c>
      <c r="B21" s="10"/>
      <c r="C21" s="11">
        <f t="shared" ref="C21:M21" si="15">IF(ISNUMBER($B7),C7/$B7," ")</f>
        <v>1.5</v>
      </c>
      <c r="D21" s="11">
        <f t="shared" si="15"/>
        <v>3.5</v>
      </c>
      <c r="E21" s="11">
        <f t="shared" si="15"/>
        <v>1</v>
      </c>
      <c r="F21" s="11">
        <f t="shared" si="15"/>
        <v>2.5</v>
      </c>
      <c r="G21" s="11">
        <f t="shared" si="15"/>
        <v>3</v>
      </c>
      <c r="H21" s="11">
        <f t="shared" si="15"/>
        <v>1.5</v>
      </c>
      <c r="I21" s="11">
        <f t="shared" si="15"/>
        <v>0.5</v>
      </c>
      <c r="J21" s="11">
        <f t="shared" si="15"/>
        <v>0</v>
      </c>
      <c r="K21" s="11">
        <f t="shared" si="15"/>
        <v>0</v>
      </c>
      <c r="L21" s="11">
        <f t="shared" si="15"/>
        <v>0</v>
      </c>
      <c r="M21" s="11">
        <f t="shared" si="15"/>
        <v>14.5</v>
      </c>
    </row>
    <row r="22" spans="1:13" x14ac:dyDescent="0.25">
      <c r="A22" s="9" t="str">
        <f t="shared" si="10"/>
        <v>Michael Ashton</v>
      </c>
      <c r="B22" s="10"/>
      <c r="C22" s="11">
        <f t="shared" ref="C22:M22" si="16">IF(ISNUMBER($B8),C8/$B8," ")</f>
        <v>5.875</v>
      </c>
      <c r="D22" s="11">
        <f t="shared" si="16"/>
        <v>0.375</v>
      </c>
      <c r="E22" s="11">
        <f t="shared" si="16"/>
        <v>0.875</v>
      </c>
      <c r="F22" s="11">
        <f t="shared" si="16"/>
        <v>6.5</v>
      </c>
      <c r="G22" s="11">
        <f t="shared" si="16"/>
        <v>2.5</v>
      </c>
      <c r="H22" s="11">
        <f t="shared" si="16"/>
        <v>0.375</v>
      </c>
      <c r="I22" s="11">
        <f t="shared" si="16"/>
        <v>0.625</v>
      </c>
      <c r="J22" s="11">
        <f t="shared" si="16"/>
        <v>2.875</v>
      </c>
      <c r="K22" s="11">
        <f t="shared" si="16"/>
        <v>0</v>
      </c>
      <c r="L22" s="11">
        <f t="shared" si="16"/>
        <v>0</v>
      </c>
      <c r="M22" s="11">
        <f t="shared" si="16"/>
        <v>13.75</v>
      </c>
    </row>
    <row r="23" spans="1:13" x14ac:dyDescent="0.25">
      <c r="A23" s="9" t="str">
        <f t="shared" si="10"/>
        <v>Tim Papp</v>
      </c>
      <c r="B23" s="10"/>
      <c r="C23" s="11">
        <f t="shared" ref="C23:M23" si="17">IF(ISNUMBER($B9),C9/$B9," ")</f>
        <v>1.7777777777777777</v>
      </c>
      <c r="D23" s="11">
        <f t="shared" si="17"/>
        <v>0</v>
      </c>
      <c r="E23" s="11">
        <f t="shared" si="17"/>
        <v>1.1111111111111112</v>
      </c>
      <c r="F23" s="11">
        <f t="shared" si="17"/>
        <v>4.4444444444444446</v>
      </c>
      <c r="G23" s="11">
        <f t="shared" si="17"/>
        <v>4</v>
      </c>
      <c r="H23" s="11">
        <f t="shared" si="17"/>
        <v>0.66666666666666663</v>
      </c>
      <c r="I23" s="11">
        <f t="shared" si="17"/>
        <v>0.33333333333333331</v>
      </c>
      <c r="J23" s="11">
        <f t="shared" si="17"/>
        <v>1.5555555555555556</v>
      </c>
      <c r="K23" s="11">
        <f t="shared" si="17"/>
        <v>0</v>
      </c>
      <c r="L23" s="11">
        <f t="shared" si="17"/>
        <v>0</v>
      </c>
      <c r="M23" s="11">
        <f t="shared" si="17"/>
        <v>4.666666666666667</v>
      </c>
    </row>
    <row r="24" spans="1:13" x14ac:dyDescent="0.25">
      <c r="A24" s="9" t="str">
        <f t="shared" si="10"/>
        <v>Eric Malcolm</v>
      </c>
      <c r="B24" s="10"/>
      <c r="C24" s="11">
        <f t="shared" ref="C24:M24" si="18">IF(ISNUMBER($B10),C10/$B10," ")</f>
        <v>1</v>
      </c>
      <c r="D24" s="11">
        <f t="shared" si="18"/>
        <v>1.4</v>
      </c>
      <c r="E24" s="11">
        <f t="shared" si="18"/>
        <v>0</v>
      </c>
      <c r="F24" s="11">
        <f t="shared" si="18"/>
        <v>8</v>
      </c>
      <c r="G24" s="11">
        <f t="shared" si="18"/>
        <v>2.2000000000000002</v>
      </c>
      <c r="H24" s="11">
        <f t="shared" si="18"/>
        <v>0.4</v>
      </c>
      <c r="I24" s="11">
        <f t="shared" si="18"/>
        <v>0.2</v>
      </c>
      <c r="J24" s="11">
        <f t="shared" si="18"/>
        <v>0.4</v>
      </c>
      <c r="K24" s="11">
        <f t="shared" si="18"/>
        <v>0</v>
      </c>
      <c r="L24" s="11">
        <f t="shared" si="18"/>
        <v>0</v>
      </c>
      <c r="M24" s="11">
        <f t="shared" si="18"/>
        <v>6.2</v>
      </c>
    </row>
    <row r="25" spans="1:13" x14ac:dyDescent="0.25">
      <c r="A25" s="9" t="str">
        <f t="shared" si="10"/>
        <v>Aaron Coddington</v>
      </c>
      <c r="B25" s="10"/>
      <c r="C25" s="11">
        <f t="shared" ref="C25:M25" si="19">IF(ISNUMBER($B11),C11/$B11," ")</f>
        <v>3.4166666666666665</v>
      </c>
      <c r="D25" s="11">
        <f t="shared" si="19"/>
        <v>1.1666666666666667</v>
      </c>
      <c r="E25" s="11">
        <f t="shared" si="19"/>
        <v>0.75</v>
      </c>
      <c r="F25" s="11">
        <f t="shared" si="19"/>
        <v>7.583333333333333</v>
      </c>
      <c r="G25" s="11">
        <f t="shared" si="19"/>
        <v>4.083333333333333</v>
      </c>
      <c r="H25" s="11">
        <f t="shared" si="19"/>
        <v>2.1666666666666665</v>
      </c>
      <c r="I25" s="11">
        <f t="shared" si="19"/>
        <v>0.25</v>
      </c>
      <c r="J25" s="11">
        <f t="shared" si="19"/>
        <v>1.75</v>
      </c>
      <c r="K25" s="11">
        <f t="shared" si="19"/>
        <v>0</v>
      </c>
      <c r="L25" s="11">
        <f t="shared" si="19"/>
        <v>8.3333333333333329E-2</v>
      </c>
      <c r="M25" s="11">
        <f t="shared" si="19"/>
        <v>11.083333333333334</v>
      </c>
    </row>
    <row r="26" spans="1:13" x14ac:dyDescent="0.25">
      <c r="A26" s="9" t="str">
        <f t="shared" si="10"/>
        <v>Josh Yewdall</v>
      </c>
      <c r="B26" s="10"/>
      <c r="C26" s="11">
        <f t="shared" ref="C26:M26" si="20">IF(ISNUMBER($B12),C12/$B12," ")</f>
        <v>1</v>
      </c>
      <c r="D26" s="11">
        <f t="shared" si="20"/>
        <v>0</v>
      </c>
      <c r="E26" s="11">
        <f t="shared" si="20"/>
        <v>0</v>
      </c>
      <c r="F26" s="11">
        <f t="shared" si="20"/>
        <v>1</v>
      </c>
      <c r="G26" s="11">
        <f t="shared" si="20"/>
        <v>6</v>
      </c>
      <c r="H26" s="11">
        <f t="shared" si="20"/>
        <v>1</v>
      </c>
      <c r="I26" s="11">
        <f t="shared" si="20"/>
        <v>0</v>
      </c>
      <c r="J26" s="11">
        <f t="shared" si="20"/>
        <v>4</v>
      </c>
      <c r="K26" s="11">
        <f t="shared" si="20"/>
        <v>0</v>
      </c>
      <c r="L26" s="11">
        <f t="shared" si="20"/>
        <v>0</v>
      </c>
      <c r="M26" s="11">
        <f t="shared" si="20"/>
        <v>2</v>
      </c>
    </row>
    <row r="27" spans="1:13" x14ac:dyDescent="0.25">
      <c r="A27" s="9" t="str">
        <f t="shared" si="10"/>
        <v>Isaac Plunkett</v>
      </c>
      <c r="B27" s="10"/>
      <c r="C27" s="11">
        <f t="shared" ref="C27:M27" si="21">IF(ISNUMBER($B13),C13/$B13," ")</f>
        <v>1.5454545454545454</v>
      </c>
      <c r="D27" s="11">
        <f t="shared" si="21"/>
        <v>1.3636363636363635</v>
      </c>
      <c r="E27" s="11">
        <f t="shared" si="21"/>
        <v>0.45454545454545453</v>
      </c>
      <c r="F27" s="11">
        <f t="shared" si="21"/>
        <v>3.3636363636363638</v>
      </c>
      <c r="G27" s="11">
        <f t="shared" si="21"/>
        <v>2.5454545454545454</v>
      </c>
      <c r="H27" s="11">
        <f t="shared" si="21"/>
        <v>0.90909090909090906</v>
      </c>
      <c r="I27" s="11">
        <f t="shared" si="21"/>
        <v>0.36363636363636365</v>
      </c>
      <c r="J27" s="11">
        <f t="shared" si="21"/>
        <v>1</v>
      </c>
      <c r="K27" s="11">
        <f t="shared" si="21"/>
        <v>0</v>
      </c>
      <c r="L27" s="11">
        <f t="shared" si="21"/>
        <v>0</v>
      </c>
      <c r="M27" s="11">
        <f t="shared" si="21"/>
        <v>7.6363636363636367</v>
      </c>
    </row>
  </sheetData>
  <mergeCells count="3">
    <mergeCell ref="A14:M14"/>
    <mergeCell ref="A15:M15"/>
    <mergeCell ref="A1:O1"/>
  </mergeCells>
  <conditionalFormatting sqref="A3:A11">
    <cfRule type="expression" dxfId="12" priority="2">
      <formula>O3&gt;10</formula>
    </cfRule>
  </conditionalFormatting>
  <conditionalFormatting sqref="A12:A13">
    <cfRule type="expression" dxfId="11" priority="1">
      <formula>O12&gt;10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11111"/>
  </sheetPr>
  <dimension ref="A1:S31"/>
  <sheetViews>
    <sheetView workbookViewId="0">
      <selection activeCell="Q2" sqref="Q2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19" width="0" style="24" hidden="1" customWidth="1"/>
    <col min="20" max="16384" width="9.140625" style="24"/>
  </cols>
  <sheetData>
    <row r="1" spans="1:19" x14ac:dyDescent="0.25">
      <c r="A1" s="49" t="s">
        <v>56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  <c r="P1" s="33"/>
      <c r="Q1" s="23" t="s">
        <v>56</v>
      </c>
    </row>
    <row r="2" spans="1:19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35</v>
      </c>
      <c r="O2" s="17" t="s">
        <v>36</v>
      </c>
      <c r="P2" s="17" t="s">
        <v>37</v>
      </c>
      <c r="R2" s="24" t="s">
        <v>38</v>
      </c>
      <c r="S2" s="24" t="s">
        <v>39</v>
      </c>
    </row>
    <row r="3" spans="1:19" x14ac:dyDescent="0.25">
      <c r="A3" s="9" t="s">
        <v>138</v>
      </c>
      <c r="B3" s="10">
        <v>2</v>
      </c>
      <c r="C3" s="10">
        <v>3</v>
      </c>
      <c r="D3" s="10">
        <v>3</v>
      </c>
      <c r="E3" s="10">
        <v>1</v>
      </c>
      <c r="F3" s="10">
        <v>10</v>
      </c>
      <c r="G3" s="10">
        <v>2</v>
      </c>
      <c r="H3" s="10">
        <v>0</v>
      </c>
      <c r="I3" s="10">
        <v>3</v>
      </c>
      <c r="J3" s="10">
        <v>5</v>
      </c>
      <c r="K3" s="10">
        <v>0</v>
      </c>
      <c r="L3" s="10">
        <v>0</v>
      </c>
      <c r="M3" s="10">
        <v>16</v>
      </c>
      <c r="N3" s="10">
        <f>(VLOOKUP(A3,Games!$A$2:$D$150,3,FALSE))</f>
        <v>0</v>
      </c>
      <c r="O3" s="10">
        <f>VLOOKUP(A3,Games!$A$2:$D$150,4,FALSE)</f>
        <v>2</v>
      </c>
      <c r="P3" s="11">
        <f>(R3-S3)/B3</f>
        <v>10.5</v>
      </c>
      <c r="R3" s="24">
        <f>SUM(M3,I3,H3,G3,F3)</f>
        <v>31</v>
      </c>
      <c r="S3" s="24">
        <f>SUM((J3*2),(K3*3),(L3*4))</f>
        <v>10</v>
      </c>
    </row>
    <row r="4" spans="1:19" x14ac:dyDescent="0.25">
      <c r="A4" s="9" t="s">
        <v>58</v>
      </c>
      <c r="B4" s="10">
        <v>10</v>
      </c>
      <c r="C4" s="10">
        <v>2</v>
      </c>
      <c r="D4" s="10">
        <v>2</v>
      </c>
      <c r="E4" s="10">
        <v>0</v>
      </c>
      <c r="F4" s="10">
        <v>38</v>
      </c>
      <c r="G4" s="10">
        <v>2</v>
      </c>
      <c r="H4" s="10">
        <v>2</v>
      </c>
      <c r="I4" s="10">
        <v>0</v>
      </c>
      <c r="J4" s="10">
        <v>10</v>
      </c>
      <c r="K4" s="10">
        <v>0</v>
      </c>
      <c r="L4" s="10">
        <v>0</v>
      </c>
      <c r="M4" s="10">
        <v>10</v>
      </c>
      <c r="N4" s="10">
        <f>(VLOOKUP(A4,Games!$A$2:$D$150,3,FALSE))</f>
        <v>0</v>
      </c>
      <c r="O4" s="10">
        <f>VLOOKUP(A4,Games!$A$2:$D$150,4,FALSE)</f>
        <v>10</v>
      </c>
      <c r="P4" s="11">
        <f t="shared" ref="P4:P10" si="0">(R4-S4)/B4</f>
        <v>3.2</v>
      </c>
      <c r="R4" s="24">
        <f t="shared" ref="R4:R10" si="1">SUM(M4,I4,H4,G4,F4)</f>
        <v>52</v>
      </c>
      <c r="S4" s="24">
        <f t="shared" ref="S4:S10" si="2">SUM((J4*2),(K4*3),(L4*4))</f>
        <v>20</v>
      </c>
    </row>
    <row r="5" spans="1:19" x14ac:dyDescent="0.25">
      <c r="A5" s="9" t="s">
        <v>57</v>
      </c>
      <c r="B5" s="10">
        <v>5</v>
      </c>
      <c r="C5" s="10">
        <v>0</v>
      </c>
      <c r="D5" s="10">
        <v>0</v>
      </c>
      <c r="E5" s="10">
        <v>0</v>
      </c>
      <c r="F5" s="10">
        <v>7</v>
      </c>
      <c r="G5" s="10">
        <v>2</v>
      </c>
      <c r="H5" s="10">
        <v>1</v>
      </c>
      <c r="I5" s="10">
        <v>0</v>
      </c>
      <c r="J5" s="10">
        <v>1</v>
      </c>
      <c r="K5" s="10">
        <v>0</v>
      </c>
      <c r="L5" s="10">
        <v>1</v>
      </c>
      <c r="M5" s="10">
        <v>0</v>
      </c>
      <c r="N5" s="10">
        <f>(VLOOKUP(A5,Games!$A$2:$D$150,3,FALSE))</f>
        <v>0</v>
      </c>
      <c r="O5" s="10">
        <f>VLOOKUP(A5,Games!$A$2:$D$150,4,FALSE)</f>
        <v>5</v>
      </c>
      <c r="P5" s="11">
        <f t="shared" si="0"/>
        <v>0.8</v>
      </c>
      <c r="R5" s="24">
        <f t="shared" si="1"/>
        <v>10</v>
      </c>
      <c r="S5" s="24">
        <f t="shared" si="2"/>
        <v>6</v>
      </c>
    </row>
    <row r="6" spans="1:19" x14ac:dyDescent="0.25">
      <c r="A6" s="9" t="s">
        <v>118</v>
      </c>
      <c r="B6" s="10">
        <v>10</v>
      </c>
      <c r="C6" s="10">
        <v>26</v>
      </c>
      <c r="D6" s="10">
        <v>26</v>
      </c>
      <c r="E6" s="10">
        <v>10</v>
      </c>
      <c r="F6" s="10">
        <v>33</v>
      </c>
      <c r="G6" s="10">
        <v>19</v>
      </c>
      <c r="H6" s="10">
        <v>25</v>
      </c>
      <c r="I6" s="10">
        <v>0</v>
      </c>
      <c r="J6" s="10">
        <v>12</v>
      </c>
      <c r="K6" s="10">
        <v>0</v>
      </c>
      <c r="L6" s="10">
        <v>0</v>
      </c>
      <c r="M6" s="10">
        <v>140</v>
      </c>
      <c r="N6" s="10">
        <f>(VLOOKUP(A6,Games!$A$2:$D$150,3,FALSE))</f>
        <v>1</v>
      </c>
      <c r="O6" s="10">
        <f>VLOOKUP(A6,Games!$A$2:$D$150,4,FALSE)</f>
        <v>11</v>
      </c>
      <c r="P6" s="11">
        <f t="shared" si="0"/>
        <v>19.3</v>
      </c>
      <c r="R6" s="24">
        <f t="shared" si="1"/>
        <v>217</v>
      </c>
      <c r="S6" s="24">
        <f t="shared" si="2"/>
        <v>24</v>
      </c>
    </row>
    <row r="7" spans="1:19" x14ac:dyDescent="0.25">
      <c r="A7" s="9" t="s">
        <v>59</v>
      </c>
      <c r="B7" s="10">
        <v>11</v>
      </c>
      <c r="C7" s="10">
        <v>10</v>
      </c>
      <c r="D7" s="10">
        <v>17</v>
      </c>
      <c r="E7" s="10">
        <v>4</v>
      </c>
      <c r="F7" s="10">
        <v>38</v>
      </c>
      <c r="G7" s="10">
        <v>19</v>
      </c>
      <c r="H7" s="10">
        <v>14</v>
      </c>
      <c r="I7" s="10">
        <v>11</v>
      </c>
      <c r="J7" s="10">
        <v>21</v>
      </c>
      <c r="K7" s="10">
        <v>0</v>
      </c>
      <c r="L7" s="10">
        <v>1</v>
      </c>
      <c r="M7" s="10">
        <v>75</v>
      </c>
      <c r="N7" s="10">
        <f>(VLOOKUP(A7,Games!$A$2:$D$150,3,FALSE))</f>
        <v>0</v>
      </c>
      <c r="O7" s="10">
        <f>VLOOKUP(A7,Games!$A$2:$D$150,4,FALSE)</f>
        <v>11</v>
      </c>
      <c r="P7" s="11">
        <f t="shared" si="0"/>
        <v>10.090909090909092</v>
      </c>
      <c r="R7" s="24">
        <f t="shared" si="1"/>
        <v>157</v>
      </c>
      <c r="S7" s="24">
        <f t="shared" si="2"/>
        <v>46</v>
      </c>
    </row>
    <row r="8" spans="1:19" x14ac:dyDescent="0.25">
      <c r="A8" s="9" t="s">
        <v>162</v>
      </c>
      <c r="B8" s="10">
        <v>10</v>
      </c>
      <c r="C8" s="10">
        <v>30</v>
      </c>
      <c r="D8" s="10">
        <v>19</v>
      </c>
      <c r="E8" s="10">
        <v>17</v>
      </c>
      <c r="F8" s="10">
        <v>37</v>
      </c>
      <c r="G8" s="10">
        <v>43</v>
      </c>
      <c r="H8" s="10">
        <v>23</v>
      </c>
      <c r="I8" s="10">
        <v>4</v>
      </c>
      <c r="J8" s="10">
        <v>19</v>
      </c>
      <c r="K8" s="10">
        <v>0</v>
      </c>
      <c r="L8" s="10">
        <v>0</v>
      </c>
      <c r="M8" s="10">
        <v>134</v>
      </c>
      <c r="N8" s="10">
        <f>(VLOOKUP(A8,Games!$A$2:$D$150,3,FALSE))</f>
        <v>0</v>
      </c>
      <c r="O8" s="10">
        <f>VLOOKUP(A8,Games!$A$2:$D$150,4,FALSE)</f>
        <v>10</v>
      </c>
      <c r="P8" s="11">
        <f t="shared" si="0"/>
        <v>20.3</v>
      </c>
      <c r="R8" s="24">
        <f t="shared" si="1"/>
        <v>241</v>
      </c>
      <c r="S8" s="24">
        <f t="shared" si="2"/>
        <v>38</v>
      </c>
    </row>
    <row r="9" spans="1:19" x14ac:dyDescent="0.25">
      <c r="A9" s="9" t="s">
        <v>60</v>
      </c>
      <c r="B9" s="10">
        <v>10</v>
      </c>
      <c r="C9" s="10">
        <v>17</v>
      </c>
      <c r="D9" s="10">
        <v>6</v>
      </c>
      <c r="E9" s="10">
        <v>10</v>
      </c>
      <c r="F9" s="10">
        <v>62</v>
      </c>
      <c r="G9" s="10">
        <v>20</v>
      </c>
      <c r="H9" s="10">
        <v>11</v>
      </c>
      <c r="I9" s="10">
        <v>2</v>
      </c>
      <c r="J9" s="10">
        <v>14</v>
      </c>
      <c r="K9" s="10">
        <v>0</v>
      </c>
      <c r="L9" s="10">
        <v>0</v>
      </c>
      <c r="M9" s="10">
        <v>62</v>
      </c>
      <c r="N9" s="10">
        <f>(VLOOKUP(A9,Games!$A$2:$D$150,3,FALSE))</f>
        <v>0</v>
      </c>
      <c r="O9" s="10">
        <f>VLOOKUP(A9,Games!$A$2:$D$150,4,FALSE)</f>
        <v>10</v>
      </c>
      <c r="P9" s="11">
        <f t="shared" si="0"/>
        <v>12.9</v>
      </c>
      <c r="R9" s="24">
        <f t="shared" si="1"/>
        <v>157</v>
      </c>
      <c r="S9" s="24">
        <f t="shared" si="2"/>
        <v>28</v>
      </c>
    </row>
    <row r="10" spans="1:19" x14ac:dyDescent="0.25">
      <c r="A10" s="9" t="s">
        <v>139</v>
      </c>
      <c r="B10" s="10">
        <v>1</v>
      </c>
      <c r="C10" s="10">
        <v>4</v>
      </c>
      <c r="D10" s="10">
        <v>0</v>
      </c>
      <c r="E10" s="10">
        <v>0</v>
      </c>
      <c r="F10" s="10">
        <v>6</v>
      </c>
      <c r="G10" s="10">
        <v>1</v>
      </c>
      <c r="H10" s="10">
        <v>4</v>
      </c>
      <c r="I10" s="10">
        <v>1</v>
      </c>
      <c r="J10" s="10">
        <v>1</v>
      </c>
      <c r="K10" s="10">
        <v>0</v>
      </c>
      <c r="L10" s="10">
        <v>0</v>
      </c>
      <c r="M10" s="10">
        <v>8</v>
      </c>
      <c r="N10" s="10">
        <f>(VLOOKUP(A10,Games!$A$2:$D$150,3,FALSE))</f>
        <v>0</v>
      </c>
      <c r="O10" s="10">
        <f>VLOOKUP(A10,Games!$A$2:$D$150,4,FALSE)</f>
        <v>1</v>
      </c>
      <c r="P10" s="11">
        <f t="shared" si="0"/>
        <v>18</v>
      </c>
      <c r="R10" s="24">
        <f t="shared" si="1"/>
        <v>20</v>
      </c>
      <c r="S10" s="24">
        <f t="shared" si="2"/>
        <v>2</v>
      </c>
    </row>
    <row r="11" spans="1:19" x14ac:dyDescent="0.25">
      <c r="A11" s="9" t="s">
        <v>61</v>
      </c>
      <c r="B11" s="10">
        <v>10</v>
      </c>
      <c r="C11" s="10">
        <v>20</v>
      </c>
      <c r="D11" s="10">
        <v>2</v>
      </c>
      <c r="E11" s="10">
        <v>4</v>
      </c>
      <c r="F11" s="10">
        <v>62</v>
      </c>
      <c r="G11" s="10">
        <v>13</v>
      </c>
      <c r="H11" s="10">
        <v>6</v>
      </c>
      <c r="I11" s="10">
        <v>9</v>
      </c>
      <c r="J11" s="10">
        <v>15</v>
      </c>
      <c r="K11" s="10">
        <v>0</v>
      </c>
      <c r="L11" s="10">
        <v>0</v>
      </c>
      <c r="M11" s="10">
        <v>50</v>
      </c>
      <c r="N11" s="10">
        <f>(VLOOKUP(A11,Games!$A$2:$D$150,3,FALSE))</f>
        <v>0</v>
      </c>
      <c r="O11" s="10">
        <f>VLOOKUP(A11,Games!$A$2:$D$150,4,FALSE)</f>
        <v>10</v>
      </c>
      <c r="P11" s="11">
        <f t="shared" ref="P11:P12" si="3">(R11-S11)/B11</f>
        <v>11</v>
      </c>
      <c r="R11" s="24">
        <f t="shared" ref="R11:R12" si="4">SUM(M11,I11,H11,G11,F11)</f>
        <v>140</v>
      </c>
      <c r="S11" s="24">
        <f t="shared" ref="S11:S12" si="5">SUM((J11*2),(K11*3),(L11*4))</f>
        <v>30</v>
      </c>
    </row>
    <row r="12" spans="1:19" x14ac:dyDescent="0.25">
      <c r="A12" s="9" t="s">
        <v>119</v>
      </c>
      <c r="B12" s="17">
        <v>9</v>
      </c>
      <c r="C12" s="17">
        <v>15</v>
      </c>
      <c r="D12" s="17">
        <v>1</v>
      </c>
      <c r="E12" s="17">
        <v>3</v>
      </c>
      <c r="F12" s="17">
        <v>23</v>
      </c>
      <c r="G12" s="17">
        <v>6</v>
      </c>
      <c r="H12" s="17">
        <v>2</v>
      </c>
      <c r="I12" s="17">
        <v>1</v>
      </c>
      <c r="J12" s="17">
        <v>11</v>
      </c>
      <c r="K12" s="17">
        <v>0</v>
      </c>
      <c r="L12" s="17">
        <v>0</v>
      </c>
      <c r="M12" s="17">
        <v>36</v>
      </c>
      <c r="N12" s="10">
        <f>(VLOOKUP(A12,Games!$A$2:$D$150,3,FALSE))</f>
        <v>0</v>
      </c>
      <c r="O12" s="10">
        <f>VLOOKUP(A12,Games!$A$2:$D$150,4,FALSE)</f>
        <v>9</v>
      </c>
      <c r="P12" s="11">
        <f t="shared" si="3"/>
        <v>5.1111111111111107</v>
      </c>
      <c r="R12" s="24">
        <f t="shared" si="4"/>
        <v>68</v>
      </c>
      <c r="S12" s="24">
        <f t="shared" si="5"/>
        <v>22</v>
      </c>
    </row>
    <row r="13" spans="1:19" x14ac:dyDescent="0.25">
      <c r="A13" s="9" t="s">
        <v>153</v>
      </c>
      <c r="B13" s="17">
        <v>1</v>
      </c>
      <c r="C13" s="17">
        <v>2</v>
      </c>
      <c r="D13" s="17">
        <v>0</v>
      </c>
      <c r="E13" s="17">
        <v>0</v>
      </c>
      <c r="F13" s="17">
        <v>6</v>
      </c>
      <c r="G13" s="17">
        <v>2</v>
      </c>
      <c r="H13" s="17">
        <v>0</v>
      </c>
      <c r="I13" s="17">
        <v>1</v>
      </c>
      <c r="J13" s="17">
        <v>2</v>
      </c>
      <c r="K13" s="17">
        <v>0</v>
      </c>
      <c r="L13" s="17">
        <v>0</v>
      </c>
      <c r="M13" s="17">
        <v>4</v>
      </c>
      <c r="N13" s="10">
        <f>(VLOOKUP(A13,Games!$A$2:$D$150,3,FALSE))</f>
        <v>0</v>
      </c>
      <c r="O13" s="10">
        <f>VLOOKUP(A13,Games!$A$2:$D$150,4,FALSE)</f>
        <v>1</v>
      </c>
      <c r="P13" s="11">
        <f t="shared" ref="P13:P14" si="6">(R13-S13)/B13</f>
        <v>9</v>
      </c>
      <c r="R13" s="24">
        <f t="shared" ref="R13:R14" si="7">SUM(M13,I13,H13,G13,F13)</f>
        <v>13</v>
      </c>
      <c r="S13" s="24">
        <f t="shared" ref="S13:S14" si="8">SUM((J13*2),(K13*3),(L13*4))</f>
        <v>4</v>
      </c>
    </row>
    <row r="14" spans="1:19" x14ac:dyDescent="0.25">
      <c r="A14" s="9" t="s">
        <v>154</v>
      </c>
      <c r="B14" s="17">
        <v>1</v>
      </c>
      <c r="C14" s="17">
        <v>1</v>
      </c>
      <c r="D14" s="17">
        <v>0</v>
      </c>
      <c r="E14" s="17">
        <v>0</v>
      </c>
      <c r="F14" s="17">
        <v>5</v>
      </c>
      <c r="G14" s="17">
        <v>1</v>
      </c>
      <c r="H14" s="17">
        <v>0</v>
      </c>
      <c r="I14" s="17">
        <v>2</v>
      </c>
      <c r="J14" s="17">
        <v>0</v>
      </c>
      <c r="K14" s="17">
        <v>0</v>
      </c>
      <c r="L14" s="17">
        <v>0</v>
      </c>
      <c r="M14" s="17">
        <v>2</v>
      </c>
      <c r="N14" s="10">
        <f>(VLOOKUP(A14,Games!$A$2:$D$150,3,FALSE))</f>
        <v>0</v>
      </c>
      <c r="O14" s="10">
        <f>VLOOKUP(A14,Games!$A$2:$D$150,4,FALSE)</f>
        <v>1</v>
      </c>
      <c r="P14" s="11">
        <f t="shared" si="6"/>
        <v>10</v>
      </c>
      <c r="R14" s="24">
        <f t="shared" si="7"/>
        <v>10</v>
      </c>
      <c r="S14" s="24">
        <f t="shared" si="8"/>
        <v>0</v>
      </c>
    </row>
    <row r="15" spans="1:19" x14ac:dyDescent="0.25">
      <c r="A15" s="9" t="s">
        <v>163</v>
      </c>
      <c r="B15" s="17">
        <v>1</v>
      </c>
      <c r="C15" s="17">
        <v>1</v>
      </c>
      <c r="D15" s="17">
        <v>0</v>
      </c>
      <c r="E15" s="17">
        <v>0</v>
      </c>
      <c r="F15" s="17">
        <v>2</v>
      </c>
      <c r="G15" s="17">
        <v>0</v>
      </c>
      <c r="H15" s="17">
        <v>0</v>
      </c>
      <c r="I15" s="17">
        <v>0</v>
      </c>
      <c r="J15" s="17">
        <v>2</v>
      </c>
      <c r="K15" s="17">
        <v>0</v>
      </c>
      <c r="L15" s="17">
        <v>0</v>
      </c>
      <c r="M15" s="17">
        <v>2</v>
      </c>
      <c r="N15" s="10">
        <f>(VLOOKUP(A15,Games!$A$2:$D$150,3,FALSE))</f>
        <v>0</v>
      </c>
      <c r="O15" s="10">
        <f>VLOOKUP(A15,Games!$A$2:$D$150,4,FALSE)</f>
        <v>1</v>
      </c>
      <c r="P15" s="11">
        <f t="shared" ref="P15" si="9">(R15-S15)/B15</f>
        <v>0</v>
      </c>
      <c r="R15" s="24">
        <f t="shared" ref="R15" si="10">SUM(M15,I15,H15,G15,F15)</f>
        <v>4</v>
      </c>
      <c r="S15" s="24">
        <f t="shared" ref="S15" si="11">SUM((J15*2),(K15*3),(L15*4))</f>
        <v>4</v>
      </c>
    </row>
    <row r="16" spans="1:19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7"/>
      <c r="O16" s="27"/>
      <c r="P16" s="35"/>
    </row>
    <row r="17" spans="1:13" x14ac:dyDescent="0.25">
      <c r="A17" s="39" t="s">
        <v>13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x14ac:dyDescent="0.25">
      <c r="A18" s="49" t="s">
        <v>56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x14ac:dyDescent="0.25">
      <c r="A19" s="17" t="s">
        <v>0</v>
      </c>
      <c r="B19" s="17" t="s">
        <v>1</v>
      </c>
      <c r="C19" s="17" t="s">
        <v>2</v>
      </c>
      <c r="D19" s="17" t="s">
        <v>3</v>
      </c>
      <c r="E19" s="17" t="s">
        <v>4</v>
      </c>
      <c r="F19" s="17" t="s">
        <v>5</v>
      </c>
      <c r="G19" s="17" t="s">
        <v>6</v>
      </c>
      <c r="H19" s="17" t="s">
        <v>7</v>
      </c>
      <c r="I19" s="17" t="s">
        <v>8</v>
      </c>
      <c r="J19" s="17" t="s">
        <v>9</v>
      </c>
      <c r="K19" s="17" t="s">
        <v>10</v>
      </c>
      <c r="L19" s="17" t="s">
        <v>11</v>
      </c>
      <c r="M19" s="17" t="s">
        <v>12</v>
      </c>
    </row>
    <row r="20" spans="1:13" x14ac:dyDescent="0.25">
      <c r="A20" s="9" t="str">
        <f t="shared" ref="A20:A31" si="12">IF(A3=""," ",A3)</f>
        <v>Evan Fowler</v>
      </c>
      <c r="B20" s="10"/>
      <c r="C20" s="11">
        <f t="shared" ref="C20:M20" si="13">IF(ISNUMBER($B3),C3/$B3," ")</f>
        <v>1.5</v>
      </c>
      <c r="D20" s="11">
        <f t="shared" si="13"/>
        <v>1.5</v>
      </c>
      <c r="E20" s="11">
        <f t="shared" si="13"/>
        <v>0.5</v>
      </c>
      <c r="F20" s="11">
        <f t="shared" si="13"/>
        <v>5</v>
      </c>
      <c r="G20" s="11">
        <f t="shared" si="13"/>
        <v>1</v>
      </c>
      <c r="H20" s="11">
        <f t="shared" si="13"/>
        <v>0</v>
      </c>
      <c r="I20" s="11">
        <f t="shared" si="13"/>
        <v>1.5</v>
      </c>
      <c r="J20" s="11">
        <f t="shared" si="13"/>
        <v>2.5</v>
      </c>
      <c r="K20" s="11">
        <f t="shared" si="13"/>
        <v>0</v>
      </c>
      <c r="L20" s="11">
        <f t="shared" si="13"/>
        <v>0</v>
      </c>
      <c r="M20" s="11">
        <f t="shared" si="13"/>
        <v>8</v>
      </c>
    </row>
    <row r="21" spans="1:13" x14ac:dyDescent="0.25">
      <c r="A21" s="9" t="str">
        <f t="shared" si="12"/>
        <v>Kurt Jorgensen</v>
      </c>
      <c r="B21" s="10"/>
      <c r="C21" s="11">
        <f t="shared" ref="C21:M21" si="14">IF(ISNUMBER($B4),C4/$B4," ")</f>
        <v>0.2</v>
      </c>
      <c r="D21" s="11">
        <f t="shared" si="14"/>
        <v>0.2</v>
      </c>
      <c r="E21" s="11">
        <f t="shared" si="14"/>
        <v>0</v>
      </c>
      <c r="F21" s="11">
        <f t="shared" si="14"/>
        <v>3.8</v>
      </c>
      <c r="G21" s="11">
        <f t="shared" si="14"/>
        <v>0.2</v>
      </c>
      <c r="H21" s="11">
        <f t="shared" si="14"/>
        <v>0.2</v>
      </c>
      <c r="I21" s="11">
        <f t="shared" si="14"/>
        <v>0</v>
      </c>
      <c r="J21" s="11">
        <f t="shared" si="14"/>
        <v>1</v>
      </c>
      <c r="K21" s="11">
        <f t="shared" si="14"/>
        <v>0</v>
      </c>
      <c r="L21" s="11">
        <f t="shared" si="14"/>
        <v>0</v>
      </c>
      <c r="M21" s="11">
        <f t="shared" si="14"/>
        <v>1</v>
      </c>
    </row>
    <row r="22" spans="1:13" x14ac:dyDescent="0.25">
      <c r="A22" s="9" t="str">
        <f t="shared" si="12"/>
        <v>Adrian Tjahjana</v>
      </c>
      <c r="B22" s="10"/>
      <c r="C22" s="11">
        <f t="shared" ref="C22:M22" si="15">IF(ISNUMBER($B5),C5/$B5," ")</f>
        <v>0</v>
      </c>
      <c r="D22" s="11">
        <f t="shared" si="15"/>
        <v>0</v>
      </c>
      <c r="E22" s="11">
        <f t="shared" si="15"/>
        <v>0</v>
      </c>
      <c r="F22" s="11">
        <f t="shared" si="15"/>
        <v>1.4</v>
      </c>
      <c r="G22" s="11">
        <f t="shared" si="15"/>
        <v>0.4</v>
      </c>
      <c r="H22" s="11">
        <f t="shared" si="15"/>
        <v>0.2</v>
      </c>
      <c r="I22" s="11">
        <f t="shared" si="15"/>
        <v>0</v>
      </c>
      <c r="J22" s="11">
        <f t="shared" si="15"/>
        <v>0.2</v>
      </c>
      <c r="K22" s="11">
        <f t="shared" si="15"/>
        <v>0</v>
      </c>
      <c r="L22" s="11">
        <f t="shared" si="15"/>
        <v>0.2</v>
      </c>
      <c r="M22" s="11">
        <f t="shared" si="15"/>
        <v>0</v>
      </c>
    </row>
    <row r="23" spans="1:13" x14ac:dyDescent="0.25">
      <c r="A23" s="9" t="str">
        <f t="shared" si="12"/>
        <v>JB Edwards</v>
      </c>
      <c r="B23" s="10"/>
      <c r="C23" s="11">
        <f t="shared" ref="C23:M23" si="16">IF(ISNUMBER($B6),C6/$B6," ")</f>
        <v>2.6</v>
      </c>
      <c r="D23" s="11">
        <f t="shared" si="16"/>
        <v>2.6</v>
      </c>
      <c r="E23" s="11">
        <f t="shared" si="16"/>
        <v>1</v>
      </c>
      <c r="F23" s="11">
        <f t="shared" si="16"/>
        <v>3.3</v>
      </c>
      <c r="G23" s="11">
        <f t="shared" si="16"/>
        <v>1.9</v>
      </c>
      <c r="H23" s="11">
        <f t="shared" si="16"/>
        <v>2.5</v>
      </c>
      <c r="I23" s="11">
        <f t="shared" si="16"/>
        <v>0</v>
      </c>
      <c r="J23" s="11">
        <f t="shared" si="16"/>
        <v>1.2</v>
      </c>
      <c r="K23" s="11">
        <f t="shared" si="16"/>
        <v>0</v>
      </c>
      <c r="L23" s="11">
        <f t="shared" si="16"/>
        <v>0</v>
      </c>
      <c r="M23" s="11">
        <f t="shared" si="16"/>
        <v>14</v>
      </c>
    </row>
    <row r="24" spans="1:13" x14ac:dyDescent="0.25">
      <c r="A24" s="9" t="str">
        <f t="shared" si="12"/>
        <v>Jackson Smith</v>
      </c>
      <c r="B24" s="10"/>
      <c r="C24" s="11">
        <f t="shared" ref="C24:M24" si="17">IF(ISNUMBER($B7),C7/$B7," ")</f>
        <v>0.90909090909090906</v>
      </c>
      <c r="D24" s="11">
        <f t="shared" si="17"/>
        <v>1.5454545454545454</v>
      </c>
      <c r="E24" s="11">
        <f t="shared" si="17"/>
        <v>0.36363636363636365</v>
      </c>
      <c r="F24" s="11">
        <f t="shared" si="17"/>
        <v>3.4545454545454546</v>
      </c>
      <c r="G24" s="11">
        <f t="shared" si="17"/>
        <v>1.7272727272727273</v>
      </c>
      <c r="H24" s="11">
        <f t="shared" si="17"/>
        <v>1.2727272727272727</v>
      </c>
      <c r="I24" s="11">
        <f t="shared" si="17"/>
        <v>1</v>
      </c>
      <c r="J24" s="11">
        <f t="shared" si="17"/>
        <v>1.9090909090909092</v>
      </c>
      <c r="K24" s="11">
        <f t="shared" si="17"/>
        <v>0</v>
      </c>
      <c r="L24" s="11">
        <f t="shared" si="17"/>
        <v>9.0909090909090912E-2</v>
      </c>
      <c r="M24" s="11">
        <f t="shared" si="17"/>
        <v>6.8181818181818183</v>
      </c>
    </row>
    <row r="25" spans="1:13" x14ac:dyDescent="0.25">
      <c r="A25" s="9" t="str">
        <f t="shared" si="12"/>
        <v>Peter Edwards</v>
      </c>
      <c r="B25" s="10"/>
      <c r="C25" s="11">
        <f t="shared" ref="C25:M25" si="18">IF(ISNUMBER($B8),C8/$B8," ")</f>
        <v>3</v>
      </c>
      <c r="D25" s="11">
        <f t="shared" si="18"/>
        <v>1.9</v>
      </c>
      <c r="E25" s="11">
        <f t="shared" si="18"/>
        <v>1.7</v>
      </c>
      <c r="F25" s="11">
        <f t="shared" si="18"/>
        <v>3.7</v>
      </c>
      <c r="G25" s="11">
        <f t="shared" si="18"/>
        <v>4.3</v>
      </c>
      <c r="H25" s="11">
        <f t="shared" si="18"/>
        <v>2.2999999999999998</v>
      </c>
      <c r="I25" s="11">
        <f t="shared" si="18"/>
        <v>0.4</v>
      </c>
      <c r="J25" s="11">
        <f t="shared" si="18"/>
        <v>1.9</v>
      </c>
      <c r="K25" s="11">
        <f t="shared" si="18"/>
        <v>0</v>
      </c>
      <c r="L25" s="11">
        <f t="shared" si="18"/>
        <v>0</v>
      </c>
      <c r="M25" s="11">
        <f t="shared" si="18"/>
        <v>13.4</v>
      </c>
    </row>
    <row r="26" spans="1:13" x14ac:dyDescent="0.25">
      <c r="A26" s="9" t="str">
        <f t="shared" si="12"/>
        <v>Alex Watson</v>
      </c>
      <c r="B26" s="10"/>
      <c r="C26" s="11">
        <f t="shared" ref="C26:M26" si="19">IF(ISNUMBER($B9),C9/$B9," ")</f>
        <v>1.7</v>
      </c>
      <c r="D26" s="11">
        <f t="shared" si="19"/>
        <v>0.6</v>
      </c>
      <c r="E26" s="11">
        <f t="shared" si="19"/>
        <v>1</v>
      </c>
      <c r="F26" s="11">
        <f t="shared" si="19"/>
        <v>6.2</v>
      </c>
      <c r="G26" s="11">
        <f t="shared" si="19"/>
        <v>2</v>
      </c>
      <c r="H26" s="11">
        <f t="shared" si="19"/>
        <v>1.1000000000000001</v>
      </c>
      <c r="I26" s="11">
        <f t="shared" si="19"/>
        <v>0.2</v>
      </c>
      <c r="J26" s="11">
        <f t="shared" si="19"/>
        <v>1.4</v>
      </c>
      <c r="K26" s="11">
        <f t="shared" si="19"/>
        <v>0</v>
      </c>
      <c r="L26" s="11">
        <f t="shared" si="19"/>
        <v>0</v>
      </c>
      <c r="M26" s="11">
        <f t="shared" si="19"/>
        <v>6.2</v>
      </c>
    </row>
    <row r="27" spans="1:13" x14ac:dyDescent="0.25">
      <c r="A27" s="9" t="str">
        <f t="shared" si="12"/>
        <v>Connor Wroe</v>
      </c>
      <c r="B27" s="10"/>
      <c r="C27" s="11">
        <f t="shared" ref="C27:M27" si="20">IF(ISNUMBER($B10),C10/$B10," ")</f>
        <v>4</v>
      </c>
      <c r="D27" s="11">
        <f t="shared" si="20"/>
        <v>0</v>
      </c>
      <c r="E27" s="11">
        <f t="shared" si="20"/>
        <v>0</v>
      </c>
      <c r="F27" s="11">
        <f t="shared" si="20"/>
        <v>6</v>
      </c>
      <c r="G27" s="11">
        <f t="shared" si="20"/>
        <v>1</v>
      </c>
      <c r="H27" s="11">
        <f t="shared" si="20"/>
        <v>4</v>
      </c>
      <c r="I27" s="11">
        <f t="shared" si="20"/>
        <v>1</v>
      </c>
      <c r="J27" s="11">
        <f t="shared" si="20"/>
        <v>1</v>
      </c>
      <c r="K27" s="11">
        <f t="shared" si="20"/>
        <v>0</v>
      </c>
      <c r="L27" s="11">
        <f t="shared" si="20"/>
        <v>0</v>
      </c>
      <c r="M27" s="11">
        <f t="shared" si="20"/>
        <v>8</v>
      </c>
    </row>
    <row r="28" spans="1:13" x14ac:dyDescent="0.25">
      <c r="A28" s="9" t="str">
        <f t="shared" si="12"/>
        <v>Nick Thornton</v>
      </c>
      <c r="B28" s="10"/>
      <c r="C28" s="11">
        <f t="shared" ref="C28:M28" si="21">IF(ISNUMBER($B11),C11/$B11," ")</f>
        <v>2</v>
      </c>
      <c r="D28" s="11">
        <f t="shared" si="21"/>
        <v>0.2</v>
      </c>
      <c r="E28" s="11">
        <f t="shared" si="21"/>
        <v>0.4</v>
      </c>
      <c r="F28" s="11">
        <f t="shared" si="21"/>
        <v>6.2</v>
      </c>
      <c r="G28" s="11">
        <f t="shared" si="21"/>
        <v>1.3</v>
      </c>
      <c r="H28" s="11">
        <f t="shared" si="21"/>
        <v>0.6</v>
      </c>
      <c r="I28" s="11">
        <f t="shared" si="21"/>
        <v>0.9</v>
      </c>
      <c r="J28" s="11">
        <f t="shared" si="21"/>
        <v>1.5</v>
      </c>
      <c r="K28" s="11">
        <f t="shared" si="21"/>
        <v>0</v>
      </c>
      <c r="L28" s="11">
        <f t="shared" si="21"/>
        <v>0</v>
      </c>
      <c r="M28" s="11">
        <f t="shared" si="21"/>
        <v>5</v>
      </c>
    </row>
    <row r="29" spans="1:13" x14ac:dyDescent="0.25">
      <c r="A29" s="9" t="str">
        <f t="shared" si="12"/>
        <v>Ben Sansen</v>
      </c>
      <c r="B29" s="17"/>
      <c r="C29" s="11">
        <f t="shared" ref="C29:M31" si="22">IF(ISNUMBER($B12),C12/$B12," ")</f>
        <v>1.6666666666666667</v>
      </c>
      <c r="D29" s="11">
        <f t="shared" si="22"/>
        <v>0.1111111111111111</v>
      </c>
      <c r="E29" s="11">
        <f t="shared" si="22"/>
        <v>0.33333333333333331</v>
      </c>
      <c r="F29" s="11">
        <f t="shared" si="22"/>
        <v>2.5555555555555554</v>
      </c>
      <c r="G29" s="11">
        <f t="shared" si="22"/>
        <v>0.66666666666666663</v>
      </c>
      <c r="H29" s="11">
        <f t="shared" si="22"/>
        <v>0.22222222222222221</v>
      </c>
      <c r="I29" s="11">
        <f t="shared" si="22"/>
        <v>0.1111111111111111</v>
      </c>
      <c r="J29" s="11">
        <f t="shared" si="22"/>
        <v>1.2222222222222223</v>
      </c>
      <c r="K29" s="11">
        <f t="shared" si="22"/>
        <v>0</v>
      </c>
      <c r="L29" s="11">
        <f t="shared" si="22"/>
        <v>0</v>
      </c>
      <c r="M29" s="11">
        <f t="shared" si="22"/>
        <v>4</v>
      </c>
    </row>
    <row r="30" spans="1:13" x14ac:dyDescent="0.25">
      <c r="A30" s="9" t="str">
        <f t="shared" si="12"/>
        <v>Omar Moustakim</v>
      </c>
      <c r="B30" s="17"/>
      <c r="C30" s="11">
        <f t="shared" si="22"/>
        <v>2</v>
      </c>
      <c r="D30" s="11">
        <f t="shared" si="22"/>
        <v>0</v>
      </c>
      <c r="E30" s="11">
        <f t="shared" si="22"/>
        <v>0</v>
      </c>
      <c r="F30" s="11">
        <f t="shared" si="22"/>
        <v>6</v>
      </c>
      <c r="G30" s="11">
        <f t="shared" si="22"/>
        <v>2</v>
      </c>
      <c r="H30" s="11">
        <f t="shared" si="22"/>
        <v>0</v>
      </c>
      <c r="I30" s="11">
        <f t="shared" si="22"/>
        <v>1</v>
      </c>
      <c r="J30" s="11">
        <f t="shared" si="22"/>
        <v>2</v>
      </c>
      <c r="K30" s="11">
        <f t="shared" si="22"/>
        <v>0</v>
      </c>
      <c r="L30" s="11">
        <f t="shared" si="22"/>
        <v>0</v>
      </c>
      <c r="M30" s="11">
        <f t="shared" si="22"/>
        <v>4</v>
      </c>
    </row>
    <row r="31" spans="1:13" x14ac:dyDescent="0.25">
      <c r="A31" s="9" t="str">
        <f t="shared" si="12"/>
        <v>Cooper Smith</v>
      </c>
      <c r="B31" s="17"/>
      <c r="C31" s="11">
        <f t="shared" si="22"/>
        <v>1</v>
      </c>
      <c r="D31" s="11">
        <f t="shared" si="22"/>
        <v>0</v>
      </c>
      <c r="E31" s="11">
        <f t="shared" si="22"/>
        <v>0</v>
      </c>
      <c r="F31" s="11">
        <f t="shared" si="22"/>
        <v>5</v>
      </c>
      <c r="G31" s="11">
        <f t="shared" si="22"/>
        <v>1</v>
      </c>
      <c r="H31" s="11">
        <f t="shared" si="22"/>
        <v>0</v>
      </c>
      <c r="I31" s="11">
        <f t="shared" si="22"/>
        <v>2</v>
      </c>
      <c r="J31" s="11">
        <f t="shared" si="22"/>
        <v>0</v>
      </c>
      <c r="K31" s="11">
        <f t="shared" si="22"/>
        <v>0</v>
      </c>
      <c r="L31" s="11">
        <f t="shared" si="22"/>
        <v>0</v>
      </c>
      <c r="M31" s="11">
        <f t="shared" si="22"/>
        <v>2</v>
      </c>
    </row>
  </sheetData>
  <mergeCells count="3">
    <mergeCell ref="A17:M17"/>
    <mergeCell ref="A18:M18"/>
    <mergeCell ref="A1:O1"/>
  </mergeCells>
  <conditionalFormatting sqref="A13 A16">
    <cfRule type="expression" dxfId="10" priority="4">
      <formula>O13&gt;6</formula>
    </cfRule>
  </conditionalFormatting>
  <conditionalFormatting sqref="A3:A12">
    <cfRule type="expression" dxfId="9" priority="3">
      <formula>O3&gt;10</formula>
    </cfRule>
  </conditionalFormatting>
  <conditionalFormatting sqref="A14">
    <cfRule type="expression" dxfId="8" priority="2">
      <formula>O14&gt;6</formula>
    </cfRule>
  </conditionalFormatting>
  <conditionalFormatting sqref="A15">
    <cfRule type="expression" dxfId="7" priority="1">
      <formula>O15&gt;6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U26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17.28515625" style="5" bestFit="1" customWidth="1"/>
    <col min="18" max="18" width="15.140625" style="5" hidden="1" customWidth="1"/>
    <col min="19" max="19" width="0" style="5" hidden="1" customWidth="1"/>
    <col min="20" max="16384" width="9.140625" style="5"/>
  </cols>
  <sheetData>
    <row r="1" spans="1:21" x14ac:dyDescent="0.25">
      <c r="A1" s="52" t="s">
        <v>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30"/>
      <c r="Q1" s="23" t="s">
        <v>62</v>
      </c>
    </row>
    <row r="2" spans="1:2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35</v>
      </c>
      <c r="O2" s="17" t="s">
        <v>36</v>
      </c>
      <c r="P2" s="17" t="s">
        <v>37</v>
      </c>
      <c r="Q2" s="24"/>
      <c r="R2" s="24" t="s">
        <v>38</v>
      </c>
      <c r="S2" s="24" t="s">
        <v>39</v>
      </c>
    </row>
    <row r="3" spans="1:21" x14ac:dyDescent="0.25">
      <c r="A3" s="9" t="s">
        <v>140</v>
      </c>
      <c r="B3" s="10">
        <v>8</v>
      </c>
      <c r="C3" s="10">
        <v>38</v>
      </c>
      <c r="D3" s="10">
        <v>1</v>
      </c>
      <c r="E3" s="10">
        <v>7</v>
      </c>
      <c r="F3" s="10">
        <v>31</v>
      </c>
      <c r="G3" s="10">
        <v>12</v>
      </c>
      <c r="H3" s="10">
        <v>18</v>
      </c>
      <c r="I3" s="10">
        <v>2</v>
      </c>
      <c r="J3" s="10">
        <v>22</v>
      </c>
      <c r="K3" s="10">
        <v>0</v>
      </c>
      <c r="L3" s="10">
        <v>0</v>
      </c>
      <c r="M3" s="10">
        <v>86</v>
      </c>
      <c r="N3" s="10">
        <f>(VLOOKUP(A3,Games!$A$2:$D$150,3,FALSE))</f>
        <v>0</v>
      </c>
      <c r="O3" s="10">
        <f>VLOOKUP(A3,Games!$A$2:$D$150,4,FALSE)</f>
        <v>8</v>
      </c>
      <c r="P3" s="11">
        <f>(R3-S3)/B3</f>
        <v>13.125</v>
      </c>
      <c r="Q3" s="24"/>
      <c r="R3" s="24">
        <f>SUM(M3,I3,H3,G3,F3)</f>
        <v>149</v>
      </c>
      <c r="S3" s="24">
        <f>SUM((J3*2),(K3*3),(L3*4))</f>
        <v>44</v>
      </c>
    </row>
    <row r="4" spans="1:21" x14ac:dyDescent="0.25">
      <c r="A4" s="9" t="s">
        <v>120</v>
      </c>
      <c r="B4" s="10">
        <v>8</v>
      </c>
      <c r="C4" s="10">
        <v>40</v>
      </c>
      <c r="D4" s="10">
        <v>6</v>
      </c>
      <c r="E4" s="10">
        <v>9</v>
      </c>
      <c r="F4" s="10">
        <v>62</v>
      </c>
      <c r="G4" s="10">
        <v>14</v>
      </c>
      <c r="H4" s="10">
        <v>18</v>
      </c>
      <c r="I4" s="10">
        <v>5</v>
      </c>
      <c r="J4" s="10">
        <v>14</v>
      </c>
      <c r="K4" s="10">
        <v>0</v>
      </c>
      <c r="L4" s="10">
        <v>0</v>
      </c>
      <c r="M4" s="10">
        <v>107</v>
      </c>
      <c r="N4" s="10">
        <f>(VLOOKUP(A4,Games!$A$2:$D$150,3,FALSE))</f>
        <v>0</v>
      </c>
      <c r="O4" s="10">
        <f>VLOOKUP(A4,Games!$A$2:$D$150,4,FALSE)</f>
        <v>8</v>
      </c>
      <c r="P4" s="11">
        <f t="shared" ref="P4:P7" si="0">(R4-S4)/B4</f>
        <v>22.25</v>
      </c>
      <c r="Q4" s="24"/>
      <c r="R4" s="24">
        <f t="shared" ref="R4:R9" si="1">SUM(M4,I4,H4,G4,F4)</f>
        <v>206</v>
      </c>
      <c r="S4" s="24">
        <f t="shared" ref="S4:S9" si="2">SUM((J4*2),(K4*3),(L4*4))</f>
        <v>28</v>
      </c>
    </row>
    <row r="5" spans="1:21" x14ac:dyDescent="0.25">
      <c r="A5" s="9" t="s">
        <v>65</v>
      </c>
      <c r="B5" s="10">
        <v>11</v>
      </c>
      <c r="C5" s="10">
        <v>29</v>
      </c>
      <c r="D5" s="10">
        <v>17</v>
      </c>
      <c r="E5" s="10">
        <v>16</v>
      </c>
      <c r="F5" s="10">
        <v>65</v>
      </c>
      <c r="G5" s="10">
        <v>25</v>
      </c>
      <c r="H5" s="10">
        <v>14</v>
      </c>
      <c r="I5" s="10">
        <v>1</v>
      </c>
      <c r="J5" s="10">
        <v>11</v>
      </c>
      <c r="K5" s="10">
        <v>0</v>
      </c>
      <c r="L5" s="10">
        <v>0</v>
      </c>
      <c r="M5" s="10">
        <v>125</v>
      </c>
      <c r="N5" s="10">
        <f>(VLOOKUP(A5,Games!$A$2:$D$150,3,FALSE))</f>
        <v>0</v>
      </c>
      <c r="O5" s="10">
        <f>VLOOKUP(A5,Games!$A$2:$D$150,4,FALSE)</f>
        <v>11</v>
      </c>
      <c r="P5" s="11">
        <f t="shared" si="0"/>
        <v>18.90909090909091</v>
      </c>
      <c r="Q5" s="24"/>
      <c r="R5" s="24">
        <f t="shared" si="1"/>
        <v>230</v>
      </c>
      <c r="S5" s="24">
        <f t="shared" si="2"/>
        <v>22</v>
      </c>
    </row>
    <row r="6" spans="1:21" x14ac:dyDescent="0.25">
      <c r="A6" s="9" t="s">
        <v>141</v>
      </c>
      <c r="B6" s="10">
        <v>5</v>
      </c>
      <c r="C6" s="10">
        <v>5</v>
      </c>
      <c r="D6" s="10">
        <v>0</v>
      </c>
      <c r="E6" s="10">
        <v>0</v>
      </c>
      <c r="F6" s="10">
        <v>20</v>
      </c>
      <c r="G6" s="10">
        <v>6</v>
      </c>
      <c r="H6" s="10">
        <v>4</v>
      </c>
      <c r="I6" s="10">
        <v>2</v>
      </c>
      <c r="J6" s="10">
        <v>8</v>
      </c>
      <c r="K6" s="10">
        <v>0</v>
      </c>
      <c r="L6" s="10">
        <v>0</v>
      </c>
      <c r="M6" s="10">
        <v>10</v>
      </c>
      <c r="N6" s="10">
        <f>(VLOOKUP(A6,Games!$A$2:$D$150,3,FALSE))</f>
        <v>0</v>
      </c>
      <c r="O6" s="10">
        <f>VLOOKUP(A6,Games!$A$2:$D$150,4,FALSE)</f>
        <v>5</v>
      </c>
      <c r="P6" s="11">
        <f t="shared" si="0"/>
        <v>5.2</v>
      </c>
      <c r="Q6" s="24"/>
      <c r="R6" s="24">
        <f t="shared" si="1"/>
        <v>42</v>
      </c>
      <c r="S6" s="24">
        <f t="shared" si="2"/>
        <v>16</v>
      </c>
    </row>
    <row r="7" spans="1:21" x14ac:dyDescent="0.25">
      <c r="A7" s="9" t="s">
        <v>66</v>
      </c>
      <c r="B7" s="10">
        <v>9</v>
      </c>
      <c r="C7" s="10">
        <v>19</v>
      </c>
      <c r="D7" s="10">
        <v>12</v>
      </c>
      <c r="E7" s="10">
        <v>10</v>
      </c>
      <c r="F7" s="10">
        <v>63</v>
      </c>
      <c r="G7" s="10">
        <v>31</v>
      </c>
      <c r="H7" s="10">
        <v>16</v>
      </c>
      <c r="I7" s="10">
        <v>0</v>
      </c>
      <c r="J7" s="10">
        <v>9</v>
      </c>
      <c r="K7" s="10">
        <v>1</v>
      </c>
      <c r="L7" s="10">
        <v>0</v>
      </c>
      <c r="M7" s="10">
        <v>84</v>
      </c>
      <c r="N7" s="10">
        <f>(VLOOKUP(A7,Games!$A$2:$D$150,3,FALSE))</f>
        <v>0</v>
      </c>
      <c r="O7" s="10">
        <f>VLOOKUP(A7,Games!$A$2:$D$150,4,FALSE)</f>
        <v>9</v>
      </c>
      <c r="P7" s="11">
        <f t="shared" si="0"/>
        <v>19.222222222222221</v>
      </c>
      <c r="Q7" s="24"/>
      <c r="R7" s="24">
        <f t="shared" si="1"/>
        <v>194</v>
      </c>
      <c r="S7" s="24">
        <f t="shared" si="2"/>
        <v>21</v>
      </c>
    </row>
    <row r="8" spans="1:21" x14ac:dyDescent="0.25">
      <c r="A8" s="9" t="s">
        <v>87</v>
      </c>
      <c r="B8" s="10">
        <v>8</v>
      </c>
      <c r="C8" s="10">
        <v>11</v>
      </c>
      <c r="D8" s="10">
        <v>2</v>
      </c>
      <c r="E8" s="10">
        <v>11</v>
      </c>
      <c r="F8" s="10">
        <v>34</v>
      </c>
      <c r="G8" s="10">
        <v>7</v>
      </c>
      <c r="H8" s="10">
        <v>5</v>
      </c>
      <c r="I8" s="10">
        <v>1</v>
      </c>
      <c r="J8" s="10">
        <v>4</v>
      </c>
      <c r="K8" s="10">
        <v>0</v>
      </c>
      <c r="L8" s="10">
        <v>0</v>
      </c>
      <c r="M8" s="10">
        <v>39</v>
      </c>
      <c r="N8" s="10">
        <f>(VLOOKUP(A8,Games!$A$2:$D$150,3,FALSE))</f>
        <v>2</v>
      </c>
      <c r="O8" s="10">
        <f>VLOOKUP(A8,Games!$A$2:$D$150,4,FALSE)</f>
        <v>10</v>
      </c>
      <c r="P8" s="11">
        <f t="shared" ref="P8:P9" si="3">(R8-S8)/B8</f>
        <v>9.75</v>
      </c>
      <c r="Q8" s="24"/>
      <c r="R8" s="24">
        <f t="shared" ref="R8" si="4">SUM(M8,I8,H8,G8,F8)</f>
        <v>86</v>
      </c>
      <c r="S8" s="24">
        <f t="shared" ref="S8" si="5">SUM((J8*2),(K8*3),(L8*4))</f>
        <v>8</v>
      </c>
      <c r="T8" s="24"/>
    </row>
    <row r="9" spans="1:21" x14ac:dyDescent="0.25">
      <c r="A9" s="9" t="s">
        <v>149</v>
      </c>
      <c r="B9" s="10">
        <v>1</v>
      </c>
      <c r="C9" s="10">
        <v>1</v>
      </c>
      <c r="D9" s="10">
        <v>3</v>
      </c>
      <c r="E9" s="10">
        <v>0</v>
      </c>
      <c r="F9" s="10">
        <v>3</v>
      </c>
      <c r="G9" s="10">
        <v>4</v>
      </c>
      <c r="H9" s="10">
        <v>2</v>
      </c>
      <c r="I9" s="10">
        <v>0</v>
      </c>
      <c r="J9" s="10">
        <v>0</v>
      </c>
      <c r="K9" s="10">
        <v>0</v>
      </c>
      <c r="L9" s="10">
        <v>0</v>
      </c>
      <c r="M9" s="10">
        <v>11</v>
      </c>
      <c r="N9" s="10">
        <f>(VLOOKUP(A9,Games!$A$2:$D$150,3,FALSE))</f>
        <v>0</v>
      </c>
      <c r="O9" s="10">
        <f>VLOOKUP(A9,Games!$A$2:$D$150,4,FALSE)</f>
        <v>1</v>
      </c>
      <c r="P9" s="11">
        <f t="shared" si="3"/>
        <v>20</v>
      </c>
      <c r="Q9" s="24"/>
      <c r="R9" s="24">
        <f t="shared" si="1"/>
        <v>20</v>
      </c>
      <c r="S9" s="24">
        <f t="shared" si="2"/>
        <v>0</v>
      </c>
    </row>
    <row r="10" spans="1:21" x14ac:dyDescent="0.25">
      <c r="A10" s="9" t="s">
        <v>64</v>
      </c>
      <c r="B10" s="10">
        <v>8</v>
      </c>
      <c r="C10" s="10">
        <v>18</v>
      </c>
      <c r="D10" s="10">
        <v>1</v>
      </c>
      <c r="E10" s="10">
        <v>17</v>
      </c>
      <c r="F10" s="10">
        <v>47</v>
      </c>
      <c r="G10" s="10">
        <v>27</v>
      </c>
      <c r="H10" s="10">
        <v>20</v>
      </c>
      <c r="I10" s="10">
        <v>2</v>
      </c>
      <c r="J10" s="10">
        <v>8</v>
      </c>
      <c r="K10" s="10">
        <v>0</v>
      </c>
      <c r="L10" s="10">
        <v>0</v>
      </c>
      <c r="M10" s="10">
        <v>56</v>
      </c>
      <c r="N10" s="10">
        <f>(VLOOKUP(A10,Games!$A$2:$D$150,3,FALSE))</f>
        <v>0</v>
      </c>
      <c r="O10" s="10">
        <f>VLOOKUP(A10,Games!$A$2:$D$150,4,FALSE)</f>
        <v>8</v>
      </c>
      <c r="P10" s="11">
        <f t="shared" ref="P10:P11" si="6">(R10-S10)/B10</f>
        <v>17</v>
      </c>
      <c r="Q10" s="24"/>
      <c r="R10" s="24">
        <f t="shared" ref="R10:R11" si="7">SUM(M10,I10,H10,G10,F10)</f>
        <v>152</v>
      </c>
      <c r="S10" s="24">
        <f t="shared" ref="S10:S11" si="8">SUM((J10*2),(K10*3),(L10*4))</f>
        <v>16</v>
      </c>
      <c r="T10" s="24"/>
      <c r="U10" s="24"/>
    </row>
    <row r="11" spans="1:21" x14ac:dyDescent="0.25">
      <c r="A11" s="9" t="s">
        <v>63</v>
      </c>
      <c r="B11" s="10">
        <v>9</v>
      </c>
      <c r="C11" s="10">
        <v>16</v>
      </c>
      <c r="D11" s="10">
        <v>1</v>
      </c>
      <c r="E11" s="10">
        <v>11</v>
      </c>
      <c r="F11" s="10">
        <v>71</v>
      </c>
      <c r="G11" s="10">
        <v>19</v>
      </c>
      <c r="H11" s="10">
        <v>8</v>
      </c>
      <c r="I11" s="10">
        <v>1</v>
      </c>
      <c r="J11" s="10">
        <v>20</v>
      </c>
      <c r="K11" s="10">
        <v>0</v>
      </c>
      <c r="L11" s="10">
        <v>1</v>
      </c>
      <c r="M11" s="10">
        <v>46</v>
      </c>
      <c r="N11" s="10">
        <f>(VLOOKUP(A11,Games!$A$2:$D$150,3,FALSE))</f>
        <v>0</v>
      </c>
      <c r="O11" s="10">
        <f>VLOOKUP(A11,Games!$A$2:$D$150,4,FALSE)</f>
        <v>9</v>
      </c>
      <c r="P11" s="11">
        <f t="shared" si="6"/>
        <v>11.222222222222221</v>
      </c>
      <c r="Q11" s="24"/>
      <c r="R11" s="24">
        <f t="shared" si="7"/>
        <v>145</v>
      </c>
      <c r="S11" s="24">
        <f t="shared" si="8"/>
        <v>44</v>
      </c>
      <c r="T11" s="24"/>
      <c r="U11" s="24"/>
    </row>
    <row r="12" spans="1:21" x14ac:dyDescent="0.25">
      <c r="A12" s="9" t="s">
        <v>121</v>
      </c>
      <c r="B12" s="10">
        <v>6</v>
      </c>
      <c r="C12" s="10">
        <v>26</v>
      </c>
      <c r="D12" s="10">
        <v>9</v>
      </c>
      <c r="E12" s="10">
        <v>2</v>
      </c>
      <c r="F12" s="10">
        <v>13</v>
      </c>
      <c r="G12" s="10">
        <v>12</v>
      </c>
      <c r="H12" s="10">
        <v>3</v>
      </c>
      <c r="I12" s="10">
        <v>0</v>
      </c>
      <c r="J12" s="10">
        <v>8</v>
      </c>
      <c r="K12" s="10">
        <v>0</v>
      </c>
      <c r="L12" s="10">
        <v>0</v>
      </c>
      <c r="M12" s="10">
        <v>81</v>
      </c>
      <c r="N12" s="10">
        <f>(VLOOKUP(A12,Games!$A$2:$D$150,3,FALSE))</f>
        <v>0</v>
      </c>
      <c r="O12" s="10">
        <f>VLOOKUP(A12,Games!$A$2:$D$150,4,FALSE)</f>
        <v>6</v>
      </c>
      <c r="P12" s="11">
        <f t="shared" ref="P12" si="9">(R12-S12)/B12</f>
        <v>15.5</v>
      </c>
      <c r="Q12" s="24"/>
      <c r="R12" s="24">
        <f t="shared" ref="R12" si="10">SUM(M12,I12,H12,G12,F12)</f>
        <v>109</v>
      </c>
      <c r="S12" s="24">
        <f t="shared" ref="S12" si="11">SUM((J12*2),(K12*3),(L12*4))</f>
        <v>16</v>
      </c>
      <c r="T12" s="24"/>
    </row>
    <row r="14" spans="1:21" x14ac:dyDescent="0.25">
      <c r="A14" s="39" t="s">
        <v>13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21" x14ac:dyDescent="0.25">
      <c r="A15" s="52" t="s">
        <v>62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21" x14ac:dyDescent="0.25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</row>
    <row r="17" spans="1:13" x14ac:dyDescent="0.25">
      <c r="A17" s="9" t="str">
        <f t="shared" ref="A17:A26" si="12">IF(A3=""," ",A3)</f>
        <v>Ariston Sillana</v>
      </c>
      <c r="B17" s="10"/>
      <c r="C17" s="11">
        <f t="shared" ref="C17:M17" si="13">IF(ISNUMBER($B3),C3/$B3," ")</f>
        <v>4.75</v>
      </c>
      <c r="D17" s="11">
        <f t="shared" si="13"/>
        <v>0.125</v>
      </c>
      <c r="E17" s="11">
        <f t="shared" si="13"/>
        <v>0.875</v>
      </c>
      <c r="F17" s="11">
        <f t="shared" si="13"/>
        <v>3.875</v>
      </c>
      <c r="G17" s="11">
        <f t="shared" si="13"/>
        <v>1.5</v>
      </c>
      <c r="H17" s="11">
        <f t="shared" si="13"/>
        <v>2.25</v>
      </c>
      <c r="I17" s="11">
        <f t="shared" si="13"/>
        <v>0.25</v>
      </c>
      <c r="J17" s="11">
        <f t="shared" si="13"/>
        <v>2.75</v>
      </c>
      <c r="K17" s="11">
        <f t="shared" si="13"/>
        <v>0</v>
      </c>
      <c r="L17" s="11">
        <f t="shared" si="13"/>
        <v>0</v>
      </c>
      <c r="M17" s="11">
        <f t="shared" si="13"/>
        <v>10.75</v>
      </c>
    </row>
    <row r="18" spans="1:13" x14ac:dyDescent="0.25">
      <c r="A18" s="9" t="str">
        <f t="shared" si="12"/>
        <v>David McDonald</v>
      </c>
      <c r="B18" s="10"/>
      <c r="C18" s="11">
        <f t="shared" ref="C18:M18" si="14">IF(ISNUMBER($B4),C4/$B4," ")</f>
        <v>5</v>
      </c>
      <c r="D18" s="11">
        <f t="shared" si="14"/>
        <v>0.75</v>
      </c>
      <c r="E18" s="11">
        <f t="shared" si="14"/>
        <v>1.125</v>
      </c>
      <c r="F18" s="11">
        <f t="shared" si="14"/>
        <v>7.75</v>
      </c>
      <c r="G18" s="11">
        <f t="shared" si="14"/>
        <v>1.75</v>
      </c>
      <c r="H18" s="11">
        <f t="shared" si="14"/>
        <v>2.25</v>
      </c>
      <c r="I18" s="11">
        <f t="shared" si="14"/>
        <v>0.625</v>
      </c>
      <c r="J18" s="11">
        <f t="shared" si="14"/>
        <v>1.75</v>
      </c>
      <c r="K18" s="11">
        <f t="shared" si="14"/>
        <v>0</v>
      </c>
      <c r="L18" s="11">
        <f t="shared" si="14"/>
        <v>0</v>
      </c>
      <c r="M18" s="11">
        <f t="shared" si="14"/>
        <v>13.375</v>
      </c>
    </row>
    <row r="19" spans="1:13" x14ac:dyDescent="0.25">
      <c r="A19" s="9" t="str">
        <f t="shared" si="12"/>
        <v>Jimmy Heaton</v>
      </c>
      <c r="B19" s="10"/>
      <c r="C19" s="11">
        <f t="shared" ref="C19:M19" si="15">IF(ISNUMBER($B5),C5/$B5," ")</f>
        <v>2.6363636363636362</v>
      </c>
      <c r="D19" s="11">
        <f t="shared" si="15"/>
        <v>1.5454545454545454</v>
      </c>
      <c r="E19" s="11">
        <f t="shared" si="15"/>
        <v>1.4545454545454546</v>
      </c>
      <c r="F19" s="11">
        <f t="shared" si="15"/>
        <v>5.9090909090909092</v>
      </c>
      <c r="G19" s="11">
        <f t="shared" si="15"/>
        <v>2.2727272727272729</v>
      </c>
      <c r="H19" s="11">
        <f t="shared" si="15"/>
        <v>1.2727272727272727</v>
      </c>
      <c r="I19" s="11">
        <f t="shared" si="15"/>
        <v>9.0909090909090912E-2</v>
      </c>
      <c r="J19" s="11">
        <f t="shared" si="15"/>
        <v>1</v>
      </c>
      <c r="K19" s="11">
        <f t="shared" si="15"/>
        <v>0</v>
      </c>
      <c r="L19" s="11">
        <f t="shared" si="15"/>
        <v>0</v>
      </c>
      <c r="M19" s="11">
        <f t="shared" si="15"/>
        <v>11.363636363636363</v>
      </c>
    </row>
    <row r="20" spans="1:13" x14ac:dyDescent="0.25">
      <c r="A20" s="9" t="str">
        <f t="shared" si="12"/>
        <v>Josh Hathaway</v>
      </c>
      <c r="B20" s="10"/>
      <c r="C20" s="11">
        <f t="shared" ref="C20:M20" si="16">IF(ISNUMBER($B6),C6/$B6," ")</f>
        <v>1</v>
      </c>
      <c r="D20" s="11">
        <f t="shared" si="16"/>
        <v>0</v>
      </c>
      <c r="E20" s="11">
        <f t="shared" si="16"/>
        <v>0</v>
      </c>
      <c r="F20" s="11">
        <f t="shared" si="16"/>
        <v>4</v>
      </c>
      <c r="G20" s="11">
        <f t="shared" si="16"/>
        <v>1.2</v>
      </c>
      <c r="H20" s="11">
        <f t="shared" si="16"/>
        <v>0.8</v>
      </c>
      <c r="I20" s="11">
        <f t="shared" si="16"/>
        <v>0.4</v>
      </c>
      <c r="J20" s="11">
        <f t="shared" si="16"/>
        <v>1.6</v>
      </c>
      <c r="K20" s="11">
        <f t="shared" si="16"/>
        <v>0</v>
      </c>
      <c r="L20" s="11">
        <f t="shared" si="16"/>
        <v>0</v>
      </c>
      <c r="M20" s="11">
        <f t="shared" si="16"/>
        <v>2</v>
      </c>
    </row>
    <row r="21" spans="1:13" x14ac:dyDescent="0.25">
      <c r="A21" s="9" t="str">
        <f t="shared" si="12"/>
        <v>Justin Mesman</v>
      </c>
      <c r="B21" s="10"/>
      <c r="C21" s="11">
        <f t="shared" ref="C21:M21" si="17">IF(ISNUMBER($B7),C7/$B7," ")</f>
        <v>2.1111111111111112</v>
      </c>
      <c r="D21" s="11">
        <f t="shared" si="17"/>
        <v>1.3333333333333333</v>
      </c>
      <c r="E21" s="11">
        <f t="shared" si="17"/>
        <v>1.1111111111111112</v>
      </c>
      <c r="F21" s="11">
        <f t="shared" si="17"/>
        <v>7</v>
      </c>
      <c r="G21" s="11">
        <f t="shared" si="17"/>
        <v>3.4444444444444446</v>
      </c>
      <c r="H21" s="11">
        <f t="shared" si="17"/>
        <v>1.7777777777777777</v>
      </c>
      <c r="I21" s="11">
        <f t="shared" si="17"/>
        <v>0</v>
      </c>
      <c r="J21" s="11">
        <f t="shared" si="17"/>
        <v>1</v>
      </c>
      <c r="K21" s="11">
        <f t="shared" si="17"/>
        <v>0.1111111111111111</v>
      </c>
      <c r="L21" s="11">
        <f t="shared" si="17"/>
        <v>0</v>
      </c>
      <c r="M21" s="11">
        <f t="shared" si="17"/>
        <v>9.3333333333333339</v>
      </c>
    </row>
    <row r="22" spans="1:13" x14ac:dyDescent="0.25">
      <c r="A22" s="9" t="str">
        <f t="shared" si="12"/>
        <v>Matthew Deady</v>
      </c>
      <c r="B22" s="10"/>
      <c r="C22" s="11">
        <f t="shared" ref="C22:M22" si="18">IF(ISNUMBER($B8),C8/$B8," ")</f>
        <v>1.375</v>
      </c>
      <c r="D22" s="11">
        <f t="shared" si="18"/>
        <v>0.25</v>
      </c>
      <c r="E22" s="11">
        <f t="shared" si="18"/>
        <v>1.375</v>
      </c>
      <c r="F22" s="11">
        <f t="shared" si="18"/>
        <v>4.25</v>
      </c>
      <c r="G22" s="11">
        <f t="shared" si="18"/>
        <v>0.875</v>
      </c>
      <c r="H22" s="11">
        <f t="shared" si="18"/>
        <v>0.625</v>
      </c>
      <c r="I22" s="11">
        <f t="shared" si="18"/>
        <v>0.125</v>
      </c>
      <c r="J22" s="11">
        <f t="shared" si="18"/>
        <v>0.5</v>
      </c>
      <c r="K22" s="11">
        <f t="shared" si="18"/>
        <v>0</v>
      </c>
      <c r="L22" s="11">
        <f t="shared" si="18"/>
        <v>0</v>
      </c>
      <c r="M22" s="11">
        <f t="shared" si="18"/>
        <v>4.875</v>
      </c>
    </row>
    <row r="23" spans="1:13" x14ac:dyDescent="0.25">
      <c r="A23" s="9" t="str">
        <f t="shared" si="12"/>
        <v>Nghia Tran</v>
      </c>
      <c r="B23" s="10"/>
      <c r="C23" s="11">
        <f t="shared" ref="C23:M23" si="19">IF(ISNUMBER($B9),C9/$B9," ")</f>
        <v>1</v>
      </c>
      <c r="D23" s="11">
        <f t="shared" si="19"/>
        <v>3</v>
      </c>
      <c r="E23" s="11">
        <f t="shared" si="19"/>
        <v>0</v>
      </c>
      <c r="F23" s="11">
        <f t="shared" si="19"/>
        <v>3</v>
      </c>
      <c r="G23" s="11">
        <f t="shared" si="19"/>
        <v>4</v>
      </c>
      <c r="H23" s="11">
        <f t="shared" si="19"/>
        <v>2</v>
      </c>
      <c r="I23" s="11">
        <f t="shared" si="19"/>
        <v>0</v>
      </c>
      <c r="J23" s="11">
        <f t="shared" si="19"/>
        <v>0</v>
      </c>
      <c r="K23" s="11">
        <f t="shared" si="19"/>
        <v>0</v>
      </c>
      <c r="L23" s="11">
        <f t="shared" si="19"/>
        <v>0</v>
      </c>
      <c r="M23" s="11">
        <f t="shared" si="19"/>
        <v>11</v>
      </c>
    </row>
    <row r="24" spans="1:13" x14ac:dyDescent="0.25">
      <c r="A24" s="9" t="str">
        <f t="shared" si="12"/>
        <v>Jarrod Hampton</v>
      </c>
      <c r="B24" s="10"/>
      <c r="C24" s="11">
        <f t="shared" ref="C24:M24" si="20">IF(ISNUMBER($B10),C10/$B10," ")</f>
        <v>2.25</v>
      </c>
      <c r="D24" s="11">
        <f t="shared" si="20"/>
        <v>0.125</v>
      </c>
      <c r="E24" s="11">
        <f t="shared" si="20"/>
        <v>2.125</v>
      </c>
      <c r="F24" s="11">
        <f t="shared" si="20"/>
        <v>5.875</v>
      </c>
      <c r="G24" s="11">
        <f t="shared" si="20"/>
        <v>3.375</v>
      </c>
      <c r="H24" s="11">
        <f t="shared" si="20"/>
        <v>2.5</v>
      </c>
      <c r="I24" s="11">
        <f t="shared" si="20"/>
        <v>0.25</v>
      </c>
      <c r="J24" s="11">
        <f t="shared" si="20"/>
        <v>1</v>
      </c>
      <c r="K24" s="11">
        <f t="shared" si="20"/>
        <v>0</v>
      </c>
      <c r="L24" s="11">
        <f t="shared" si="20"/>
        <v>0</v>
      </c>
      <c r="M24" s="11">
        <f t="shared" si="20"/>
        <v>7</v>
      </c>
    </row>
    <row r="25" spans="1:13" x14ac:dyDescent="0.25">
      <c r="A25" s="9" t="str">
        <f t="shared" si="12"/>
        <v>Chris Weir</v>
      </c>
      <c r="B25" s="10"/>
      <c r="C25" s="11">
        <f t="shared" ref="C25:M26" si="21">IF(ISNUMBER($B11),C11/$B11," ")</f>
        <v>1.7777777777777777</v>
      </c>
      <c r="D25" s="11">
        <f t="shared" si="21"/>
        <v>0.1111111111111111</v>
      </c>
      <c r="E25" s="11">
        <f t="shared" si="21"/>
        <v>1.2222222222222223</v>
      </c>
      <c r="F25" s="11">
        <f t="shared" si="21"/>
        <v>7.8888888888888893</v>
      </c>
      <c r="G25" s="11">
        <f t="shared" si="21"/>
        <v>2.1111111111111112</v>
      </c>
      <c r="H25" s="11">
        <f t="shared" si="21"/>
        <v>0.88888888888888884</v>
      </c>
      <c r="I25" s="11">
        <f t="shared" si="21"/>
        <v>0.1111111111111111</v>
      </c>
      <c r="J25" s="11">
        <f t="shared" si="21"/>
        <v>2.2222222222222223</v>
      </c>
      <c r="K25" s="11">
        <f t="shared" si="21"/>
        <v>0</v>
      </c>
      <c r="L25" s="11">
        <f t="shared" si="21"/>
        <v>0.1111111111111111</v>
      </c>
      <c r="M25" s="11">
        <f t="shared" si="21"/>
        <v>5.1111111111111107</v>
      </c>
    </row>
    <row r="26" spans="1:13" x14ac:dyDescent="0.25">
      <c r="A26" s="9" t="str">
        <f t="shared" si="12"/>
        <v>Jimmy Willett</v>
      </c>
      <c r="B26" s="10"/>
      <c r="C26" s="11">
        <f t="shared" si="21"/>
        <v>4.333333333333333</v>
      </c>
      <c r="D26" s="11">
        <f t="shared" si="21"/>
        <v>1.5</v>
      </c>
      <c r="E26" s="11">
        <f t="shared" si="21"/>
        <v>0.33333333333333331</v>
      </c>
      <c r="F26" s="11">
        <f t="shared" si="21"/>
        <v>2.1666666666666665</v>
      </c>
      <c r="G26" s="11">
        <f t="shared" si="21"/>
        <v>2</v>
      </c>
      <c r="H26" s="11">
        <f t="shared" si="21"/>
        <v>0.5</v>
      </c>
      <c r="I26" s="11">
        <f t="shared" si="21"/>
        <v>0</v>
      </c>
      <c r="J26" s="11">
        <f t="shared" si="21"/>
        <v>1.3333333333333333</v>
      </c>
      <c r="K26" s="11">
        <f t="shared" si="21"/>
        <v>0</v>
      </c>
      <c r="L26" s="11">
        <f t="shared" si="21"/>
        <v>0</v>
      </c>
      <c r="M26" s="11">
        <f t="shared" si="21"/>
        <v>13.5</v>
      </c>
    </row>
  </sheetData>
  <mergeCells count="3">
    <mergeCell ref="A14:M14"/>
    <mergeCell ref="A15:M15"/>
    <mergeCell ref="A1:O1"/>
  </mergeCells>
  <conditionalFormatting sqref="A3:A12">
    <cfRule type="expression" dxfId="6" priority="1">
      <formula>O3&gt;10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T32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0" x14ac:dyDescent="0.25">
      <c r="A1" s="55" t="s">
        <v>122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23" t="s">
        <v>122</v>
      </c>
    </row>
    <row r="2" spans="1:20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35</v>
      </c>
      <c r="O2" s="29" t="s">
        <v>36</v>
      </c>
      <c r="P2" s="17" t="s">
        <v>37</v>
      </c>
      <c r="Q2" s="24"/>
      <c r="R2" s="24" t="s">
        <v>38</v>
      </c>
      <c r="S2" s="24" t="s">
        <v>39</v>
      </c>
    </row>
    <row r="3" spans="1:20" x14ac:dyDescent="0.25">
      <c r="A3" s="9" t="s">
        <v>123</v>
      </c>
      <c r="B3" s="10">
        <v>8</v>
      </c>
      <c r="C3" s="10">
        <v>17</v>
      </c>
      <c r="D3" s="10">
        <v>1</v>
      </c>
      <c r="E3" s="10">
        <v>8</v>
      </c>
      <c r="F3" s="10">
        <v>51</v>
      </c>
      <c r="G3" s="10">
        <v>4</v>
      </c>
      <c r="H3" s="10">
        <v>5</v>
      </c>
      <c r="I3" s="10">
        <v>5</v>
      </c>
      <c r="J3" s="10">
        <v>15</v>
      </c>
      <c r="K3" s="10">
        <v>0</v>
      </c>
      <c r="L3" s="10">
        <v>0</v>
      </c>
      <c r="M3" s="10">
        <v>45</v>
      </c>
      <c r="N3" s="10">
        <f>(VLOOKUP(A3,Games!$A$2:$D$150,3,FALSE))</f>
        <v>0</v>
      </c>
      <c r="O3" s="10">
        <f>VLOOKUP(A3,Games!$A$2:$D$150,4,FALSE)</f>
        <v>8</v>
      </c>
      <c r="P3" s="11">
        <f>(R3-S3)/B3</f>
        <v>10</v>
      </c>
      <c r="Q3" s="24"/>
      <c r="R3" s="24">
        <f>SUM(M3,I3,H3,G3,F3)</f>
        <v>110</v>
      </c>
      <c r="S3" s="24">
        <f>SUM((J3*2),(K3*3),(L3*4))</f>
        <v>30</v>
      </c>
    </row>
    <row r="4" spans="1:20" x14ac:dyDescent="0.25">
      <c r="A4" s="9" t="s">
        <v>142</v>
      </c>
      <c r="B4" s="10">
        <v>6</v>
      </c>
      <c r="C4" s="10">
        <v>15</v>
      </c>
      <c r="D4" s="10">
        <v>1</v>
      </c>
      <c r="E4" s="10">
        <v>2</v>
      </c>
      <c r="F4" s="10">
        <v>37</v>
      </c>
      <c r="G4" s="10">
        <v>5</v>
      </c>
      <c r="H4" s="10">
        <v>7</v>
      </c>
      <c r="I4" s="10">
        <v>1</v>
      </c>
      <c r="J4" s="10">
        <v>17</v>
      </c>
      <c r="K4" s="10">
        <v>1</v>
      </c>
      <c r="L4" s="10">
        <v>0</v>
      </c>
      <c r="M4" s="10">
        <v>35</v>
      </c>
      <c r="N4" s="10">
        <f>(VLOOKUP(A4,Games!$A$2:$D$150,3,FALSE))</f>
        <v>0</v>
      </c>
      <c r="O4" s="10">
        <f>VLOOKUP(A4,Games!$A$2:$D$150,4,FALSE)</f>
        <v>6</v>
      </c>
      <c r="P4" s="11">
        <f t="shared" ref="P4:P10" si="0">(R4-S4)/B4</f>
        <v>8</v>
      </c>
      <c r="Q4" s="24"/>
      <c r="R4" s="24">
        <f t="shared" ref="R4:R10" si="1">SUM(M4,I4,H4,G4,F4)</f>
        <v>85</v>
      </c>
      <c r="S4" s="24">
        <f t="shared" ref="S4:S10" si="2">SUM((J4*2),(K4*3),(L4*4))</f>
        <v>37</v>
      </c>
    </row>
    <row r="5" spans="1:20" x14ac:dyDescent="0.25">
      <c r="A5" s="9" t="s">
        <v>124</v>
      </c>
      <c r="B5" s="10">
        <v>11</v>
      </c>
      <c r="C5" s="10">
        <v>1</v>
      </c>
      <c r="D5" s="10">
        <v>0</v>
      </c>
      <c r="E5" s="10">
        <v>1</v>
      </c>
      <c r="F5" s="10">
        <v>25</v>
      </c>
      <c r="G5" s="10">
        <v>11</v>
      </c>
      <c r="H5" s="10">
        <v>11</v>
      </c>
      <c r="I5" s="10">
        <v>2</v>
      </c>
      <c r="J5" s="10">
        <v>20</v>
      </c>
      <c r="K5" s="10">
        <v>0</v>
      </c>
      <c r="L5" s="10">
        <v>0</v>
      </c>
      <c r="M5" s="10">
        <v>3</v>
      </c>
      <c r="N5" s="10">
        <f>(VLOOKUP(A5,Games!$A$2:$D$150,3,FALSE))</f>
        <v>0</v>
      </c>
      <c r="O5" s="10">
        <f>VLOOKUP(A5,Games!$A$2:$D$150,4,FALSE)</f>
        <v>11</v>
      </c>
      <c r="P5" s="11">
        <f t="shared" si="0"/>
        <v>1.0909090909090908</v>
      </c>
      <c r="Q5" s="24"/>
      <c r="R5" s="24">
        <f t="shared" si="1"/>
        <v>52</v>
      </c>
      <c r="S5" s="24">
        <f t="shared" si="2"/>
        <v>40</v>
      </c>
    </row>
    <row r="6" spans="1:20" x14ac:dyDescent="0.25">
      <c r="A6" s="9" t="s">
        <v>150</v>
      </c>
      <c r="B6" s="10">
        <v>1</v>
      </c>
      <c r="C6" s="10">
        <v>1</v>
      </c>
      <c r="D6" s="10">
        <v>0</v>
      </c>
      <c r="E6" s="10">
        <v>1</v>
      </c>
      <c r="F6" s="10">
        <v>1</v>
      </c>
      <c r="G6" s="10">
        <v>1</v>
      </c>
      <c r="H6" s="10">
        <v>1</v>
      </c>
      <c r="I6" s="10">
        <v>2</v>
      </c>
      <c r="J6" s="10">
        <v>2</v>
      </c>
      <c r="K6" s="10">
        <v>0</v>
      </c>
      <c r="L6" s="10">
        <v>0</v>
      </c>
      <c r="M6" s="10">
        <v>3</v>
      </c>
      <c r="N6" s="10">
        <f>(VLOOKUP(A6,Games!$A$2:$D$150,3,FALSE))</f>
        <v>0</v>
      </c>
      <c r="O6" s="10">
        <f>VLOOKUP(A6,Games!$A$2:$D$150,4,FALSE)</f>
        <v>1</v>
      </c>
      <c r="P6" s="11">
        <f t="shared" si="0"/>
        <v>4</v>
      </c>
      <c r="Q6" s="24"/>
      <c r="R6" s="24">
        <f t="shared" si="1"/>
        <v>8</v>
      </c>
      <c r="S6" s="24">
        <f t="shared" si="2"/>
        <v>4</v>
      </c>
    </row>
    <row r="7" spans="1:20" x14ac:dyDescent="0.25">
      <c r="A7" s="9" t="s">
        <v>86</v>
      </c>
      <c r="B7" s="10">
        <v>8</v>
      </c>
      <c r="C7" s="10">
        <v>11</v>
      </c>
      <c r="D7" s="10">
        <v>6</v>
      </c>
      <c r="E7" s="10">
        <v>5</v>
      </c>
      <c r="F7" s="10">
        <v>28</v>
      </c>
      <c r="G7" s="10">
        <v>12</v>
      </c>
      <c r="H7" s="10">
        <v>3</v>
      </c>
      <c r="I7" s="10">
        <v>3</v>
      </c>
      <c r="J7" s="10">
        <v>9</v>
      </c>
      <c r="K7" s="10">
        <v>0</v>
      </c>
      <c r="L7" s="10">
        <v>0</v>
      </c>
      <c r="M7" s="10">
        <v>45</v>
      </c>
      <c r="N7" s="10">
        <f>(VLOOKUP(A7,Games!$A$2:$D$150,3,FALSE))</f>
        <v>0</v>
      </c>
      <c r="O7" s="10">
        <f>VLOOKUP(A7,Games!$A$2:$D$150,4,FALSE)</f>
        <v>8</v>
      </c>
      <c r="P7" s="11">
        <f t="shared" si="0"/>
        <v>9.125</v>
      </c>
      <c r="Q7" s="24"/>
      <c r="R7" s="24">
        <f t="shared" si="1"/>
        <v>91</v>
      </c>
      <c r="S7" s="24">
        <f t="shared" si="2"/>
        <v>18</v>
      </c>
    </row>
    <row r="8" spans="1:20" x14ac:dyDescent="0.25">
      <c r="A8" s="9" t="s">
        <v>126</v>
      </c>
      <c r="B8" s="10">
        <v>6</v>
      </c>
      <c r="C8" s="10">
        <v>21</v>
      </c>
      <c r="D8" s="10">
        <v>12</v>
      </c>
      <c r="E8" s="10">
        <v>6</v>
      </c>
      <c r="F8" s="10">
        <v>41</v>
      </c>
      <c r="G8" s="10">
        <v>16</v>
      </c>
      <c r="H8" s="10">
        <v>1</v>
      </c>
      <c r="I8" s="10">
        <v>2</v>
      </c>
      <c r="J8" s="10">
        <v>11</v>
      </c>
      <c r="K8" s="10">
        <v>1</v>
      </c>
      <c r="L8" s="10">
        <v>1</v>
      </c>
      <c r="M8" s="10">
        <v>84</v>
      </c>
      <c r="N8" s="10">
        <f>(VLOOKUP(A8,Games!$A$2:$D$150,3,FALSE))</f>
        <v>0</v>
      </c>
      <c r="O8" s="10">
        <f>VLOOKUP(A8,Games!$A$2:$D$150,4,FALSE)</f>
        <v>6</v>
      </c>
      <c r="P8" s="11">
        <f t="shared" si="0"/>
        <v>19.166666666666668</v>
      </c>
      <c r="Q8" s="24"/>
      <c r="R8" s="24">
        <f t="shared" si="1"/>
        <v>144</v>
      </c>
      <c r="S8" s="24">
        <f t="shared" si="2"/>
        <v>29</v>
      </c>
    </row>
    <row r="9" spans="1:20" x14ac:dyDescent="0.25">
      <c r="A9" s="9" t="s">
        <v>99</v>
      </c>
      <c r="B9" s="10">
        <v>6</v>
      </c>
      <c r="C9" s="10">
        <v>5</v>
      </c>
      <c r="D9" s="10">
        <v>6</v>
      </c>
      <c r="E9" s="10">
        <v>0</v>
      </c>
      <c r="F9" s="10">
        <v>21</v>
      </c>
      <c r="G9" s="10">
        <v>10</v>
      </c>
      <c r="H9" s="10">
        <v>6</v>
      </c>
      <c r="I9" s="10">
        <v>0</v>
      </c>
      <c r="J9" s="10">
        <v>11</v>
      </c>
      <c r="K9" s="10">
        <v>0</v>
      </c>
      <c r="L9" s="10">
        <v>0</v>
      </c>
      <c r="M9" s="10">
        <v>28</v>
      </c>
      <c r="N9" s="10">
        <f>(VLOOKUP(A9,Games!$A$2:$D$150,3,FALSE))</f>
        <v>0</v>
      </c>
      <c r="O9" s="10">
        <f>VLOOKUP(A9,Games!$A$2:$D$150,4,FALSE)</f>
        <v>6</v>
      </c>
      <c r="P9" s="11">
        <f t="shared" si="0"/>
        <v>7.166666666666667</v>
      </c>
      <c r="Q9" s="24"/>
      <c r="R9" s="24">
        <f t="shared" si="1"/>
        <v>65</v>
      </c>
      <c r="S9" s="24">
        <f t="shared" si="2"/>
        <v>22</v>
      </c>
    </row>
    <row r="10" spans="1:20" x14ac:dyDescent="0.25">
      <c r="A10" s="9" t="s">
        <v>127</v>
      </c>
      <c r="B10" s="10">
        <v>10</v>
      </c>
      <c r="C10" s="10">
        <v>8</v>
      </c>
      <c r="D10" s="10">
        <v>12</v>
      </c>
      <c r="E10" s="10">
        <v>5</v>
      </c>
      <c r="F10" s="10">
        <v>39</v>
      </c>
      <c r="G10" s="10">
        <v>14</v>
      </c>
      <c r="H10" s="10">
        <v>12</v>
      </c>
      <c r="I10" s="10">
        <v>0</v>
      </c>
      <c r="J10" s="10">
        <v>11</v>
      </c>
      <c r="K10" s="10">
        <v>1</v>
      </c>
      <c r="L10" s="10">
        <v>0</v>
      </c>
      <c r="M10" s="10">
        <v>57</v>
      </c>
      <c r="N10" s="10">
        <f>(VLOOKUP(A10,Games!$A$2:$D$150,3,FALSE))</f>
        <v>0</v>
      </c>
      <c r="O10" s="10">
        <f>VLOOKUP(A10,Games!$A$2:$D$150,4,FALSE)</f>
        <v>10</v>
      </c>
      <c r="P10" s="11">
        <f t="shared" si="0"/>
        <v>9.6999999999999993</v>
      </c>
      <c r="Q10" s="24"/>
      <c r="R10" s="24">
        <f t="shared" si="1"/>
        <v>122</v>
      </c>
      <c r="S10" s="24">
        <f t="shared" si="2"/>
        <v>25</v>
      </c>
    </row>
    <row r="11" spans="1:20" x14ac:dyDescent="0.25">
      <c r="A11" s="9" t="s">
        <v>125</v>
      </c>
      <c r="B11" s="10">
        <v>10</v>
      </c>
      <c r="C11" s="10">
        <v>48</v>
      </c>
      <c r="D11" s="10">
        <v>3</v>
      </c>
      <c r="E11" s="10">
        <v>33</v>
      </c>
      <c r="F11" s="10">
        <v>46</v>
      </c>
      <c r="G11" s="10">
        <v>13</v>
      </c>
      <c r="H11" s="10">
        <v>15</v>
      </c>
      <c r="I11" s="10">
        <v>1</v>
      </c>
      <c r="J11" s="10">
        <v>19</v>
      </c>
      <c r="K11" s="10">
        <v>0</v>
      </c>
      <c r="L11" s="10">
        <v>0</v>
      </c>
      <c r="M11" s="10">
        <v>138</v>
      </c>
      <c r="N11" s="10">
        <f>(VLOOKUP(A11,Games!$A$2:$D$150,3,FALSE))</f>
        <v>0</v>
      </c>
      <c r="O11" s="10">
        <f>VLOOKUP(A11,Games!$A$2:$D$150,4,FALSE)</f>
        <v>10</v>
      </c>
      <c r="P11" s="11">
        <f t="shared" ref="P11" si="3">(R11-S11)/B11</f>
        <v>0</v>
      </c>
      <c r="Q11" s="24"/>
      <c r="R11" s="24"/>
      <c r="S11" s="24"/>
    </row>
    <row r="12" spans="1:20" x14ac:dyDescent="0.25">
      <c r="A12" s="9" t="s">
        <v>91</v>
      </c>
      <c r="B12" s="8">
        <v>4</v>
      </c>
      <c r="C12" s="8">
        <v>8</v>
      </c>
      <c r="D12" s="8">
        <v>1</v>
      </c>
      <c r="E12" s="8">
        <v>5</v>
      </c>
      <c r="F12" s="8">
        <v>11</v>
      </c>
      <c r="G12" s="8">
        <v>4</v>
      </c>
      <c r="H12" s="8">
        <v>8</v>
      </c>
      <c r="I12" s="8">
        <v>4</v>
      </c>
      <c r="J12" s="8">
        <v>8</v>
      </c>
      <c r="K12" s="8">
        <v>0</v>
      </c>
      <c r="L12" s="8">
        <v>0</v>
      </c>
      <c r="M12" s="8">
        <v>24</v>
      </c>
      <c r="N12" s="10">
        <f>(VLOOKUP(A12,Games!$A$2:$D$150,3,FALSE))</f>
        <v>0</v>
      </c>
      <c r="O12" s="10">
        <f>VLOOKUP(A12,Games!$A$2:$D$150,4,FALSE)</f>
        <v>1</v>
      </c>
      <c r="P12" s="11">
        <f t="shared" ref="P12:P13" si="4">(R12-S12)/B12</f>
        <v>0</v>
      </c>
      <c r="Q12" s="24"/>
      <c r="R12" s="24"/>
      <c r="S12" s="24"/>
      <c r="T12" s="24"/>
    </row>
    <row r="13" spans="1:20" x14ac:dyDescent="0.25">
      <c r="A13" s="9" t="s">
        <v>143</v>
      </c>
      <c r="B13" s="8">
        <v>1</v>
      </c>
      <c r="C13" s="8">
        <v>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1</v>
      </c>
      <c r="J13" s="8">
        <v>2</v>
      </c>
      <c r="K13" s="8">
        <v>0</v>
      </c>
      <c r="L13" s="8">
        <v>0</v>
      </c>
      <c r="M13" s="8">
        <v>2</v>
      </c>
      <c r="N13" s="10">
        <f>(VLOOKUP(A13,Games!$A$2:$D$150,3,FALSE))</f>
        <v>0</v>
      </c>
      <c r="O13" s="10">
        <f>VLOOKUP(A13,Games!$A$2:$D$150,4,FALSE)</f>
        <v>1</v>
      </c>
      <c r="P13" s="11">
        <f t="shared" si="4"/>
        <v>0</v>
      </c>
      <c r="Q13" s="24"/>
      <c r="R13" s="24"/>
      <c r="S13" s="24"/>
      <c r="T13" s="24"/>
    </row>
    <row r="14" spans="1:20" s="24" customFormat="1" x14ac:dyDescent="0.25">
      <c r="A14" s="9" t="s">
        <v>144</v>
      </c>
      <c r="B14" s="17">
        <v>7</v>
      </c>
      <c r="C14" s="17">
        <v>16</v>
      </c>
      <c r="D14" s="17">
        <v>4</v>
      </c>
      <c r="E14" s="17">
        <v>5</v>
      </c>
      <c r="F14" s="17">
        <v>18</v>
      </c>
      <c r="G14" s="17">
        <v>6</v>
      </c>
      <c r="H14" s="17">
        <v>3</v>
      </c>
      <c r="I14" s="17">
        <v>0</v>
      </c>
      <c r="J14" s="17">
        <v>14</v>
      </c>
      <c r="K14" s="17">
        <v>0</v>
      </c>
      <c r="L14" s="17">
        <v>0</v>
      </c>
      <c r="M14" s="17">
        <v>49</v>
      </c>
      <c r="N14" s="10">
        <f>(VLOOKUP(A14,Games!$A$2:$D$150,3,FALSE))</f>
        <v>0</v>
      </c>
      <c r="O14" s="10">
        <f>VLOOKUP(A14,Games!$A$2:$D$150,4,FALSE)</f>
        <v>7</v>
      </c>
      <c r="P14" s="11">
        <f t="shared" ref="P14:P15" si="5">(R14-S14)/B14</f>
        <v>0</v>
      </c>
    </row>
    <row r="15" spans="1:20" s="24" customFormat="1" x14ac:dyDescent="0.25">
      <c r="A15" s="9" t="s">
        <v>151</v>
      </c>
      <c r="B15" s="17">
        <v>2</v>
      </c>
      <c r="C15" s="17">
        <v>4</v>
      </c>
      <c r="D15" s="17">
        <v>2</v>
      </c>
      <c r="E15" s="17">
        <v>2</v>
      </c>
      <c r="F15" s="17">
        <v>5</v>
      </c>
      <c r="G15" s="17">
        <v>1</v>
      </c>
      <c r="H15" s="17">
        <v>3</v>
      </c>
      <c r="I15" s="17">
        <v>0</v>
      </c>
      <c r="J15" s="17">
        <v>4</v>
      </c>
      <c r="K15" s="17">
        <v>0</v>
      </c>
      <c r="L15" s="17">
        <v>0</v>
      </c>
      <c r="M15" s="17">
        <v>16</v>
      </c>
      <c r="N15" s="10">
        <f>(VLOOKUP(A15,Games!$A$2:$D$150,3,FALSE))</f>
        <v>0</v>
      </c>
      <c r="O15" s="10">
        <f>VLOOKUP(A15,Games!$A$2:$D$150,4,FALSE)</f>
        <v>2</v>
      </c>
      <c r="P15" s="11">
        <f t="shared" si="5"/>
        <v>0</v>
      </c>
    </row>
    <row r="16" spans="1:20" s="24" customFormat="1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7"/>
      <c r="O16" s="27"/>
      <c r="P16" s="35"/>
    </row>
    <row r="17" spans="1:16" x14ac:dyDescent="0.25">
      <c r="A17" s="39" t="s">
        <v>13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28"/>
    </row>
    <row r="18" spans="1:16" x14ac:dyDescent="0.25">
      <c r="A18" s="55" t="s">
        <v>122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6" x14ac:dyDescent="0.25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6</v>
      </c>
      <c r="H19" s="8" t="s">
        <v>7</v>
      </c>
      <c r="I19" s="8" t="s">
        <v>8</v>
      </c>
      <c r="J19" s="8" t="s">
        <v>9</v>
      </c>
      <c r="K19" s="8" t="s">
        <v>10</v>
      </c>
      <c r="L19" s="8" t="s">
        <v>11</v>
      </c>
      <c r="M19" s="8" t="s">
        <v>12</v>
      </c>
    </row>
    <row r="20" spans="1:16" x14ac:dyDescent="0.25">
      <c r="A20" s="9" t="str">
        <f t="shared" ref="A20:A32" si="6">IF(A3=""," ",A3)</f>
        <v>Chris Colosimo</v>
      </c>
      <c r="B20" s="10"/>
      <c r="C20" s="11">
        <f t="shared" ref="C20:M20" si="7">IF(ISNUMBER($B3),C3/$B3," ")</f>
        <v>2.125</v>
      </c>
      <c r="D20" s="11">
        <f t="shared" si="7"/>
        <v>0.125</v>
      </c>
      <c r="E20" s="11">
        <f t="shared" si="7"/>
        <v>1</v>
      </c>
      <c r="F20" s="11">
        <f t="shared" si="7"/>
        <v>6.375</v>
      </c>
      <c r="G20" s="11">
        <f t="shared" si="7"/>
        <v>0.5</v>
      </c>
      <c r="H20" s="11">
        <f t="shared" si="7"/>
        <v>0.625</v>
      </c>
      <c r="I20" s="11">
        <f t="shared" si="7"/>
        <v>0.625</v>
      </c>
      <c r="J20" s="11">
        <f t="shared" si="7"/>
        <v>1.875</v>
      </c>
      <c r="K20" s="11">
        <f t="shared" si="7"/>
        <v>0</v>
      </c>
      <c r="L20" s="11">
        <f t="shared" si="7"/>
        <v>0</v>
      </c>
      <c r="M20" s="11">
        <f t="shared" si="7"/>
        <v>5.625</v>
      </c>
    </row>
    <row r="21" spans="1:16" x14ac:dyDescent="0.25">
      <c r="A21" s="9" t="str">
        <f t="shared" si="6"/>
        <v>Chris Meers</v>
      </c>
      <c r="B21" s="10"/>
      <c r="C21" s="11">
        <f t="shared" ref="C21:M21" si="8">IF(ISNUMBER($B4),C4/$B4," ")</f>
        <v>2.5</v>
      </c>
      <c r="D21" s="11">
        <f t="shared" si="8"/>
        <v>0.16666666666666666</v>
      </c>
      <c r="E21" s="11">
        <f t="shared" si="8"/>
        <v>0.33333333333333331</v>
      </c>
      <c r="F21" s="11">
        <f t="shared" si="8"/>
        <v>6.166666666666667</v>
      </c>
      <c r="G21" s="11">
        <f t="shared" si="8"/>
        <v>0.83333333333333337</v>
      </c>
      <c r="H21" s="11">
        <f t="shared" si="8"/>
        <v>1.1666666666666667</v>
      </c>
      <c r="I21" s="11">
        <f t="shared" si="8"/>
        <v>0.16666666666666666</v>
      </c>
      <c r="J21" s="11">
        <f t="shared" si="8"/>
        <v>2.8333333333333335</v>
      </c>
      <c r="K21" s="11">
        <f t="shared" si="8"/>
        <v>0.16666666666666666</v>
      </c>
      <c r="L21" s="11">
        <f t="shared" si="8"/>
        <v>0</v>
      </c>
      <c r="M21" s="11">
        <f t="shared" si="8"/>
        <v>5.833333333333333</v>
      </c>
    </row>
    <row r="22" spans="1:16" x14ac:dyDescent="0.25">
      <c r="A22" s="9" t="str">
        <f t="shared" si="6"/>
        <v>Dan Morgan</v>
      </c>
      <c r="B22" s="10"/>
      <c r="C22" s="11">
        <f t="shared" ref="C22:M22" si="9">IF(ISNUMBER($B5),C5/$B5," ")</f>
        <v>9.0909090909090912E-2</v>
      </c>
      <c r="D22" s="11">
        <f t="shared" si="9"/>
        <v>0</v>
      </c>
      <c r="E22" s="11">
        <f t="shared" si="9"/>
        <v>9.0909090909090912E-2</v>
      </c>
      <c r="F22" s="11">
        <f t="shared" si="9"/>
        <v>2.2727272727272729</v>
      </c>
      <c r="G22" s="11">
        <f t="shared" si="9"/>
        <v>1</v>
      </c>
      <c r="H22" s="11">
        <f t="shared" si="9"/>
        <v>1</v>
      </c>
      <c r="I22" s="11">
        <f t="shared" si="9"/>
        <v>0.18181818181818182</v>
      </c>
      <c r="J22" s="11">
        <f t="shared" si="9"/>
        <v>1.8181818181818181</v>
      </c>
      <c r="K22" s="11">
        <f t="shared" si="9"/>
        <v>0</v>
      </c>
      <c r="L22" s="11">
        <f t="shared" si="9"/>
        <v>0</v>
      </c>
      <c r="M22" s="11">
        <f t="shared" si="9"/>
        <v>0.27272727272727271</v>
      </c>
    </row>
    <row r="23" spans="1:16" x14ac:dyDescent="0.25">
      <c r="A23" s="9" t="str">
        <f t="shared" si="6"/>
        <v>Josh Russell</v>
      </c>
      <c r="B23" s="10"/>
      <c r="C23" s="11">
        <f t="shared" ref="C23:M23" si="10">IF(ISNUMBER($B6),C6/$B6," ")</f>
        <v>1</v>
      </c>
      <c r="D23" s="11">
        <f t="shared" si="10"/>
        <v>0</v>
      </c>
      <c r="E23" s="11">
        <f t="shared" si="10"/>
        <v>1</v>
      </c>
      <c r="F23" s="11">
        <f t="shared" si="10"/>
        <v>1</v>
      </c>
      <c r="G23" s="11">
        <f t="shared" si="10"/>
        <v>1</v>
      </c>
      <c r="H23" s="11">
        <f t="shared" si="10"/>
        <v>1</v>
      </c>
      <c r="I23" s="11">
        <f t="shared" si="10"/>
        <v>2</v>
      </c>
      <c r="J23" s="11">
        <f t="shared" si="10"/>
        <v>2</v>
      </c>
      <c r="K23" s="11">
        <f t="shared" si="10"/>
        <v>0</v>
      </c>
      <c r="L23" s="11">
        <f t="shared" si="10"/>
        <v>0</v>
      </c>
      <c r="M23" s="11">
        <f t="shared" si="10"/>
        <v>3</v>
      </c>
    </row>
    <row r="24" spans="1:16" x14ac:dyDescent="0.25">
      <c r="A24" s="9" t="str">
        <f t="shared" si="6"/>
        <v>Michael Verzosa</v>
      </c>
      <c r="B24" s="10"/>
      <c r="C24" s="11">
        <f t="shared" ref="C24:M24" si="11">IF(ISNUMBER($B7),C7/$B7," ")</f>
        <v>1.375</v>
      </c>
      <c r="D24" s="11">
        <f t="shared" si="11"/>
        <v>0.75</v>
      </c>
      <c r="E24" s="11">
        <f t="shared" si="11"/>
        <v>0.625</v>
      </c>
      <c r="F24" s="11">
        <f t="shared" si="11"/>
        <v>3.5</v>
      </c>
      <c r="G24" s="11">
        <f t="shared" si="11"/>
        <v>1.5</v>
      </c>
      <c r="H24" s="11">
        <f t="shared" si="11"/>
        <v>0.375</v>
      </c>
      <c r="I24" s="11">
        <f t="shared" si="11"/>
        <v>0.375</v>
      </c>
      <c r="J24" s="11">
        <f t="shared" si="11"/>
        <v>1.125</v>
      </c>
      <c r="K24" s="11">
        <f t="shared" si="11"/>
        <v>0</v>
      </c>
      <c r="L24" s="11">
        <f t="shared" si="11"/>
        <v>0</v>
      </c>
      <c r="M24" s="11">
        <f t="shared" si="11"/>
        <v>5.625</v>
      </c>
    </row>
    <row r="25" spans="1:16" x14ac:dyDescent="0.25">
      <c r="A25" s="9" t="str">
        <f t="shared" si="6"/>
        <v>Mitch McGee</v>
      </c>
      <c r="B25" s="10"/>
      <c r="C25" s="11">
        <f t="shared" ref="C25:M25" si="12">IF(ISNUMBER($B8),C8/$B8," ")</f>
        <v>3.5</v>
      </c>
      <c r="D25" s="11">
        <f t="shared" si="12"/>
        <v>2</v>
      </c>
      <c r="E25" s="11">
        <f t="shared" si="12"/>
        <v>1</v>
      </c>
      <c r="F25" s="11">
        <f t="shared" si="12"/>
        <v>6.833333333333333</v>
      </c>
      <c r="G25" s="11">
        <f t="shared" si="12"/>
        <v>2.6666666666666665</v>
      </c>
      <c r="H25" s="11">
        <f t="shared" si="12"/>
        <v>0.16666666666666666</v>
      </c>
      <c r="I25" s="11">
        <f t="shared" si="12"/>
        <v>0.33333333333333331</v>
      </c>
      <c r="J25" s="11">
        <f t="shared" si="12"/>
        <v>1.8333333333333333</v>
      </c>
      <c r="K25" s="11">
        <f t="shared" si="12"/>
        <v>0.16666666666666666</v>
      </c>
      <c r="L25" s="11">
        <f t="shared" si="12"/>
        <v>0.16666666666666666</v>
      </c>
      <c r="M25" s="11">
        <f t="shared" si="12"/>
        <v>14</v>
      </c>
    </row>
    <row r="26" spans="1:16" x14ac:dyDescent="0.25">
      <c r="A26" s="9" t="str">
        <f t="shared" si="6"/>
        <v>Nick Morgan</v>
      </c>
      <c r="B26" s="10"/>
      <c r="C26" s="11">
        <f t="shared" ref="C26:M26" si="13">IF(ISNUMBER($B9),C9/$B9," ")</f>
        <v>0.83333333333333337</v>
      </c>
      <c r="D26" s="11">
        <f t="shared" si="13"/>
        <v>1</v>
      </c>
      <c r="E26" s="11">
        <f t="shared" si="13"/>
        <v>0</v>
      </c>
      <c r="F26" s="11">
        <f t="shared" si="13"/>
        <v>3.5</v>
      </c>
      <c r="G26" s="11">
        <f t="shared" si="13"/>
        <v>1.6666666666666667</v>
      </c>
      <c r="H26" s="11">
        <f t="shared" si="13"/>
        <v>1</v>
      </c>
      <c r="I26" s="11">
        <f t="shared" si="13"/>
        <v>0</v>
      </c>
      <c r="J26" s="11">
        <f t="shared" si="13"/>
        <v>1.8333333333333333</v>
      </c>
      <c r="K26" s="11">
        <f t="shared" si="13"/>
        <v>0</v>
      </c>
      <c r="L26" s="11">
        <f t="shared" si="13"/>
        <v>0</v>
      </c>
      <c r="M26" s="11">
        <f t="shared" si="13"/>
        <v>4.666666666666667</v>
      </c>
    </row>
    <row r="27" spans="1:16" x14ac:dyDescent="0.25">
      <c r="A27" s="9" t="str">
        <f t="shared" si="6"/>
        <v>Tate Harris</v>
      </c>
      <c r="B27" s="10"/>
      <c r="C27" s="11">
        <f t="shared" ref="C27:M27" si="14">IF(ISNUMBER($B10),C10/$B10," ")</f>
        <v>0.8</v>
      </c>
      <c r="D27" s="11">
        <f t="shared" si="14"/>
        <v>1.2</v>
      </c>
      <c r="E27" s="11">
        <f t="shared" si="14"/>
        <v>0.5</v>
      </c>
      <c r="F27" s="11">
        <f t="shared" si="14"/>
        <v>3.9</v>
      </c>
      <c r="G27" s="11">
        <f t="shared" si="14"/>
        <v>1.4</v>
      </c>
      <c r="H27" s="11">
        <f t="shared" si="14"/>
        <v>1.2</v>
      </c>
      <c r="I27" s="11">
        <f t="shared" si="14"/>
        <v>0</v>
      </c>
      <c r="J27" s="11">
        <f t="shared" si="14"/>
        <v>1.1000000000000001</v>
      </c>
      <c r="K27" s="11">
        <f t="shared" si="14"/>
        <v>0.1</v>
      </c>
      <c r="L27" s="11">
        <f t="shared" si="14"/>
        <v>0</v>
      </c>
      <c r="M27" s="11">
        <f t="shared" si="14"/>
        <v>5.7</v>
      </c>
    </row>
    <row r="28" spans="1:16" x14ac:dyDescent="0.25">
      <c r="A28" s="9" t="str">
        <f t="shared" si="6"/>
        <v>Marijan Kovac</v>
      </c>
      <c r="B28" s="10"/>
      <c r="C28" s="11">
        <f t="shared" ref="C28:M28" si="15">IF(ISNUMBER($B11),C11/$B11," ")</f>
        <v>4.8</v>
      </c>
      <c r="D28" s="11">
        <f t="shared" si="15"/>
        <v>0.3</v>
      </c>
      <c r="E28" s="11">
        <f t="shared" si="15"/>
        <v>3.3</v>
      </c>
      <c r="F28" s="11">
        <f t="shared" si="15"/>
        <v>4.5999999999999996</v>
      </c>
      <c r="G28" s="11">
        <f t="shared" si="15"/>
        <v>1.3</v>
      </c>
      <c r="H28" s="11">
        <f t="shared" si="15"/>
        <v>1.5</v>
      </c>
      <c r="I28" s="11">
        <f t="shared" si="15"/>
        <v>0.1</v>
      </c>
      <c r="J28" s="11">
        <f t="shared" si="15"/>
        <v>1.9</v>
      </c>
      <c r="K28" s="11">
        <f t="shared" si="15"/>
        <v>0</v>
      </c>
      <c r="L28" s="11">
        <f t="shared" si="15"/>
        <v>0</v>
      </c>
      <c r="M28" s="11">
        <f t="shared" si="15"/>
        <v>13.8</v>
      </c>
    </row>
    <row r="29" spans="1:16" x14ac:dyDescent="0.25">
      <c r="A29" s="9" t="str">
        <f t="shared" si="6"/>
        <v>Zander Rezek</v>
      </c>
      <c r="B29" s="8"/>
      <c r="C29" s="11">
        <f t="shared" ref="C29:M29" si="16">IF(ISNUMBER($B12),C12/$B12," ")</f>
        <v>2</v>
      </c>
      <c r="D29" s="11">
        <f t="shared" si="16"/>
        <v>0.25</v>
      </c>
      <c r="E29" s="11">
        <f t="shared" si="16"/>
        <v>1.25</v>
      </c>
      <c r="F29" s="11">
        <f t="shared" si="16"/>
        <v>2.75</v>
      </c>
      <c r="G29" s="11">
        <f t="shared" si="16"/>
        <v>1</v>
      </c>
      <c r="H29" s="11">
        <f t="shared" si="16"/>
        <v>2</v>
      </c>
      <c r="I29" s="11">
        <f t="shared" si="16"/>
        <v>1</v>
      </c>
      <c r="J29" s="11">
        <f t="shared" si="16"/>
        <v>2</v>
      </c>
      <c r="K29" s="11">
        <f t="shared" si="16"/>
        <v>0</v>
      </c>
      <c r="L29" s="11">
        <f t="shared" si="16"/>
        <v>0</v>
      </c>
      <c r="M29" s="11">
        <f t="shared" si="16"/>
        <v>6</v>
      </c>
    </row>
    <row r="30" spans="1:16" x14ac:dyDescent="0.25">
      <c r="A30" s="9" t="str">
        <f t="shared" si="6"/>
        <v>Dion Malstorovic</v>
      </c>
      <c r="B30" s="8"/>
      <c r="C30" s="11">
        <f t="shared" ref="C30:M30" si="17">IF(ISNUMBER($B13),C13/$B13," ")</f>
        <v>1</v>
      </c>
      <c r="D30" s="11">
        <f t="shared" si="17"/>
        <v>0</v>
      </c>
      <c r="E30" s="11">
        <f t="shared" si="17"/>
        <v>0</v>
      </c>
      <c r="F30" s="11">
        <f t="shared" si="17"/>
        <v>0</v>
      </c>
      <c r="G30" s="11">
        <f t="shared" si="17"/>
        <v>0</v>
      </c>
      <c r="H30" s="11">
        <f t="shared" si="17"/>
        <v>0</v>
      </c>
      <c r="I30" s="11">
        <f t="shared" si="17"/>
        <v>1</v>
      </c>
      <c r="J30" s="11">
        <f t="shared" si="17"/>
        <v>2</v>
      </c>
      <c r="K30" s="11">
        <f t="shared" si="17"/>
        <v>0</v>
      </c>
      <c r="L30" s="11">
        <f t="shared" si="17"/>
        <v>0</v>
      </c>
      <c r="M30" s="11">
        <f t="shared" si="17"/>
        <v>2</v>
      </c>
    </row>
    <row r="31" spans="1:16" x14ac:dyDescent="0.25">
      <c r="A31" s="9" t="str">
        <f t="shared" si="6"/>
        <v>Riley Furbank</v>
      </c>
      <c r="B31" s="17"/>
      <c r="C31" s="11">
        <f t="shared" ref="C31:M31" si="18">IF(ISNUMBER($B14),C14/$B14," ")</f>
        <v>2.2857142857142856</v>
      </c>
      <c r="D31" s="11">
        <f t="shared" si="18"/>
        <v>0.5714285714285714</v>
      </c>
      <c r="E31" s="11">
        <f t="shared" si="18"/>
        <v>0.7142857142857143</v>
      </c>
      <c r="F31" s="11">
        <f t="shared" si="18"/>
        <v>2.5714285714285716</v>
      </c>
      <c r="G31" s="11">
        <f t="shared" si="18"/>
        <v>0.8571428571428571</v>
      </c>
      <c r="H31" s="11">
        <f t="shared" si="18"/>
        <v>0.42857142857142855</v>
      </c>
      <c r="I31" s="11">
        <f t="shared" si="18"/>
        <v>0</v>
      </c>
      <c r="J31" s="11">
        <f t="shared" si="18"/>
        <v>2</v>
      </c>
      <c r="K31" s="11">
        <f t="shared" si="18"/>
        <v>0</v>
      </c>
      <c r="L31" s="11">
        <f t="shared" si="18"/>
        <v>0</v>
      </c>
      <c r="M31" s="11">
        <f t="shared" si="18"/>
        <v>7</v>
      </c>
    </row>
    <row r="32" spans="1:16" x14ac:dyDescent="0.25">
      <c r="A32" s="9" t="str">
        <f t="shared" si="6"/>
        <v>Matusi Lubang</v>
      </c>
      <c r="B32" s="17"/>
      <c r="C32" s="11">
        <f t="shared" ref="C32:M32" si="19">IF(ISNUMBER($B15),C15/$B15," ")</f>
        <v>2</v>
      </c>
      <c r="D32" s="11">
        <f t="shared" si="19"/>
        <v>1</v>
      </c>
      <c r="E32" s="11">
        <f t="shared" si="19"/>
        <v>1</v>
      </c>
      <c r="F32" s="11">
        <f t="shared" si="19"/>
        <v>2.5</v>
      </c>
      <c r="G32" s="11">
        <f t="shared" si="19"/>
        <v>0.5</v>
      </c>
      <c r="H32" s="11">
        <f t="shared" si="19"/>
        <v>1.5</v>
      </c>
      <c r="I32" s="11">
        <f t="shared" si="19"/>
        <v>0</v>
      </c>
      <c r="J32" s="11">
        <f t="shared" si="19"/>
        <v>2</v>
      </c>
      <c r="K32" s="11">
        <f t="shared" si="19"/>
        <v>0</v>
      </c>
      <c r="L32" s="11">
        <f t="shared" si="19"/>
        <v>0</v>
      </c>
      <c r="M32" s="11">
        <f t="shared" si="19"/>
        <v>8</v>
      </c>
    </row>
  </sheetData>
  <mergeCells count="3">
    <mergeCell ref="A17:O17"/>
    <mergeCell ref="A18:M18"/>
    <mergeCell ref="A1:P1"/>
  </mergeCells>
  <conditionalFormatting sqref="A16">
    <cfRule type="expression" dxfId="5" priority="5">
      <formula>O16&gt;6</formula>
    </cfRule>
  </conditionalFormatting>
  <conditionalFormatting sqref="A3:A15">
    <cfRule type="expression" dxfId="4" priority="1">
      <formula>O3&gt;10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Ball Don't Lie</vt:lpstr>
      <vt:lpstr>Cannons</vt:lpstr>
      <vt:lpstr>Grill Masters</vt:lpstr>
      <vt:lpstr>Hawks</vt:lpstr>
      <vt:lpstr>Hunger Tamers</vt:lpstr>
      <vt:lpstr>Pork Swords</vt:lpstr>
      <vt:lpstr>PUJIT</vt:lpstr>
      <vt:lpstr>Silver Foxes</vt:lpstr>
      <vt:lpstr>The Pickles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2021-05-12T03:50:31Z</dcterms:modified>
</cp:coreProperties>
</file>